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30" windowWidth="17400" windowHeight="11385" tabRatio="919"/>
  </bookViews>
  <sheets>
    <sheet name="8.6" sheetId="1" r:id="rId1"/>
    <sheet name="8.6 extention page" sheetId="2" r:id="rId2"/>
    <sheet name="8.6.1" sheetId="14" r:id="rId3"/>
    <sheet name="8.6.2 and 8.6.3" sheetId="3" r:id="rId4"/>
    <sheet name="8.6.4 through 8.6.19" sheetId="4" r:id="rId5"/>
    <sheet name="8.6.20 through 8.6.21" sheetId="5" r:id="rId6"/>
    <sheet name="8.6.22" sheetId="6" r:id="rId7"/>
    <sheet name="8.6.23" sheetId="7" r:id="rId8"/>
    <sheet name="8.6.24" sheetId="8" r:id="rId9"/>
    <sheet name="8.6.25 through 8.6.26" sheetId="9" r:id="rId10"/>
    <sheet name="8.6.27 " sheetId="10" r:id="rId11"/>
    <sheet name="8.6.28" sheetId="11" r:id="rId12"/>
    <sheet name="8.6.29" sheetId="12" r:id="rId13"/>
    <sheet name="8.6.30" sheetId="13" r:id="rId14"/>
  </sheets>
  <externalReferences>
    <externalReference r:id="rId15"/>
  </externalReferences>
  <definedNames>
    <definedName name="__123Graph_A" localSheetId="13" hidden="1">[1]Inputs!#REF!</definedName>
    <definedName name="__123Graph_A" hidden="1">[1]Inputs!#REF!</definedName>
    <definedName name="__123Graph_B" localSheetId="13" hidden="1">[1]Inputs!#REF!</definedName>
    <definedName name="__123Graph_B" hidden="1">[1]Inputs!#REF!</definedName>
    <definedName name="__123Graph_D" localSheetId="13" hidden="1">[1]Inputs!#REF!</definedName>
    <definedName name="__123Graph_D" hidden="1">[1]Inputs!#REF!</definedName>
    <definedName name="_xlnm._FilterDatabase" localSheetId="5" hidden="1">'8.6.20 through 8.6.21'!$A$7:$F$164</definedName>
    <definedName name="_xlnm._FilterDatabase" localSheetId="6" hidden="1">'8.6.22'!$A$7:$G$92</definedName>
    <definedName name="_xlnm._FilterDatabase" localSheetId="7" hidden="1">'8.6.23'!$A$7:$F$7</definedName>
    <definedName name="_xlnm._FilterDatabase" localSheetId="8" hidden="1">'8.6.24'!$A$7:$F$182</definedName>
    <definedName name="_xlnm._FilterDatabase" localSheetId="9" hidden="1">'8.6.25 through 8.6.26'!$A$7:$G$298</definedName>
    <definedName name="_xlnm._FilterDatabase" localSheetId="10" hidden="1">'8.6.27 '!$A$7:$F$219</definedName>
    <definedName name="_xlnm._FilterDatabase" localSheetId="11" hidden="1">'8.6.28'!$A$7:$F$81</definedName>
    <definedName name="_Order1" hidden="1">255</definedName>
    <definedName name="Keep" localSheetId="1"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localSheetId="7"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localSheetId="10" hidden="1">{"PRINT",#N/A,TRUE,"APPA";"PRINT",#N/A,TRUE,"APS";"PRINT",#N/A,TRUE,"BHPL";"PRINT",#N/A,TRUE,"BHPL2";"PRINT",#N/A,TRUE,"CDWR";"PRINT",#N/A,TRUE,"EWEB";"PRINT",#N/A,TRUE,"LADWP";"PRINT",#N/A,TRUE,"NEVBASE"}</definedName>
    <definedName name="Keep" localSheetId="11" hidden="1">{"PRINT",#N/A,TRUE,"APPA";"PRINT",#N/A,TRUE,"APS";"PRINT",#N/A,TRUE,"BHPL";"PRINT",#N/A,TRUE,"BHPL2";"PRINT",#N/A,TRUE,"CDWR";"PRINT",#N/A,TRUE,"EWEB";"PRINT",#N/A,TRUE,"LADWP";"PRINT",#N/A,TRUE,"NEVBASE"}</definedName>
    <definedName name="Keep" localSheetId="12" hidden="1">{"PRINT",#N/A,TRUE,"APPA";"PRINT",#N/A,TRUE,"APS";"PRINT",#N/A,TRUE,"BHPL";"PRINT",#N/A,TRUE,"BHPL2";"PRINT",#N/A,TRUE,"CDWR";"PRINT",#N/A,TRUE,"EWEB";"PRINT",#N/A,TRUE,"LADWP";"PRINT",#N/A,TRUE,"NEVBASE"}</definedName>
    <definedName name="Keep" localSheetId="1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7"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11" hidden="1">{"PRINT",#N/A,TRUE,"APPA";"PRINT",#N/A,TRUE,"APS";"PRINT",#N/A,TRUE,"BHPL";"PRINT",#N/A,TRUE,"BHPL2";"PRINT",#N/A,TRUE,"CDWR";"PRINT",#N/A,TRUE,"EWEB";"PRINT",#N/A,TRUE,"LADWP";"PRINT",#N/A,TRUE,"NEVBASE"}</definedName>
    <definedName name="keep2" localSheetId="12" hidden="1">{"PRINT",#N/A,TRUE,"APPA";"PRINT",#N/A,TRUE,"APS";"PRINT",#N/A,TRUE,"BHPL";"PRINT",#N/A,TRUE,"BHPL2";"PRINT",#N/A,TRUE,"CDWR";"PRINT",#N/A,TRUE,"EWEB";"PRINT",#N/A,TRUE,"LADWP";"PRINT",#N/A,TRUE,"NEVBASE"}</definedName>
    <definedName name="keep2" localSheetId="1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localSheetId="6" hidden="1">{#N/A,#N/A,FALSE,"Loans";#N/A,#N/A,FALSE,"Program Costs";#N/A,#N/A,FALSE,"Measures";#N/A,#N/A,FALSE,"Net Lost Rev";#N/A,#N/A,FALSE,"Incentive"}</definedName>
    <definedName name="retail" localSheetId="7"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localSheetId="10" hidden="1">{#N/A,#N/A,FALSE,"Loans";#N/A,#N/A,FALSE,"Program Costs";#N/A,#N/A,FALSE,"Measures";#N/A,#N/A,FALSE,"Net Lost Rev";#N/A,#N/A,FALSE,"Incentive"}</definedName>
    <definedName name="retail" localSheetId="11" hidden="1">{#N/A,#N/A,FALSE,"Loans";#N/A,#N/A,FALSE,"Program Costs";#N/A,#N/A,FALSE,"Measures";#N/A,#N/A,FALSE,"Net Lost Rev";#N/A,#N/A,FALSE,"Incentive"}</definedName>
    <definedName name="retail" localSheetId="12" hidden="1">{#N/A,#N/A,FALSE,"Loans";#N/A,#N/A,FALSE,"Program Costs";#N/A,#N/A,FALSE,"Measures";#N/A,#N/A,FALSE,"Net Lost Rev";#N/A,#N/A,FALSE,"Incentive"}</definedName>
    <definedName name="retail" localSheetId="1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7"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11" hidden="1">{#N/A,#N/A,FALSE,"Loans";#N/A,#N/A,FALSE,"Program Costs";#N/A,#N/A,FALSE,"Measures";#N/A,#N/A,FALSE,"Net Lost Rev";#N/A,#N/A,FALSE,"Incentive"}</definedName>
    <definedName name="retail_CC" localSheetId="12" hidden="1">{#N/A,#N/A,FALSE,"Loans";#N/A,#N/A,FALSE,"Program Costs";#N/A,#N/A,FALSE,"Measures";#N/A,#N/A,FALSE,"Net Lost Rev";#N/A,#N/A,FALSE,"Incentive"}</definedName>
    <definedName name="retail_CC" localSheetId="1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7"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11" hidden="1">{#N/A,#N/A,FALSE,"Loans";#N/A,#N/A,FALSE,"Program Costs";#N/A,#N/A,FALSE,"Measures";#N/A,#N/A,FALSE,"Net Lost Rev";#N/A,#N/A,FALSE,"Incentive"}</definedName>
    <definedName name="retail_CC1" localSheetId="12" hidden="1">{#N/A,#N/A,FALSE,"Loans";#N/A,#N/A,FALSE,"Program Costs";#N/A,#N/A,FALSE,"Measures";#N/A,#N/A,FALSE,"Net Lost Rev";#N/A,#N/A,FALSE,"Incentive"}</definedName>
    <definedName name="retail_CC1" localSheetId="13"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5" hidden="1">{"PRINT",#N/A,TRUE,"APPA";"PRINT",#N/A,TRUE,"APS";"PRINT",#N/A,TRUE,"BHPL";"PRINT",#N/A,TRUE,"BHPL2";"PRINT",#N/A,TRUE,"CDWR";"PRINT",#N/A,TRUE,"EWEB";"PRINT",#N/A,TRUE,"LADWP";"PRINT",#N/A,TRUE,"NEVBASE"}</definedName>
    <definedName name="shit" localSheetId="6" hidden="1">{"PRINT",#N/A,TRUE,"APPA";"PRINT",#N/A,TRUE,"APS";"PRINT",#N/A,TRUE,"BHPL";"PRINT",#N/A,TRUE,"BHPL2";"PRINT",#N/A,TRUE,"CDWR";"PRINT",#N/A,TRUE,"EWEB";"PRINT",#N/A,TRUE,"LADWP";"PRINT",#N/A,TRUE,"NEVBASE"}</definedName>
    <definedName name="shit" localSheetId="7"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localSheetId="10" hidden="1">{"PRINT",#N/A,TRUE,"APPA";"PRINT",#N/A,TRUE,"APS";"PRINT",#N/A,TRUE,"BHPL";"PRINT",#N/A,TRUE,"BHPL2";"PRINT",#N/A,TRUE,"CDWR";"PRINT",#N/A,TRUE,"EWEB";"PRINT",#N/A,TRUE,"LADWP";"PRINT",#N/A,TRUE,"NEVBASE"}</definedName>
    <definedName name="shit" localSheetId="11" hidden="1">{"PRINT",#N/A,TRUE,"APPA";"PRINT",#N/A,TRUE,"APS";"PRINT",#N/A,TRUE,"BHPL";"PRINT",#N/A,TRUE,"BHPL2";"PRINT",#N/A,TRUE,"CDWR";"PRINT",#N/A,TRUE,"EWEB";"PRINT",#N/A,TRUE,"LADWP";"PRINT",#N/A,TRUE,"NEVBASE"}</definedName>
    <definedName name="shit" localSheetId="12" hidden="1">{"PRINT",#N/A,TRUE,"APPA";"PRINT",#N/A,TRUE,"APS";"PRINT",#N/A,TRUE,"BHPL";"PRINT",#N/A,TRUE,"BHPL2";"PRINT",#N/A,TRUE,"CDWR";"PRINT",#N/A,TRUE,"EWEB";"PRINT",#N/A,TRUE,"LADWP";"PRINT",#N/A,TRUE,"NEVBASE"}</definedName>
    <definedName name="shit" localSheetId="1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5" hidden="1">{#N/A,#N/A,FALSE,"Cover";#N/A,#N/A,FALSE,"Lead Sheet";#N/A,#N/A,FALSE,"T-Accounts";#N/A,#N/A,FALSE,"Ins &amp; Prem ActualEstimates"}</definedName>
    <definedName name="wrn.All._.Pages." localSheetId="6" hidden="1">{#N/A,#N/A,FALSE,"Cover";#N/A,#N/A,FALSE,"Lead Sheet";#N/A,#N/A,FALSE,"T-Accounts";#N/A,#N/A,FALSE,"Ins &amp; Prem ActualEstimates"}</definedName>
    <definedName name="wrn.All._.Pages." localSheetId="7" hidden="1">{#N/A,#N/A,FALSE,"Cover";#N/A,#N/A,FALSE,"Lead Sheet";#N/A,#N/A,FALSE,"T-Accounts";#N/A,#N/A,FALSE,"Ins &amp; Prem ActualEstimates"}</definedName>
    <definedName name="wrn.All._.Pages." localSheetId="8" hidden="1">{#N/A,#N/A,FALSE,"Cover";#N/A,#N/A,FALSE,"Lead Sheet";#N/A,#N/A,FALSE,"T-Accounts";#N/A,#N/A,FALSE,"Ins &amp; Prem ActualEstimates"}</definedName>
    <definedName name="wrn.All._.Pages." localSheetId="9" hidden="1">{#N/A,#N/A,FALSE,"Cover";#N/A,#N/A,FALSE,"Lead Sheet";#N/A,#N/A,FALSE,"T-Accounts";#N/A,#N/A,FALSE,"Ins &amp; Prem ActualEstimates"}</definedName>
    <definedName name="wrn.All._.Pages." localSheetId="10" hidden="1">{#N/A,#N/A,FALSE,"Cover";#N/A,#N/A,FALSE,"Lead Sheet";#N/A,#N/A,FALSE,"T-Accounts";#N/A,#N/A,FALSE,"Ins &amp; Prem ActualEstimates"}</definedName>
    <definedName name="wrn.All._.Pages." localSheetId="11" hidden="1">{#N/A,#N/A,FALSE,"Cover";#N/A,#N/A,FALSE,"Lead Sheet";#N/A,#N/A,FALSE,"T-Accounts";#N/A,#N/A,FALSE,"Ins &amp; Prem ActualEstimates"}</definedName>
    <definedName name="wrn.All._.Pages." localSheetId="12" hidden="1">{#N/A,#N/A,FALSE,"Cover";#N/A,#N/A,FALSE,"Lead Sheet";#N/A,#N/A,FALSE,"T-Accounts";#N/A,#N/A,FALSE,"Ins &amp; Prem ActualEstimates"}</definedName>
    <definedName name="wrn.All._.Pages." localSheetId="13"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1"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localSheetId="6" hidden="1">{"Factors Pages 1-2",#N/A,FALSE,"Factors";"Factors Page 3",#N/A,FALSE,"Factors";"Factors Page 4",#N/A,FALSE,"Factors";"Factors Page 5",#N/A,FALSE,"Factors";"Factors Pages 8-27",#N/A,FALSE,"Factors"}</definedName>
    <definedName name="wrn.Factors._.Tab._.10." localSheetId="7"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localSheetId="10" hidden="1">{"Factors Pages 1-2",#N/A,FALSE,"Factors";"Factors Page 3",#N/A,FALSE,"Factors";"Factors Page 4",#N/A,FALSE,"Factors";"Factors Page 5",#N/A,FALSE,"Factors";"Factors Pages 8-27",#N/A,FALSE,"Factors"}</definedName>
    <definedName name="wrn.Factors._.Tab._.10." localSheetId="11" hidden="1">{"Factors Pages 1-2",#N/A,FALSE,"Factors";"Factors Page 3",#N/A,FALSE,"Factors";"Factors Page 4",#N/A,FALSE,"Factors";"Factors Page 5",#N/A,FALSE,"Factors";"Factors Pages 8-27",#N/A,FALSE,"Factors"}</definedName>
    <definedName name="wrn.Factors._.Tab._.10." localSheetId="12" hidden="1">{"Factors Pages 1-2",#N/A,FALSE,"Factors";"Factors Page 3",#N/A,FALSE,"Factors";"Factors Page 4",#N/A,FALSE,"Factors";"Factors Page 5",#N/A,FALSE,"Factors";"Factors Pages 8-27",#N/A,FALSE,"Factors"}</definedName>
    <definedName name="wrn.Factors._.Tab._.10." localSheetId="1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localSheetId="6" hidden="1">{#N/A,#N/A,FALSE,"Loans";#N/A,#N/A,FALSE,"Program Costs";#N/A,#N/A,FALSE,"Measures";#N/A,#N/A,FALSE,"Net Lost Rev";#N/A,#N/A,FALSE,"Incentive"}</definedName>
    <definedName name="wrn.OR._.Carrying._.Charge._.JV." localSheetId="7"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localSheetId="10" hidden="1">{#N/A,#N/A,FALSE,"Loans";#N/A,#N/A,FALSE,"Program Costs";#N/A,#N/A,FALSE,"Measures";#N/A,#N/A,FALSE,"Net Lost Rev";#N/A,#N/A,FALSE,"Incentive"}</definedName>
    <definedName name="wrn.OR._.Carrying._.Charge._.JV." localSheetId="11" hidden="1">{#N/A,#N/A,FALSE,"Loans";#N/A,#N/A,FALSE,"Program Costs";#N/A,#N/A,FALSE,"Measures";#N/A,#N/A,FALSE,"Net Lost Rev";#N/A,#N/A,FALSE,"Incentive"}</definedName>
    <definedName name="wrn.OR._.Carrying._.Charge._.JV." localSheetId="12" hidden="1">{#N/A,#N/A,FALSE,"Loans";#N/A,#N/A,FALSE,"Program Costs";#N/A,#N/A,FALSE,"Measures";#N/A,#N/A,FALSE,"Net Lost Rev";#N/A,#N/A,FALSE,"Incentive"}</definedName>
    <definedName name="wrn.OR._.Carrying._.Charge._.JV." localSheetId="1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7"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11" hidden="1">{#N/A,#N/A,FALSE,"Loans";#N/A,#N/A,FALSE,"Program Costs";#N/A,#N/A,FALSE,"Measures";#N/A,#N/A,FALSE,"Net Lost Rev";#N/A,#N/A,FALSE,"Incentive"}</definedName>
    <definedName name="wrn.OR._.Carrying._.Charge._.JV.1" localSheetId="12" hidden="1">{#N/A,#N/A,FALSE,"Loans";#N/A,#N/A,FALSE,"Program Costs";#N/A,#N/A,FALSE,"Measures";#N/A,#N/A,FALSE,"Net Lost Rev";#N/A,#N/A,FALSE,"Incentive"}</definedName>
    <definedName name="wrn.OR._.Carrying._.Charge._.JV.1" localSheetId="1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1" hidden="1">{"PRINT",#N/A,TRUE,"APPA";"PRINT",#N/A,TRUE,"APS";"PRINT",#N/A,TRUE,"BHPL";"PRINT",#N/A,TRUE,"BHPL2";"PRINT",#N/A,TRUE,"CDWR";"PRINT",#N/A,TRUE,"EWEB";"PRINT",#N/A,TRUE,"LADWP";"PRINT",#N/A,TRUE,"NEVBASE"}</definedName>
    <definedName name="wrn.SALES._.VAR._.95._.BUDGET." localSheetId="5" hidden="1">{"PRINT",#N/A,TRUE,"APPA";"PRINT",#N/A,TRUE,"APS";"PRINT",#N/A,TRUE,"BHPL";"PRINT",#N/A,TRUE,"BHPL2";"PRINT",#N/A,TRUE,"CDWR";"PRINT",#N/A,TRUE,"EWEB";"PRINT",#N/A,TRUE,"LADWP";"PRINT",#N/A,TRUE,"NEVBASE"}</definedName>
    <definedName name="wrn.SALES._.VAR._.95._.BUDGET." localSheetId="6" hidden="1">{"PRINT",#N/A,TRUE,"APPA";"PRINT",#N/A,TRUE,"APS";"PRINT",#N/A,TRUE,"BHPL";"PRINT",#N/A,TRUE,"BHPL2";"PRINT",#N/A,TRUE,"CDWR";"PRINT",#N/A,TRUE,"EWEB";"PRINT",#N/A,TRUE,"LADWP";"PRINT",#N/A,TRUE,"NEVBASE"}</definedName>
    <definedName name="wrn.SALES._.VAR._.95._.BUDGET." localSheetId="7"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localSheetId="10" hidden="1">{"PRINT",#N/A,TRUE,"APPA";"PRINT",#N/A,TRUE,"APS";"PRINT",#N/A,TRUE,"BHPL";"PRINT",#N/A,TRUE,"BHPL2";"PRINT",#N/A,TRUE,"CDWR";"PRINT",#N/A,TRUE,"EWEB";"PRINT",#N/A,TRUE,"LADWP";"PRINT",#N/A,TRUE,"NEVBASE"}</definedName>
    <definedName name="wrn.SALES._.VAR._.95._.BUDGET." localSheetId="11" hidden="1">{"PRINT",#N/A,TRUE,"APPA";"PRINT",#N/A,TRUE,"APS";"PRINT",#N/A,TRUE,"BHPL";"PRINT",#N/A,TRUE,"BHPL2";"PRINT",#N/A,TRUE,"CDWR";"PRINT",#N/A,TRUE,"EWEB";"PRINT",#N/A,TRUE,"LADWP";"PRINT",#N/A,TRUE,"NEVBASE"}</definedName>
    <definedName name="wrn.SALES._.VAR._.95._.BUDGET." localSheetId="12" hidden="1">{"PRINT",#N/A,TRUE,"APPA";"PRINT",#N/A,TRUE,"APS";"PRINT",#N/A,TRUE,"BHPL";"PRINT",#N/A,TRUE,"BHPL2";"PRINT",#N/A,TRUE,"CDWR";"PRINT",#N/A,TRUE,"EWEB";"PRINT",#N/A,TRUE,"LADWP";"PRINT",#N/A,TRUE,"NEVBASE"}</definedName>
    <definedName name="wrn.SALES._.VAR._.95._.BUDGET." localSheetId="1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localSheetId="6" hidden="1">{"Factors Pages 1-2",#N/A,FALSE,"Variables";"Factors Page 3",#N/A,FALSE,"Variables";"Factors Page 4",#N/A,FALSE,"Variables";"Factors Page 5",#N/A,FALSE,"Variables";"YE Pages 7-26",#N/A,FALSE,"Variables"}</definedName>
    <definedName name="wrn.YearEnd." localSheetId="7"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localSheetId="10" hidden="1">{"Factors Pages 1-2",#N/A,FALSE,"Variables";"Factors Page 3",#N/A,FALSE,"Variables";"Factors Page 4",#N/A,FALSE,"Variables";"Factors Page 5",#N/A,FALSE,"Variables";"YE Pages 7-26",#N/A,FALSE,"Variables"}</definedName>
    <definedName name="wrn.YearEnd." localSheetId="11" hidden="1">{"Factors Pages 1-2",#N/A,FALSE,"Variables";"Factors Page 3",#N/A,FALSE,"Variables";"Factors Page 4",#N/A,FALSE,"Variables";"Factors Page 5",#N/A,FALSE,"Variables";"YE Pages 7-26",#N/A,FALSE,"Variables"}</definedName>
    <definedName name="wrn.YearEnd." localSheetId="12" hidden="1">{"Factors Pages 1-2",#N/A,FALSE,"Variables";"Factors Page 3",#N/A,FALSE,"Variables";"Factors Page 4",#N/A,FALSE,"Variables";"Factors Page 5",#N/A,FALSE,"Variables";"YE Pages 7-26",#N/A,FALSE,"Variables"}</definedName>
    <definedName name="wrn.YearEnd." localSheetId="1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s>
  <calcPr calcId="125725" calcMode="manual"/>
</workbook>
</file>

<file path=xl/calcChain.xml><?xml version="1.0" encoding="utf-8"?>
<calcChain xmlns="http://schemas.openxmlformats.org/spreadsheetml/2006/main">
  <c r="D44" i="13"/>
  <c r="D39"/>
  <c r="D34"/>
  <c r="D29"/>
  <c r="D20"/>
  <c r="D12"/>
  <c r="A3"/>
  <c r="A2"/>
  <c r="F14" i="12"/>
  <c r="E14"/>
  <c r="A3"/>
  <c r="A2"/>
  <c r="F14" i="11"/>
  <c r="E14"/>
  <c r="A3"/>
  <c r="A2"/>
  <c r="F45" i="10"/>
  <c r="E45"/>
  <c r="A3"/>
  <c r="A2"/>
  <c r="F98" i="9"/>
  <c r="E98"/>
  <c r="A3"/>
  <c r="A2"/>
  <c r="F77" i="8"/>
  <c r="E77"/>
  <c r="A3"/>
  <c r="A2"/>
  <c r="F18" i="7"/>
  <c r="E18"/>
  <c r="A3"/>
  <c r="A2"/>
  <c r="F38" i="6"/>
  <c r="E38"/>
  <c r="A3"/>
  <c r="A2"/>
  <c r="F97" i="5"/>
  <c r="E97"/>
  <c r="A3"/>
  <c r="A2"/>
  <c r="BX89" i="4"/>
  <c r="BW89"/>
  <c r="BU89"/>
  <c r="BT89"/>
  <c r="BR89"/>
  <c r="BQ89"/>
  <c r="BO89"/>
  <c r="BN89"/>
  <c r="BL89"/>
  <c r="BK89"/>
  <c r="BI89"/>
  <c r="BH89"/>
  <c r="BF89"/>
  <c r="BE89"/>
  <c r="BC89"/>
  <c r="BB89"/>
  <c r="AZ89"/>
  <c r="AY89"/>
  <c r="AW89"/>
  <c r="AV89"/>
  <c r="AT89"/>
  <c r="AS89"/>
  <c r="AQ89"/>
  <c r="AP89"/>
  <c r="AN89"/>
  <c r="AM89"/>
  <c r="AK89"/>
  <c r="AJ89"/>
  <c r="AH89"/>
  <c r="AG89"/>
  <c r="AE89"/>
  <c r="AD89"/>
  <c r="AB89"/>
  <c r="AA89"/>
  <c r="Y89"/>
  <c r="X89"/>
  <c r="V89"/>
  <c r="U89"/>
  <c r="S89"/>
  <c r="R89"/>
  <c r="P89"/>
  <c r="O89"/>
  <c r="M89"/>
  <c r="L89"/>
  <c r="J89"/>
  <c r="I89"/>
  <c r="H89"/>
  <c r="N88"/>
  <c r="Q88" s="1"/>
  <c r="T88" s="1"/>
  <c r="W88" s="1"/>
  <c r="Z88" s="1"/>
  <c r="AC88" s="1"/>
  <c r="AF88" s="1"/>
  <c r="AI88" s="1"/>
  <c r="AL88" s="1"/>
  <c r="AO88" s="1"/>
  <c r="K88"/>
  <c r="G88"/>
  <c r="F88"/>
  <c r="N87"/>
  <c r="Q87" s="1"/>
  <c r="T87" s="1"/>
  <c r="W87" s="1"/>
  <c r="Z87" s="1"/>
  <c r="AC87" s="1"/>
  <c r="AF87" s="1"/>
  <c r="AI87" s="1"/>
  <c r="AL87" s="1"/>
  <c r="AO87" s="1"/>
  <c r="K87"/>
  <c r="G87"/>
  <c r="F87"/>
  <c r="K86"/>
  <c r="N86" s="1"/>
  <c r="Q86" s="1"/>
  <c r="T86" s="1"/>
  <c r="W86" s="1"/>
  <c r="Z86" s="1"/>
  <c r="AC86" s="1"/>
  <c r="AF86" s="1"/>
  <c r="AI86" s="1"/>
  <c r="AL86" s="1"/>
  <c r="AO86" s="1"/>
  <c r="G86"/>
  <c r="F86"/>
  <c r="K85"/>
  <c r="N85" s="1"/>
  <c r="Q85" s="1"/>
  <c r="T85" s="1"/>
  <c r="W85" s="1"/>
  <c r="Z85" s="1"/>
  <c r="AC85" s="1"/>
  <c r="AF85" s="1"/>
  <c r="AI85" s="1"/>
  <c r="AL85" s="1"/>
  <c r="AO85" s="1"/>
  <c r="G85"/>
  <c r="F85"/>
  <c r="N84"/>
  <c r="Q84" s="1"/>
  <c r="T84" s="1"/>
  <c r="W84" s="1"/>
  <c r="Z84" s="1"/>
  <c r="AC84" s="1"/>
  <c r="AF84" s="1"/>
  <c r="AI84" s="1"/>
  <c r="AL84" s="1"/>
  <c r="AO84" s="1"/>
  <c r="K84"/>
  <c r="G84"/>
  <c r="F84"/>
  <c r="N83"/>
  <c r="Q83" s="1"/>
  <c r="T83" s="1"/>
  <c r="W83" s="1"/>
  <c r="Z83" s="1"/>
  <c r="AC83" s="1"/>
  <c r="AF83" s="1"/>
  <c r="AI83" s="1"/>
  <c r="AL83" s="1"/>
  <c r="AO83" s="1"/>
  <c r="K83"/>
  <c r="G83"/>
  <c r="F83"/>
  <c r="K82"/>
  <c r="N82" s="1"/>
  <c r="Q82" s="1"/>
  <c r="T82" s="1"/>
  <c r="W82" s="1"/>
  <c r="Z82" s="1"/>
  <c r="AC82" s="1"/>
  <c r="AF82" s="1"/>
  <c r="AI82" s="1"/>
  <c r="AL82" s="1"/>
  <c r="AO82" s="1"/>
  <c r="G82"/>
  <c r="F82"/>
  <c r="K81"/>
  <c r="N81" s="1"/>
  <c r="Q81" s="1"/>
  <c r="T81" s="1"/>
  <c r="W81" s="1"/>
  <c r="Z81" s="1"/>
  <c r="AC81" s="1"/>
  <c r="AF81" s="1"/>
  <c r="AI81" s="1"/>
  <c r="AL81" s="1"/>
  <c r="AO81" s="1"/>
  <c r="G81"/>
  <c r="F81"/>
  <c r="N80"/>
  <c r="Q80" s="1"/>
  <c r="T80" s="1"/>
  <c r="W80" s="1"/>
  <c r="Z80" s="1"/>
  <c r="AC80" s="1"/>
  <c r="AF80" s="1"/>
  <c r="AI80" s="1"/>
  <c r="AL80" s="1"/>
  <c r="AO80" s="1"/>
  <c r="K80"/>
  <c r="G80"/>
  <c r="F80"/>
  <c r="N79"/>
  <c r="Q79" s="1"/>
  <c r="T79" s="1"/>
  <c r="W79" s="1"/>
  <c r="Z79" s="1"/>
  <c r="AC79" s="1"/>
  <c r="AF79" s="1"/>
  <c r="AI79" s="1"/>
  <c r="AL79" s="1"/>
  <c r="AO79" s="1"/>
  <c r="K79"/>
  <c r="G79"/>
  <c r="F79"/>
  <c r="K78"/>
  <c r="N78" s="1"/>
  <c r="Q78" s="1"/>
  <c r="T78" s="1"/>
  <c r="W78" s="1"/>
  <c r="Z78" s="1"/>
  <c r="AC78" s="1"/>
  <c r="AF78" s="1"/>
  <c r="AI78" s="1"/>
  <c r="AL78" s="1"/>
  <c r="AO78" s="1"/>
  <c r="G78"/>
  <c r="F78"/>
  <c r="K77"/>
  <c r="N77" s="1"/>
  <c r="Q77" s="1"/>
  <c r="T77" s="1"/>
  <c r="W77" s="1"/>
  <c r="Z77" s="1"/>
  <c r="AC77" s="1"/>
  <c r="AF77" s="1"/>
  <c r="AI77" s="1"/>
  <c r="AL77" s="1"/>
  <c r="AO77" s="1"/>
  <c r="G77"/>
  <c r="F77"/>
  <c r="N76"/>
  <c r="Q76" s="1"/>
  <c r="T76" s="1"/>
  <c r="W76" s="1"/>
  <c r="Z76" s="1"/>
  <c r="AC76" s="1"/>
  <c r="AF76" s="1"/>
  <c r="AI76" s="1"/>
  <c r="AL76" s="1"/>
  <c r="AO76" s="1"/>
  <c r="K76"/>
  <c r="G76"/>
  <c r="F76"/>
  <c r="N75"/>
  <c r="Q75" s="1"/>
  <c r="T75" s="1"/>
  <c r="W75" s="1"/>
  <c r="Z75" s="1"/>
  <c r="AC75" s="1"/>
  <c r="AF75" s="1"/>
  <c r="AI75" s="1"/>
  <c r="AL75" s="1"/>
  <c r="AO75" s="1"/>
  <c r="K75"/>
  <c r="G75"/>
  <c r="F75"/>
  <c r="N74"/>
  <c r="K74"/>
  <c r="K89" s="1"/>
  <c r="G74"/>
  <c r="F74"/>
  <c r="BX71"/>
  <c r="BW71"/>
  <c r="BU71"/>
  <c r="BT71"/>
  <c r="BR71"/>
  <c r="BQ71"/>
  <c r="BO71"/>
  <c r="BN71"/>
  <c r="BL71"/>
  <c r="BK71"/>
  <c r="BI71"/>
  <c r="BH71"/>
  <c r="BF71"/>
  <c r="BE71"/>
  <c r="BC71"/>
  <c r="BB71"/>
  <c r="AZ71"/>
  <c r="AY71"/>
  <c r="AW71"/>
  <c r="AV71"/>
  <c r="AT71"/>
  <c r="AS71"/>
  <c r="AQ71"/>
  <c r="AP71"/>
  <c r="AN71"/>
  <c r="AM71"/>
  <c r="AK71"/>
  <c r="AJ71"/>
  <c r="AH71"/>
  <c r="AG71"/>
  <c r="AE71"/>
  <c r="AD71"/>
  <c r="AB71"/>
  <c r="AA71"/>
  <c r="Y71"/>
  <c r="X71"/>
  <c r="V71"/>
  <c r="U71"/>
  <c r="S71"/>
  <c r="R71"/>
  <c r="P71"/>
  <c r="O71"/>
  <c r="M71"/>
  <c r="L71"/>
  <c r="J71"/>
  <c r="I71"/>
  <c r="H71"/>
  <c r="K70"/>
  <c r="G70"/>
  <c r="F70"/>
  <c r="BX67"/>
  <c r="BW67"/>
  <c r="BU67"/>
  <c r="BT67"/>
  <c r="BR67"/>
  <c r="BQ67"/>
  <c r="BO67"/>
  <c r="BN67"/>
  <c r="BL67"/>
  <c r="BK67"/>
  <c r="BI67"/>
  <c r="BH67"/>
  <c r="BF67"/>
  <c r="BE67"/>
  <c r="BC67"/>
  <c r="BB67"/>
  <c r="AZ67"/>
  <c r="AY67"/>
  <c r="AW67"/>
  <c r="AV67"/>
  <c r="AT67"/>
  <c r="AS67"/>
  <c r="AQ67"/>
  <c r="AP67"/>
  <c r="AN67"/>
  <c r="AM67"/>
  <c r="AK67"/>
  <c r="AJ67"/>
  <c r="AH67"/>
  <c r="AG67"/>
  <c r="AE67"/>
  <c r="AD67"/>
  <c r="AB67"/>
  <c r="AA67"/>
  <c r="Y67"/>
  <c r="X67"/>
  <c r="V67"/>
  <c r="U67"/>
  <c r="S67"/>
  <c r="R67"/>
  <c r="P67"/>
  <c r="O67"/>
  <c r="M67"/>
  <c r="L67"/>
  <c r="J67"/>
  <c r="I67"/>
  <c r="H67"/>
  <c r="K66"/>
  <c r="N66" s="1"/>
  <c r="Q66" s="1"/>
  <c r="T66" s="1"/>
  <c r="W66" s="1"/>
  <c r="Z66" s="1"/>
  <c r="AC66" s="1"/>
  <c r="AF66" s="1"/>
  <c r="AI66" s="1"/>
  <c r="AL66" s="1"/>
  <c r="AO66" s="1"/>
  <c r="G66"/>
  <c r="F66"/>
  <c r="K65"/>
  <c r="N65" s="1"/>
  <c r="Q65" s="1"/>
  <c r="T65" s="1"/>
  <c r="W65" s="1"/>
  <c r="Z65" s="1"/>
  <c r="AC65" s="1"/>
  <c r="AF65" s="1"/>
  <c r="AI65" s="1"/>
  <c r="AL65" s="1"/>
  <c r="AO65" s="1"/>
  <c r="G65"/>
  <c r="F65"/>
  <c r="N64"/>
  <c r="Q64" s="1"/>
  <c r="T64" s="1"/>
  <c r="W64" s="1"/>
  <c r="Z64" s="1"/>
  <c r="AC64" s="1"/>
  <c r="AF64" s="1"/>
  <c r="AI64" s="1"/>
  <c r="AL64" s="1"/>
  <c r="AO64" s="1"/>
  <c r="K64"/>
  <c r="G64"/>
  <c r="F64"/>
  <c r="N63"/>
  <c r="Q63" s="1"/>
  <c r="T63" s="1"/>
  <c r="W63" s="1"/>
  <c r="Z63" s="1"/>
  <c r="AC63" s="1"/>
  <c r="AF63" s="1"/>
  <c r="AI63" s="1"/>
  <c r="AL63" s="1"/>
  <c r="AO63" s="1"/>
  <c r="K63"/>
  <c r="G63"/>
  <c r="F63"/>
  <c r="K62"/>
  <c r="N62" s="1"/>
  <c r="Q62" s="1"/>
  <c r="T62" s="1"/>
  <c r="W62" s="1"/>
  <c r="Z62" s="1"/>
  <c r="AC62" s="1"/>
  <c r="AF62" s="1"/>
  <c r="AI62" s="1"/>
  <c r="AL62" s="1"/>
  <c r="AO62" s="1"/>
  <c r="G62"/>
  <c r="F62"/>
  <c r="K61"/>
  <c r="N61" s="1"/>
  <c r="Q61" s="1"/>
  <c r="T61" s="1"/>
  <c r="W61" s="1"/>
  <c r="Z61" s="1"/>
  <c r="AC61" s="1"/>
  <c r="AF61" s="1"/>
  <c r="AI61" s="1"/>
  <c r="AL61" s="1"/>
  <c r="AO61" s="1"/>
  <c r="G61"/>
  <c r="F61"/>
  <c r="N60"/>
  <c r="Q60" s="1"/>
  <c r="T60" s="1"/>
  <c r="W60" s="1"/>
  <c r="Z60" s="1"/>
  <c r="AC60" s="1"/>
  <c r="AF60" s="1"/>
  <c r="AI60" s="1"/>
  <c r="AL60" s="1"/>
  <c r="AO60" s="1"/>
  <c r="K60"/>
  <c r="G60"/>
  <c r="F60"/>
  <c r="N59"/>
  <c r="Q59" s="1"/>
  <c r="T59" s="1"/>
  <c r="W59" s="1"/>
  <c r="Z59" s="1"/>
  <c r="AC59" s="1"/>
  <c r="AF59" s="1"/>
  <c r="AI59" s="1"/>
  <c r="AL59" s="1"/>
  <c r="AO59" s="1"/>
  <c r="K59"/>
  <c r="G59"/>
  <c r="F59"/>
  <c r="K58"/>
  <c r="N58" s="1"/>
  <c r="Q58" s="1"/>
  <c r="T58" s="1"/>
  <c r="W58" s="1"/>
  <c r="Z58" s="1"/>
  <c r="AC58" s="1"/>
  <c r="AF58" s="1"/>
  <c r="AI58" s="1"/>
  <c r="AL58" s="1"/>
  <c r="AO58" s="1"/>
  <c r="G58"/>
  <c r="F58"/>
  <c r="K57"/>
  <c r="N57" s="1"/>
  <c r="Q57" s="1"/>
  <c r="T57" s="1"/>
  <c r="W57" s="1"/>
  <c r="Z57" s="1"/>
  <c r="AC57" s="1"/>
  <c r="AF57" s="1"/>
  <c r="AI57" s="1"/>
  <c r="AL57" s="1"/>
  <c r="AO57" s="1"/>
  <c r="G57"/>
  <c r="F57"/>
  <c r="N56"/>
  <c r="Q56" s="1"/>
  <c r="T56" s="1"/>
  <c r="W56" s="1"/>
  <c r="Z56" s="1"/>
  <c r="AC56" s="1"/>
  <c r="AF56" s="1"/>
  <c r="AI56" s="1"/>
  <c r="AL56" s="1"/>
  <c r="AO56" s="1"/>
  <c r="K56"/>
  <c r="G56"/>
  <c r="F56"/>
  <c r="N55"/>
  <c r="Q55" s="1"/>
  <c r="T55" s="1"/>
  <c r="W55" s="1"/>
  <c r="Z55" s="1"/>
  <c r="AC55" s="1"/>
  <c r="AF55" s="1"/>
  <c r="AI55" s="1"/>
  <c r="AL55" s="1"/>
  <c r="AO55" s="1"/>
  <c r="K55"/>
  <c r="G55"/>
  <c r="F55"/>
  <c r="K54"/>
  <c r="N54" s="1"/>
  <c r="Q54" s="1"/>
  <c r="T54" s="1"/>
  <c r="W54" s="1"/>
  <c r="Z54" s="1"/>
  <c r="AC54" s="1"/>
  <c r="AF54" s="1"/>
  <c r="AI54" s="1"/>
  <c r="AL54" s="1"/>
  <c r="AO54" s="1"/>
  <c r="G54"/>
  <c r="F54"/>
  <c r="K53"/>
  <c r="N53" s="1"/>
  <c r="Q53" s="1"/>
  <c r="T53" s="1"/>
  <c r="W53" s="1"/>
  <c r="Z53" s="1"/>
  <c r="AC53" s="1"/>
  <c r="AF53" s="1"/>
  <c r="AI53" s="1"/>
  <c r="AL53" s="1"/>
  <c r="AO53" s="1"/>
  <c r="G53"/>
  <c r="F53"/>
  <c r="K52"/>
  <c r="K67" s="1"/>
  <c r="G52"/>
  <c r="F52"/>
  <c r="BX48"/>
  <c r="BW48"/>
  <c r="BU48"/>
  <c r="BT48"/>
  <c r="BR48"/>
  <c r="BQ48"/>
  <c r="BO48"/>
  <c r="BN48"/>
  <c r="BL48"/>
  <c r="BK48"/>
  <c r="BI48"/>
  <c r="BH48"/>
  <c r="BF48"/>
  <c r="BE48"/>
  <c r="BC48"/>
  <c r="BB48"/>
  <c r="AZ48"/>
  <c r="AY48"/>
  <c r="AW48"/>
  <c r="AV48"/>
  <c r="AT48"/>
  <c r="AS48"/>
  <c r="AQ48"/>
  <c r="AP48"/>
  <c r="AN48"/>
  <c r="AM48"/>
  <c r="AK48"/>
  <c r="AJ48"/>
  <c r="AH48"/>
  <c r="AG48"/>
  <c r="AE48"/>
  <c r="AD48"/>
  <c r="AB48"/>
  <c r="AA48"/>
  <c r="Y48"/>
  <c r="X48"/>
  <c r="V48"/>
  <c r="U48"/>
  <c r="S48"/>
  <c r="R48"/>
  <c r="P48"/>
  <c r="O48"/>
  <c r="M48"/>
  <c r="L48"/>
  <c r="J48"/>
  <c r="I48"/>
  <c r="H48"/>
  <c r="Q47"/>
  <c r="T47" s="1"/>
  <c r="W47" s="1"/>
  <c r="Z47" s="1"/>
  <c r="AC47" s="1"/>
  <c r="AF47" s="1"/>
  <c r="AI47" s="1"/>
  <c r="AL47" s="1"/>
  <c r="AO47" s="1"/>
  <c r="K47"/>
  <c r="N47" s="1"/>
  <c r="G47"/>
  <c r="F47"/>
  <c r="Q46"/>
  <c r="T46" s="1"/>
  <c r="W46" s="1"/>
  <c r="Z46" s="1"/>
  <c r="AC46" s="1"/>
  <c r="AF46" s="1"/>
  <c r="AI46" s="1"/>
  <c r="AL46" s="1"/>
  <c r="AO46" s="1"/>
  <c r="K46"/>
  <c r="N46" s="1"/>
  <c r="G46"/>
  <c r="F46"/>
  <c r="Q45"/>
  <c r="T45" s="1"/>
  <c r="W45" s="1"/>
  <c r="Z45" s="1"/>
  <c r="AC45" s="1"/>
  <c r="AF45" s="1"/>
  <c r="AI45" s="1"/>
  <c r="AL45" s="1"/>
  <c r="AO45" s="1"/>
  <c r="K45"/>
  <c r="N45" s="1"/>
  <c r="G45"/>
  <c r="F45"/>
  <c r="Q44"/>
  <c r="T44" s="1"/>
  <c r="W44" s="1"/>
  <c r="Z44" s="1"/>
  <c r="AC44" s="1"/>
  <c r="AF44" s="1"/>
  <c r="AI44" s="1"/>
  <c r="AL44" s="1"/>
  <c r="AO44" s="1"/>
  <c r="K44"/>
  <c r="N44" s="1"/>
  <c r="G44"/>
  <c r="F44"/>
  <c r="Q43"/>
  <c r="T43" s="1"/>
  <c r="W43" s="1"/>
  <c r="Z43" s="1"/>
  <c r="AC43" s="1"/>
  <c r="AF43" s="1"/>
  <c r="AI43" s="1"/>
  <c r="AL43" s="1"/>
  <c r="AO43" s="1"/>
  <c r="K43"/>
  <c r="N43" s="1"/>
  <c r="G43"/>
  <c r="F43"/>
  <c r="Q42"/>
  <c r="T42" s="1"/>
  <c r="W42" s="1"/>
  <c r="Z42" s="1"/>
  <c r="AC42" s="1"/>
  <c r="AF42" s="1"/>
  <c r="AI42" s="1"/>
  <c r="AL42" s="1"/>
  <c r="AO42" s="1"/>
  <c r="K42"/>
  <c r="N42" s="1"/>
  <c r="G42"/>
  <c r="F42"/>
  <c r="K41"/>
  <c r="G41"/>
  <c r="F41"/>
  <c r="BX38"/>
  <c r="BW38"/>
  <c r="BU38"/>
  <c r="BT38"/>
  <c r="BR38"/>
  <c r="BQ38"/>
  <c r="BO38"/>
  <c r="BN38"/>
  <c r="BL38"/>
  <c r="BK38"/>
  <c r="BI38"/>
  <c r="BH38"/>
  <c r="BF38"/>
  <c r="BE38"/>
  <c r="BC38"/>
  <c r="BB38"/>
  <c r="AZ38"/>
  <c r="AY38"/>
  <c r="AW38"/>
  <c r="AV38"/>
  <c r="AT38"/>
  <c r="AS38"/>
  <c r="AQ38"/>
  <c r="AP38"/>
  <c r="AN38"/>
  <c r="AM38"/>
  <c r="AK38"/>
  <c r="AJ38"/>
  <c r="AH38"/>
  <c r="AG38"/>
  <c r="AE38"/>
  <c r="AD38"/>
  <c r="AB38"/>
  <c r="AA38"/>
  <c r="Y38"/>
  <c r="X38"/>
  <c r="V38"/>
  <c r="U38"/>
  <c r="S38"/>
  <c r="R38"/>
  <c r="P38"/>
  <c r="O38"/>
  <c r="M38"/>
  <c r="L38"/>
  <c r="J38"/>
  <c r="I38"/>
  <c r="H38"/>
  <c r="K37"/>
  <c r="N37" s="1"/>
  <c r="Q37" s="1"/>
  <c r="T37" s="1"/>
  <c r="W37" s="1"/>
  <c r="Z37" s="1"/>
  <c r="AC37" s="1"/>
  <c r="AF37" s="1"/>
  <c r="AI37" s="1"/>
  <c r="AL37" s="1"/>
  <c r="AO37" s="1"/>
  <c r="G37"/>
  <c r="F37"/>
  <c r="N36"/>
  <c r="Q36" s="1"/>
  <c r="T36" s="1"/>
  <c r="W36" s="1"/>
  <c r="Z36" s="1"/>
  <c r="AC36" s="1"/>
  <c r="AF36" s="1"/>
  <c r="AI36" s="1"/>
  <c r="AL36" s="1"/>
  <c r="AO36" s="1"/>
  <c r="K36"/>
  <c r="G36"/>
  <c r="F36"/>
  <c r="N35"/>
  <c r="K35"/>
  <c r="K38" s="1"/>
  <c r="G35"/>
  <c r="F35"/>
  <c r="BX32"/>
  <c r="BW32"/>
  <c r="BU32"/>
  <c r="BT32"/>
  <c r="BR32"/>
  <c r="BQ32"/>
  <c r="BO32"/>
  <c r="BN32"/>
  <c r="BL32"/>
  <c r="BK32"/>
  <c r="BI32"/>
  <c r="BH32"/>
  <c r="BF32"/>
  <c r="BE32"/>
  <c r="BC32"/>
  <c r="BB32"/>
  <c r="AZ32"/>
  <c r="AY32"/>
  <c r="AW32"/>
  <c r="AV32"/>
  <c r="AT32"/>
  <c r="AS32"/>
  <c r="AQ32"/>
  <c r="AP32"/>
  <c r="AN32"/>
  <c r="AM32"/>
  <c r="AK32"/>
  <c r="AJ32"/>
  <c r="AH32"/>
  <c r="AG32"/>
  <c r="AE32"/>
  <c r="AD32"/>
  <c r="AB32"/>
  <c r="AA32"/>
  <c r="Y32"/>
  <c r="X32"/>
  <c r="V32"/>
  <c r="U32"/>
  <c r="S32"/>
  <c r="R32"/>
  <c r="P32"/>
  <c r="O32"/>
  <c r="M32"/>
  <c r="L32"/>
  <c r="J32"/>
  <c r="I32"/>
  <c r="H32"/>
  <c r="K31"/>
  <c r="N31" s="1"/>
  <c r="Q31" s="1"/>
  <c r="T31" s="1"/>
  <c r="W31" s="1"/>
  <c r="Z31" s="1"/>
  <c r="AC31" s="1"/>
  <c r="AF31" s="1"/>
  <c r="AI31" s="1"/>
  <c r="AL31" s="1"/>
  <c r="AO31" s="1"/>
  <c r="G31"/>
  <c r="F31"/>
  <c r="K30"/>
  <c r="N30" s="1"/>
  <c r="Q30" s="1"/>
  <c r="T30" s="1"/>
  <c r="W30" s="1"/>
  <c r="Z30" s="1"/>
  <c r="AC30" s="1"/>
  <c r="AF30" s="1"/>
  <c r="AI30" s="1"/>
  <c r="AL30" s="1"/>
  <c r="AO30" s="1"/>
  <c r="G30"/>
  <c r="F30"/>
  <c r="K29"/>
  <c r="N29" s="1"/>
  <c r="Q29" s="1"/>
  <c r="T29" s="1"/>
  <c r="W29" s="1"/>
  <c r="Z29" s="1"/>
  <c r="AC29" s="1"/>
  <c r="AF29" s="1"/>
  <c r="AI29" s="1"/>
  <c r="AL29" s="1"/>
  <c r="AO29" s="1"/>
  <c r="G29"/>
  <c r="F29"/>
  <c r="K28"/>
  <c r="G28"/>
  <c r="F28"/>
  <c r="BX25"/>
  <c r="BW25"/>
  <c r="BU25"/>
  <c r="BT25"/>
  <c r="BR25"/>
  <c r="BQ25"/>
  <c r="BO25"/>
  <c r="BN25"/>
  <c r="BL25"/>
  <c r="BK25"/>
  <c r="BI25"/>
  <c r="BH25"/>
  <c r="BF25"/>
  <c r="BE25"/>
  <c r="BC25"/>
  <c r="BB25"/>
  <c r="AZ25"/>
  <c r="AY25"/>
  <c r="AW25"/>
  <c r="AV25"/>
  <c r="AT25"/>
  <c r="AS25"/>
  <c r="AQ25"/>
  <c r="AP25"/>
  <c r="AN25"/>
  <c r="AM25"/>
  <c r="AK25"/>
  <c r="AJ25"/>
  <c r="AH25"/>
  <c r="AG25"/>
  <c r="AE25"/>
  <c r="AD25"/>
  <c r="AB25"/>
  <c r="AA25"/>
  <c r="Y25"/>
  <c r="X25"/>
  <c r="V25"/>
  <c r="U25"/>
  <c r="S25"/>
  <c r="R25"/>
  <c r="P25"/>
  <c r="O25"/>
  <c r="M25"/>
  <c r="L25"/>
  <c r="J25"/>
  <c r="I25"/>
  <c r="H25"/>
  <c r="F24"/>
  <c r="K23"/>
  <c r="N23" s="1"/>
  <c r="Q23" s="1"/>
  <c r="T23" s="1"/>
  <c r="W23" s="1"/>
  <c r="Z23" s="1"/>
  <c r="AC23" s="1"/>
  <c r="AF23" s="1"/>
  <c r="AI23" s="1"/>
  <c r="AL23" s="1"/>
  <c r="AO23" s="1"/>
  <c r="G23"/>
  <c r="F23"/>
  <c r="K22"/>
  <c r="N22" s="1"/>
  <c r="Q22" s="1"/>
  <c r="T22" s="1"/>
  <c r="W22" s="1"/>
  <c r="Z22" s="1"/>
  <c r="AC22" s="1"/>
  <c r="AF22" s="1"/>
  <c r="AI22" s="1"/>
  <c r="AL22" s="1"/>
  <c r="AO22" s="1"/>
  <c r="G22"/>
  <c r="F22"/>
  <c r="K21"/>
  <c r="N21" s="1"/>
  <c r="Q21" s="1"/>
  <c r="T21" s="1"/>
  <c r="W21" s="1"/>
  <c r="Z21" s="1"/>
  <c r="AC21" s="1"/>
  <c r="AF21" s="1"/>
  <c r="AI21" s="1"/>
  <c r="AL21" s="1"/>
  <c r="AO21" s="1"/>
  <c r="G21"/>
  <c r="F21"/>
  <c r="K20"/>
  <c r="K25" s="1"/>
  <c r="G20"/>
  <c r="F20"/>
  <c r="BX17"/>
  <c r="BW17"/>
  <c r="BW92" s="1"/>
  <c r="BU17"/>
  <c r="BU92" s="1"/>
  <c r="BT17"/>
  <c r="BT92" s="1"/>
  <c r="BR17"/>
  <c r="BQ17"/>
  <c r="BQ92" s="1"/>
  <c r="BO17"/>
  <c r="BO92" s="1"/>
  <c r="BN17"/>
  <c r="BL17"/>
  <c r="BL92" s="1"/>
  <c r="BK17"/>
  <c r="BK92" s="1"/>
  <c r="BI17"/>
  <c r="BI92" s="1"/>
  <c r="BH17"/>
  <c r="BH92" s="1"/>
  <c r="BF17"/>
  <c r="BF92" s="1"/>
  <c r="BE17"/>
  <c r="BE92" s="1"/>
  <c r="BC17"/>
  <c r="BC92" s="1"/>
  <c r="BB17"/>
  <c r="BB92" s="1"/>
  <c r="AZ17"/>
  <c r="AZ92" s="1"/>
  <c r="AY17"/>
  <c r="AY92" s="1"/>
  <c r="AW17"/>
  <c r="AW92" s="1"/>
  <c r="AV17"/>
  <c r="AV92" s="1"/>
  <c r="AT17"/>
  <c r="AT92" s="1"/>
  <c r="AS17"/>
  <c r="AS92" s="1"/>
  <c r="AQ17"/>
  <c r="AQ92" s="1"/>
  <c r="AP17"/>
  <c r="AP92" s="1"/>
  <c r="AN17"/>
  <c r="AN92" s="1"/>
  <c r="AM17"/>
  <c r="AM92" s="1"/>
  <c r="AK17"/>
  <c r="AK92" s="1"/>
  <c r="AJ17"/>
  <c r="AJ92" s="1"/>
  <c r="AH17"/>
  <c r="AH92" s="1"/>
  <c r="AG17"/>
  <c r="AG92" s="1"/>
  <c r="AE17"/>
  <c r="AE92" s="1"/>
  <c r="AD17"/>
  <c r="AD92" s="1"/>
  <c r="AB17"/>
  <c r="AB92" s="1"/>
  <c r="AA17"/>
  <c r="AA92" s="1"/>
  <c r="Y17"/>
  <c r="Y92" s="1"/>
  <c r="X17"/>
  <c r="X92" s="1"/>
  <c r="V17"/>
  <c r="V92" s="1"/>
  <c r="U17"/>
  <c r="U92" s="1"/>
  <c r="S17"/>
  <c r="S92" s="1"/>
  <c r="R17"/>
  <c r="R92" s="1"/>
  <c r="P17"/>
  <c r="P92" s="1"/>
  <c r="O17"/>
  <c r="O92" s="1"/>
  <c r="M17"/>
  <c r="M92" s="1"/>
  <c r="L17"/>
  <c r="L92" s="1"/>
  <c r="J17"/>
  <c r="J92" s="1"/>
  <c r="I17"/>
  <c r="I92" s="1"/>
  <c r="H17"/>
  <c r="H92" s="1"/>
  <c r="N16"/>
  <c r="Q16" s="1"/>
  <c r="T16" s="1"/>
  <c r="W16" s="1"/>
  <c r="Z16" s="1"/>
  <c r="AC16" s="1"/>
  <c r="AF16" s="1"/>
  <c r="AI16" s="1"/>
  <c r="AL16" s="1"/>
  <c r="AO16" s="1"/>
  <c r="K16"/>
  <c r="G16"/>
  <c r="F16"/>
  <c r="K15"/>
  <c r="N15" s="1"/>
  <c r="Q15" s="1"/>
  <c r="T15" s="1"/>
  <c r="W15" s="1"/>
  <c r="Z15" s="1"/>
  <c r="AC15" s="1"/>
  <c r="AF15" s="1"/>
  <c r="AI15" s="1"/>
  <c r="AL15" s="1"/>
  <c r="AO15" s="1"/>
  <c r="G15"/>
  <c r="F15"/>
  <c r="K14"/>
  <c r="N14" s="1"/>
  <c r="Q14" s="1"/>
  <c r="T14" s="1"/>
  <c r="W14" s="1"/>
  <c r="Z14" s="1"/>
  <c r="AC14" s="1"/>
  <c r="AF14" s="1"/>
  <c r="AI14" s="1"/>
  <c r="AL14" s="1"/>
  <c r="AO14" s="1"/>
  <c r="G14"/>
  <c r="F14"/>
  <c r="K13"/>
  <c r="N13" s="1"/>
  <c r="Q13" s="1"/>
  <c r="T13" s="1"/>
  <c r="W13" s="1"/>
  <c r="Z13" s="1"/>
  <c r="AC13" s="1"/>
  <c r="AF13" s="1"/>
  <c r="AI13" s="1"/>
  <c r="AL13" s="1"/>
  <c r="AO13" s="1"/>
  <c r="G13"/>
  <c r="F13"/>
  <c r="K12"/>
  <c r="N12" s="1"/>
  <c r="Q12" s="1"/>
  <c r="T12" s="1"/>
  <c r="W12" s="1"/>
  <c r="Z12" s="1"/>
  <c r="AC12" s="1"/>
  <c r="AF12" s="1"/>
  <c r="AI12" s="1"/>
  <c r="AL12" s="1"/>
  <c r="AO12" s="1"/>
  <c r="G12"/>
  <c r="F12"/>
  <c r="K11"/>
  <c r="N11" s="1"/>
  <c r="Q11" s="1"/>
  <c r="T11" s="1"/>
  <c r="W11" s="1"/>
  <c r="Z11" s="1"/>
  <c r="AC11" s="1"/>
  <c r="AF11" s="1"/>
  <c r="AI11" s="1"/>
  <c r="AL11" s="1"/>
  <c r="AO11" s="1"/>
  <c r="G11"/>
  <c r="F11"/>
  <c r="K10"/>
  <c r="G10"/>
  <c r="F10"/>
  <c r="A1"/>
  <c r="J96" i="3"/>
  <c r="J95"/>
  <c r="J94"/>
  <c r="J93"/>
  <c r="J92"/>
  <c r="H86"/>
  <c r="G85"/>
  <c r="F85"/>
  <c r="G84"/>
  <c r="F84"/>
  <c r="G83"/>
  <c r="F83"/>
  <c r="G82"/>
  <c r="F82"/>
  <c r="G81"/>
  <c r="F81"/>
  <c r="G80"/>
  <c r="F80"/>
  <c r="I80" s="1"/>
  <c r="J80" s="1"/>
  <c r="G19" i="2" s="1"/>
  <c r="K19" s="1"/>
  <c r="G79" i="3"/>
  <c r="F79"/>
  <c r="G78"/>
  <c r="F78"/>
  <c r="G77"/>
  <c r="F77"/>
  <c r="G76"/>
  <c r="F76"/>
  <c r="G75"/>
  <c r="F75"/>
  <c r="G74"/>
  <c r="F74"/>
  <c r="G73"/>
  <c r="F73"/>
  <c r="G72"/>
  <c r="F72"/>
  <c r="G71"/>
  <c r="F71"/>
  <c r="G70"/>
  <c r="F70"/>
  <c r="H67"/>
  <c r="G66"/>
  <c r="F66"/>
  <c r="H62"/>
  <c r="G61"/>
  <c r="F61"/>
  <c r="G60"/>
  <c r="F60"/>
  <c r="G59"/>
  <c r="F59"/>
  <c r="G58"/>
  <c r="F58"/>
  <c r="G57"/>
  <c r="F57"/>
  <c r="G56"/>
  <c r="F56"/>
  <c r="G55"/>
  <c r="F55"/>
  <c r="G54"/>
  <c r="F54"/>
  <c r="G53"/>
  <c r="F53"/>
  <c r="G52"/>
  <c r="F52"/>
  <c r="G51"/>
  <c r="F51"/>
  <c r="G50"/>
  <c r="F50"/>
  <c r="G49"/>
  <c r="F49"/>
  <c r="G48"/>
  <c r="F48"/>
  <c r="G47"/>
  <c r="F47"/>
  <c r="H44"/>
  <c r="G43"/>
  <c r="F43"/>
  <c r="G42"/>
  <c r="F42"/>
  <c r="G41"/>
  <c r="F41"/>
  <c r="G40"/>
  <c r="F40"/>
  <c r="G39"/>
  <c r="F39"/>
  <c r="G38"/>
  <c r="F38"/>
  <c r="G37"/>
  <c r="F37"/>
  <c r="H34"/>
  <c r="G33"/>
  <c r="F33"/>
  <c r="G32"/>
  <c r="F32"/>
  <c r="G31"/>
  <c r="F31"/>
  <c r="H28"/>
  <c r="G27"/>
  <c r="F27"/>
  <c r="G26"/>
  <c r="F26"/>
  <c r="G25"/>
  <c r="F25"/>
  <c r="G24"/>
  <c r="F24"/>
  <c r="H21"/>
  <c r="G20"/>
  <c r="F20"/>
  <c r="G19"/>
  <c r="F19"/>
  <c r="G18"/>
  <c r="F18"/>
  <c r="G17"/>
  <c r="F17"/>
  <c r="H14"/>
  <c r="H89" s="1"/>
  <c r="H98" s="1"/>
  <c r="G13"/>
  <c r="F13"/>
  <c r="G12"/>
  <c r="F12"/>
  <c r="G11"/>
  <c r="F11"/>
  <c r="G10"/>
  <c r="F10"/>
  <c r="A1"/>
  <c r="K35" i="2"/>
  <c r="K34"/>
  <c r="K33"/>
  <c r="E24"/>
  <c r="E23"/>
  <c r="E22"/>
  <c r="E21"/>
  <c r="E20"/>
  <c r="E19"/>
  <c r="E18"/>
  <c r="E17"/>
  <c r="E16"/>
  <c r="E15"/>
  <c r="E14"/>
  <c r="E13"/>
  <c r="E12"/>
  <c r="E11"/>
  <c r="E10"/>
  <c r="E9"/>
  <c r="B1"/>
  <c r="E52" i="1"/>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K17" i="4" l="1"/>
  <c r="BX92"/>
  <c r="N52"/>
  <c r="AR12"/>
  <c r="AU12" s="1"/>
  <c r="AX12" s="1"/>
  <c r="BA12" s="1"/>
  <c r="BD12" s="1"/>
  <c r="BG12" s="1"/>
  <c r="BJ12" s="1"/>
  <c r="BM12" s="1"/>
  <c r="BP12" s="1"/>
  <c r="BS12" s="1"/>
  <c r="BV12" s="1"/>
  <c r="BY12" s="1"/>
  <c r="AR14"/>
  <c r="AU14" s="1"/>
  <c r="AX14" s="1"/>
  <c r="BA14" s="1"/>
  <c r="BD14" s="1"/>
  <c r="BG14" s="1"/>
  <c r="BJ14" s="1"/>
  <c r="BM14" s="1"/>
  <c r="BP14" s="1"/>
  <c r="BS14" s="1"/>
  <c r="BV14" s="1"/>
  <c r="BY14" s="1"/>
  <c r="CA11"/>
  <c r="I11" i="3" s="1"/>
  <c r="J11" s="1"/>
  <c r="G10" i="1" s="1"/>
  <c r="K10" s="1"/>
  <c r="AR11" i="4"/>
  <c r="AU11" s="1"/>
  <c r="AX11" s="1"/>
  <c r="BA11" s="1"/>
  <c r="BD11" s="1"/>
  <c r="BG11" s="1"/>
  <c r="BJ11" s="1"/>
  <c r="BM11" s="1"/>
  <c r="BP11" s="1"/>
  <c r="BS11" s="1"/>
  <c r="BV11" s="1"/>
  <c r="BY11" s="1"/>
  <c r="CA13"/>
  <c r="AR13"/>
  <c r="AU13" s="1"/>
  <c r="AX13" s="1"/>
  <c r="BA13" s="1"/>
  <c r="BD13" s="1"/>
  <c r="BG13" s="1"/>
  <c r="BJ13" s="1"/>
  <c r="BM13" s="1"/>
  <c r="BP13" s="1"/>
  <c r="BS13" s="1"/>
  <c r="BV13" s="1"/>
  <c r="BY13" s="1"/>
  <c r="CA15"/>
  <c r="AR15"/>
  <c r="AU15" s="1"/>
  <c r="AX15" s="1"/>
  <c r="BA15" s="1"/>
  <c r="BD15" s="1"/>
  <c r="BG15" s="1"/>
  <c r="BJ15" s="1"/>
  <c r="BM15" s="1"/>
  <c r="BP15" s="1"/>
  <c r="BS15" s="1"/>
  <c r="BV15" s="1"/>
  <c r="BY15" s="1"/>
  <c r="CA16"/>
  <c r="I13" i="3" s="1"/>
  <c r="J13" s="1"/>
  <c r="G12" i="1" s="1"/>
  <c r="K12" s="1"/>
  <c r="AR16" i="4"/>
  <c r="AU16" s="1"/>
  <c r="AX16" s="1"/>
  <c r="BA16" s="1"/>
  <c r="BD16" s="1"/>
  <c r="BG16" s="1"/>
  <c r="BJ16" s="1"/>
  <c r="BM16" s="1"/>
  <c r="BP16" s="1"/>
  <c r="BS16" s="1"/>
  <c r="BV16" s="1"/>
  <c r="BY16" s="1"/>
  <c r="A1" i="12"/>
  <c r="A1" i="10"/>
  <c r="A1" i="8"/>
  <c r="A1" i="6"/>
  <c r="A1" i="11"/>
  <c r="A1" i="7"/>
  <c r="A1" i="13"/>
  <c r="A1" i="9"/>
  <c r="A1" i="5"/>
  <c r="AR21" i="4"/>
  <c r="AU21" s="1"/>
  <c r="AX21" s="1"/>
  <c r="BA21" s="1"/>
  <c r="BD21" s="1"/>
  <c r="BG21" s="1"/>
  <c r="BJ21" s="1"/>
  <c r="BM21" s="1"/>
  <c r="BP21" s="1"/>
  <c r="BS21" s="1"/>
  <c r="BV21" s="1"/>
  <c r="BY21" s="1"/>
  <c r="AR23"/>
  <c r="AU23" s="1"/>
  <c r="AX23" s="1"/>
  <c r="BA23" s="1"/>
  <c r="BD23" s="1"/>
  <c r="BG23" s="1"/>
  <c r="BJ23" s="1"/>
  <c r="BM23" s="1"/>
  <c r="BP23" s="1"/>
  <c r="BS23" s="1"/>
  <c r="BV23" s="1"/>
  <c r="BY23" s="1"/>
  <c r="AR29"/>
  <c r="AU29" s="1"/>
  <c r="AX29" s="1"/>
  <c r="BA29" s="1"/>
  <c r="BD29" s="1"/>
  <c r="BG29" s="1"/>
  <c r="BJ29" s="1"/>
  <c r="BM29" s="1"/>
  <c r="BP29" s="1"/>
  <c r="BS29" s="1"/>
  <c r="BV29" s="1"/>
  <c r="BY29" s="1"/>
  <c r="AR31"/>
  <c r="AU31" s="1"/>
  <c r="AX31" s="1"/>
  <c r="BA31" s="1"/>
  <c r="BD31" s="1"/>
  <c r="BG31" s="1"/>
  <c r="BJ31" s="1"/>
  <c r="BM31" s="1"/>
  <c r="BP31" s="1"/>
  <c r="BS31" s="1"/>
  <c r="BV31" s="1"/>
  <c r="BY31" s="1"/>
  <c r="AR36"/>
  <c r="AU36" s="1"/>
  <c r="AX36" s="1"/>
  <c r="BA36" s="1"/>
  <c r="BD36" s="1"/>
  <c r="BG36" s="1"/>
  <c r="BJ36" s="1"/>
  <c r="BM36" s="1"/>
  <c r="BP36" s="1"/>
  <c r="BS36" s="1"/>
  <c r="BV36" s="1"/>
  <c r="BY36" s="1"/>
  <c r="AR37"/>
  <c r="AU37" s="1"/>
  <c r="AX37" s="1"/>
  <c r="BA37" s="1"/>
  <c r="BD37" s="1"/>
  <c r="BG37" s="1"/>
  <c r="BJ37" s="1"/>
  <c r="BM37" s="1"/>
  <c r="BP37" s="1"/>
  <c r="BS37" s="1"/>
  <c r="BV37" s="1"/>
  <c r="BY37" s="1"/>
  <c r="AR53"/>
  <c r="AU53" s="1"/>
  <c r="AX53" s="1"/>
  <c r="BA53" s="1"/>
  <c r="BD53" s="1"/>
  <c r="BG53" s="1"/>
  <c r="BJ53" s="1"/>
  <c r="BM53" s="1"/>
  <c r="BP53" s="1"/>
  <c r="BS53" s="1"/>
  <c r="BV53" s="1"/>
  <c r="BY53" s="1"/>
  <c r="AR56"/>
  <c r="AU56" s="1"/>
  <c r="AX56" s="1"/>
  <c r="BA56" s="1"/>
  <c r="BD56" s="1"/>
  <c r="BG56" s="1"/>
  <c r="BJ56" s="1"/>
  <c r="BM56" s="1"/>
  <c r="BP56" s="1"/>
  <c r="BS56" s="1"/>
  <c r="BV56" s="1"/>
  <c r="BY56" s="1"/>
  <c r="AR57"/>
  <c r="AU57" s="1"/>
  <c r="AX57" s="1"/>
  <c r="BA57" s="1"/>
  <c r="BD57" s="1"/>
  <c r="BG57" s="1"/>
  <c r="BJ57" s="1"/>
  <c r="BM57" s="1"/>
  <c r="BP57" s="1"/>
  <c r="BS57" s="1"/>
  <c r="BV57" s="1"/>
  <c r="BY57" s="1"/>
  <c r="AR60"/>
  <c r="AU60" s="1"/>
  <c r="AX60" s="1"/>
  <c r="BA60" s="1"/>
  <c r="BD60" s="1"/>
  <c r="BG60" s="1"/>
  <c r="BJ60" s="1"/>
  <c r="BM60" s="1"/>
  <c r="BP60" s="1"/>
  <c r="BS60" s="1"/>
  <c r="BV60" s="1"/>
  <c r="BY60" s="1"/>
  <c r="AR61"/>
  <c r="AU61" s="1"/>
  <c r="AX61" s="1"/>
  <c r="BA61" s="1"/>
  <c r="BD61" s="1"/>
  <c r="BG61" s="1"/>
  <c r="BJ61" s="1"/>
  <c r="BM61" s="1"/>
  <c r="BP61" s="1"/>
  <c r="BS61" s="1"/>
  <c r="BV61" s="1"/>
  <c r="BY61" s="1"/>
  <c r="AR64"/>
  <c r="AU64" s="1"/>
  <c r="AX64" s="1"/>
  <c r="BA64" s="1"/>
  <c r="BD64" s="1"/>
  <c r="BG64" s="1"/>
  <c r="BJ64" s="1"/>
  <c r="BM64" s="1"/>
  <c r="BP64" s="1"/>
  <c r="BS64" s="1"/>
  <c r="BV64" s="1"/>
  <c r="BY64" s="1"/>
  <c r="N10"/>
  <c r="CA22"/>
  <c r="I19" i="3" s="1"/>
  <c r="J19" s="1"/>
  <c r="G15" i="1" s="1"/>
  <c r="K15" s="1"/>
  <c r="AR22" i="4"/>
  <c r="AU22" s="1"/>
  <c r="AX22" s="1"/>
  <c r="BA22" s="1"/>
  <c r="BD22" s="1"/>
  <c r="BG22" s="1"/>
  <c r="BJ22" s="1"/>
  <c r="BM22" s="1"/>
  <c r="BP22" s="1"/>
  <c r="BS22" s="1"/>
  <c r="BV22" s="1"/>
  <c r="BY22" s="1"/>
  <c r="CA30"/>
  <c r="I26" i="3" s="1"/>
  <c r="J26" s="1"/>
  <c r="G19" i="1" s="1"/>
  <c r="K19" s="1"/>
  <c r="AR30" i="4"/>
  <c r="AU30" s="1"/>
  <c r="AX30" s="1"/>
  <c r="BA30" s="1"/>
  <c r="BD30" s="1"/>
  <c r="BG30" s="1"/>
  <c r="BJ30" s="1"/>
  <c r="BM30" s="1"/>
  <c r="BP30" s="1"/>
  <c r="BS30" s="1"/>
  <c r="BV30" s="1"/>
  <c r="BY30" s="1"/>
  <c r="CA42"/>
  <c r="I38" i="3" s="1"/>
  <c r="J38" s="1"/>
  <c r="P22" i="1" s="1"/>
  <c r="AR42" i="4"/>
  <c r="AU42" s="1"/>
  <c r="AX42" s="1"/>
  <c r="BA42" s="1"/>
  <c r="BD42" s="1"/>
  <c r="BG42" s="1"/>
  <c r="BJ42" s="1"/>
  <c r="BM42" s="1"/>
  <c r="BP42" s="1"/>
  <c r="BS42" s="1"/>
  <c r="BV42" s="1"/>
  <c r="BY42" s="1"/>
  <c r="CA43"/>
  <c r="I39" i="3" s="1"/>
  <c r="J39" s="1"/>
  <c r="R22" i="1" s="1"/>
  <c r="AR43" i="4"/>
  <c r="AU43" s="1"/>
  <c r="AX43" s="1"/>
  <c r="BA43" s="1"/>
  <c r="BD43" s="1"/>
  <c r="BG43" s="1"/>
  <c r="BJ43" s="1"/>
  <c r="BM43" s="1"/>
  <c r="BP43" s="1"/>
  <c r="BS43" s="1"/>
  <c r="BV43" s="1"/>
  <c r="BY43" s="1"/>
  <c r="CA44"/>
  <c r="I40" i="3" s="1"/>
  <c r="J40" s="1"/>
  <c r="AR44" i="4"/>
  <c r="AU44" s="1"/>
  <c r="AX44" s="1"/>
  <c r="BA44" s="1"/>
  <c r="BD44" s="1"/>
  <c r="BG44" s="1"/>
  <c r="BJ44" s="1"/>
  <c r="BM44" s="1"/>
  <c r="BP44" s="1"/>
  <c r="BS44" s="1"/>
  <c r="BV44" s="1"/>
  <c r="BY44" s="1"/>
  <c r="CA45"/>
  <c r="I41" i="3" s="1"/>
  <c r="J41" s="1"/>
  <c r="Q22" i="1" s="1"/>
  <c r="AR45" i="4"/>
  <c r="AU45" s="1"/>
  <c r="AX45" s="1"/>
  <c r="BA45" s="1"/>
  <c r="BD45" s="1"/>
  <c r="BG45" s="1"/>
  <c r="BJ45" s="1"/>
  <c r="BM45" s="1"/>
  <c r="BP45" s="1"/>
  <c r="BS45" s="1"/>
  <c r="BV45" s="1"/>
  <c r="BY45" s="1"/>
  <c r="CA46"/>
  <c r="I42" i="3" s="1"/>
  <c r="J42" s="1"/>
  <c r="O22" i="1" s="1"/>
  <c r="AR46" i="4"/>
  <c r="AU46" s="1"/>
  <c r="AX46" s="1"/>
  <c r="BA46" s="1"/>
  <c r="BD46" s="1"/>
  <c r="BG46" s="1"/>
  <c r="BJ46" s="1"/>
  <c r="BM46" s="1"/>
  <c r="BP46" s="1"/>
  <c r="BS46" s="1"/>
  <c r="BV46" s="1"/>
  <c r="BY46" s="1"/>
  <c r="CA47"/>
  <c r="I43" i="3" s="1"/>
  <c r="J43" s="1"/>
  <c r="AR47" i="4"/>
  <c r="AU47" s="1"/>
  <c r="AX47" s="1"/>
  <c r="BA47" s="1"/>
  <c r="BD47" s="1"/>
  <c r="BG47" s="1"/>
  <c r="BJ47" s="1"/>
  <c r="BM47" s="1"/>
  <c r="BP47" s="1"/>
  <c r="BS47" s="1"/>
  <c r="BV47" s="1"/>
  <c r="BY47" s="1"/>
  <c r="CA54"/>
  <c r="I49" i="3" s="1"/>
  <c r="J49" s="1"/>
  <c r="G39" i="1" s="1"/>
  <c r="K39" s="1"/>
  <c r="AR54" i="4"/>
  <c r="AU54" s="1"/>
  <c r="AX54" s="1"/>
  <c r="BA54" s="1"/>
  <c r="BD54" s="1"/>
  <c r="BG54" s="1"/>
  <c r="BJ54" s="1"/>
  <c r="BM54" s="1"/>
  <c r="BP54" s="1"/>
  <c r="BS54" s="1"/>
  <c r="BV54" s="1"/>
  <c r="BY54" s="1"/>
  <c r="CA55"/>
  <c r="I50" i="3" s="1"/>
  <c r="J50" s="1"/>
  <c r="G40" i="1" s="1"/>
  <c r="K40" s="1"/>
  <c r="AR55" i="4"/>
  <c r="AU55" s="1"/>
  <c r="AX55" s="1"/>
  <c r="BA55" s="1"/>
  <c r="BD55" s="1"/>
  <c r="BG55" s="1"/>
  <c r="BJ55" s="1"/>
  <c r="BM55" s="1"/>
  <c r="BP55" s="1"/>
  <c r="BS55" s="1"/>
  <c r="BV55" s="1"/>
  <c r="BY55" s="1"/>
  <c r="CA58"/>
  <c r="I53" i="3" s="1"/>
  <c r="J53" s="1"/>
  <c r="G43" i="1" s="1"/>
  <c r="K43" s="1"/>
  <c r="AR58" i="4"/>
  <c r="AU58" s="1"/>
  <c r="AX58" s="1"/>
  <c r="BA58" s="1"/>
  <c r="BD58" s="1"/>
  <c r="BG58" s="1"/>
  <c r="BJ58" s="1"/>
  <c r="BM58" s="1"/>
  <c r="BP58" s="1"/>
  <c r="BS58" s="1"/>
  <c r="BV58" s="1"/>
  <c r="BY58" s="1"/>
  <c r="CA59"/>
  <c r="I54" i="3" s="1"/>
  <c r="J54" s="1"/>
  <c r="G44" i="1" s="1"/>
  <c r="K44" s="1"/>
  <c r="AR59" i="4"/>
  <c r="AU59" s="1"/>
  <c r="AX59" s="1"/>
  <c r="BA59" s="1"/>
  <c r="BD59" s="1"/>
  <c r="BG59" s="1"/>
  <c r="BJ59" s="1"/>
  <c r="BM59" s="1"/>
  <c r="BP59" s="1"/>
  <c r="BS59" s="1"/>
  <c r="BV59" s="1"/>
  <c r="BY59" s="1"/>
  <c r="CA62"/>
  <c r="I57" i="3" s="1"/>
  <c r="J57" s="1"/>
  <c r="G47" i="1" s="1"/>
  <c r="K47" s="1"/>
  <c r="AR62" i="4"/>
  <c r="AU62" s="1"/>
  <c r="AX62" s="1"/>
  <c r="BA62" s="1"/>
  <c r="BD62" s="1"/>
  <c r="BG62" s="1"/>
  <c r="BJ62" s="1"/>
  <c r="BM62" s="1"/>
  <c r="BP62" s="1"/>
  <c r="BS62" s="1"/>
  <c r="BV62" s="1"/>
  <c r="BY62" s="1"/>
  <c r="CA63"/>
  <c r="I58" i="3" s="1"/>
  <c r="J58" s="1"/>
  <c r="G48" i="1" s="1"/>
  <c r="K48" s="1"/>
  <c r="AR63" i="4"/>
  <c r="AU63" s="1"/>
  <c r="AX63" s="1"/>
  <c r="BA63" s="1"/>
  <c r="BD63" s="1"/>
  <c r="BG63" s="1"/>
  <c r="BJ63" s="1"/>
  <c r="BM63" s="1"/>
  <c r="BP63" s="1"/>
  <c r="BS63" s="1"/>
  <c r="BV63" s="1"/>
  <c r="BY63" s="1"/>
  <c r="K48"/>
  <c r="N41"/>
  <c r="N67"/>
  <c r="Q52"/>
  <c r="AR65"/>
  <c r="AU65" s="1"/>
  <c r="AX65" s="1"/>
  <c r="BA65" s="1"/>
  <c r="BD65" s="1"/>
  <c r="BG65" s="1"/>
  <c r="BJ65" s="1"/>
  <c r="BM65" s="1"/>
  <c r="BP65" s="1"/>
  <c r="BS65" s="1"/>
  <c r="BV65" s="1"/>
  <c r="BY65" s="1"/>
  <c r="AR66"/>
  <c r="AU66" s="1"/>
  <c r="AX66" s="1"/>
  <c r="BA66" s="1"/>
  <c r="BD66" s="1"/>
  <c r="BG66" s="1"/>
  <c r="BJ66" s="1"/>
  <c r="BM66" s="1"/>
  <c r="BP66" s="1"/>
  <c r="BS66" s="1"/>
  <c r="BV66" s="1"/>
  <c r="BY66" s="1"/>
  <c r="AR76"/>
  <c r="AU76" s="1"/>
  <c r="AX76" s="1"/>
  <c r="BA76" s="1"/>
  <c r="BD76" s="1"/>
  <c r="BG76" s="1"/>
  <c r="BJ76" s="1"/>
  <c r="BM76" s="1"/>
  <c r="BP76" s="1"/>
  <c r="BS76" s="1"/>
  <c r="BV76" s="1"/>
  <c r="BY76" s="1"/>
  <c r="AR77"/>
  <c r="AU77" s="1"/>
  <c r="AX77" s="1"/>
  <c r="BA77" s="1"/>
  <c r="BD77" s="1"/>
  <c r="BG77" s="1"/>
  <c r="BJ77" s="1"/>
  <c r="BM77" s="1"/>
  <c r="BP77" s="1"/>
  <c r="BS77" s="1"/>
  <c r="BV77" s="1"/>
  <c r="BY77" s="1"/>
  <c r="AR80"/>
  <c r="AU80" s="1"/>
  <c r="AX80" s="1"/>
  <c r="BA80" s="1"/>
  <c r="BD80" s="1"/>
  <c r="BG80" s="1"/>
  <c r="BJ80" s="1"/>
  <c r="BM80" s="1"/>
  <c r="BP80" s="1"/>
  <c r="BS80" s="1"/>
  <c r="BV80" s="1"/>
  <c r="BY80" s="1"/>
  <c r="AR81"/>
  <c r="AU81" s="1"/>
  <c r="AX81" s="1"/>
  <c r="BA81" s="1"/>
  <c r="BD81" s="1"/>
  <c r="BG81" s="1"/>
  <c r="BJ81" s="1"/>
  <c r="BM81" s="1"/>
  <c r="BP81" s="1"/>
  <c r="BS81" s="1"/>
  <c r="BV81" s="1"/>
  <c r="BY81" s="1"/>
  <c r="AR84"/>
  <c r="AU84" s="1"/>
  <c r="AX84" s="1"/>
  <c r="BA84" s="1"/>
  <c r="BD84" s="1"/>
  <c r="BG84" s="1"/>
  <c r="BJ84" s="1"/>
  <c r="BM84" s="1"/>
  <c r="BP84" s="1"/>
  <c r="BS84" s="1"/>
  <c r="BV84" s="1"/>
  <c r="BY84" s="1"/>
  <c r="AR85"/>
  <c r="AU85" s="1"/>
  <c r="AX85" s="1"/>
  <c r="BA85" s="1"/>
  <c r="BD85" s="1"/>
  <c r="BG85" s="1"/>
  <c r="BJ85" s="1"/>
  <c r="BM85" s="1"/>
  <c r="BP85" s="1"/>
  <c r="BS85" s="1"/>
  <c r="BV85" s="1"/>
  <c r="BY85" s="1"/>
  <c r="AR88"/>
  <c r="AU88" s="1"/>
  <c r="AX88" s="1"/>
  <c r="BA88" s="1"/>
  <c r="BD88" s="1"/>
  <c r="BG88" s="1"/>
  <c r="BJ88" s="1"/>
  <c r="BM88" s="1"/>
  <c r="BP88" s="1"/>
  <c r="BS88" s="1"/>
  <c r="BV88" s="1"/>
  <c r="BY88" s="1"/>
  <c r="BN92"/>
  <c r="BR92"/>
  <c r="N20"/>
  <c r="K32"/>
  <c r="N28"/>
  <c r="N38"/>
  <c r="Q35"/>
  <c r="CA75"/>
  <c r="I71" i="3" s="1"/>
  <c r="J71" s="1"/>
  <c r="G10" i="2" s="1"/>
  <c r="K10" s="1"/>
  <c r="AR75" i="4"/>
  <c r="AU75" s="1"/>
  <c r="AX75" s="1"/>
  <c r="BA75" s="1"/>
  <c r="BD75" s="1"/>
  <c r="BG75" s="1"/>
  <c r="BJ75" s="1"/>
  <c r="BM75" s="1"/>
  <c r="BP75" s="1"/>
  <c r="BS75" s="1"/>
  <c r="BV75" s="1"/>
  <c r="BY75" s="1"/>
  <c r="CA78"/>
  <c r="I74" i="3" s="1"/>
  <c r="J74" s="1"/>
  <c r="G13" i="2" s="1"/>
  <c r="K13" s="1"/>
  <c r="AR78" i="4"/>
  <c r="AU78" s="1"/>
  <c r="AX78" s="1"/>
  <c r="BA78" s="1"/>
  <c r="BD78" s="1"/>
  <c r="BG78" s="1"/>
  <c r="BJ78" s="1"/>
  <c r="BM78" s="1"/>
  <c r="BP78" s="1"/>
  <c r="BS78" s="1"/>
  <c r="BV78" s="1"/>
  <c r="BY78" s="1"/>
  <c r="CA79"/>
  <c r="I75" i="3" s="1"/>
  <c r="J75" s="1"/>
  <c r="G14" i="2" s="1"/>
  <c r="K14" s="1"/>
  <c r="AR79" i="4"/>
  <c r="AU79" s="1"/>
  <c r="AX79" s="1"/>
  <c r="BA79" s="1"/>
  <c r="BD79" s="1"/>
  <c r="BG79" s="1"/>
  <c r="BJ79" s="1"/>
  <c r="BM79" s="1"/>
  <c r="BP79" s="1"/>
  <c r="BS79" s="1"/>
  <c r="BV79" s="1"/>
  <c r="BY79" s="1"/>
  <c r="CA82"/>
  <c r="I78" i="3" s="1"/>
  <c r="J78" s="1"/>
  <c r="G17" i="2" s="1"/>
  <c r="K17" s="1"/>
  <c r="AR82" i="4"/>
  <c r="AU82" s="1"/>
  <c r="AX82" s="1"/>
  <c r="BA82" s="1"/>
  <c r="BD82" s="1"/>
  <c r="BG82" s="1"/>
  <c r="BJ82" s="1"/>
  <c r="BM82" s="1"/>
  <c r="BP82" s="1"/>
  <c r="BS82" s="1"/>
  <c r="BV82" s="1"/>
  <c r="BY82" s="1"/>
  <c r="CA83"/>
  <c r="I79" i="3" s="1"/>
  <c r="J79" s="1"/>
  <c r="G18" i="2" s="1"/>
  <c r="K18" s="1"/>
  <c r="AR83" i="4"/>
  <c r="AU83" s="1"/>
  <c r="AX83" s="1"/>
  <c r="BA83" s="1"/>
  <c r="BD83" s="1"/>
  <c r="BG83" s="1"/>
  <c r="BJ83" s="1"/>
  <c r="BM83" s="1"/>
  <c r="BP83" s="1"/>
  <c r="BS83" s="1"/>
  <c r="BV83" s="1"/>
  <c r="BY83" s="1"/>
  <c r="CA86"/>
  <c r="I83" i="3" s="1"/>
  <c r="J83" s="1"/>
  <c r="G22" i="2" s="1"/>
  <c r="K22" s="1"/>
  <c r="AR86" i="4"/>
  <c r="AU86" s="1"/>
  <c r="AX86" s="1"/>
  <c r="BA86" s="1"/>
  <c r="BD86" s="1"/>
  <c r="BG86" s="1"/>
  <c r="BJ86" s="1"/>
  <c r="BM86" s="1"/>
  <c r="BP86" s="1"/>
  <c r="BS86" s="1"/>
  <c r="BV86" s="1"/>
  <c r="BY86" s="1"/>
  <c r="CA87"/>
  <c r="I84" i="3" s="1"/>
  <c r="J84" s="1"/>
  <c r="G23" i="2" s="1"/>
  <c r="K23" s="1"/>
  <c r="AR87" i="4"/>
  <c r="AU87" s="1"/>
  <c r="AX87" s="1"/>
  <c r="BA87" s="1"/>
  <c r="BD87" s="1"/>
  <c r="BG87" s="1"/>
  <c r="BJ87" s="1"/>
  <c r="BM87" s="1"/>
  <c r="BP87" s="1"/>
  <c r="BS87" s="1"/>
  <c r="BV87" s="1"/>
  <c r="BY87" s="1"/>
  <c r="K71"/>
  <c r="N70"/>
  <c r="N89"/>
  <c r="Q74"/>
  <c r="K92" l="1"/>
  <c r="O33" i="1"/>
  <c r="O25"/>
  <c r="O36"/>
  <c r="O34"/>
  <c r="O32"/>
  <c r="O30"/>
  <c r="O28"/>
  <c r="O26"/>
  <c r="O24"/>
  <c r="O35"/>
  <c r="O31"/>
  <c r="O29"/>
  <c r="O27"/>
  <c r="R34"/>
  <c r="R28"/>
  <c r="R26"/>
  <c r="R24"/>
  <c r="R35"/>
  <c r="R33"/>
  <c r="R31"/>
  <c r="R29"/>
  <c r="R27"/>
  <c r="R25"/>
  <c r="R36"/>
  <c r="R32"/>
  <c r="R30"/>
  <c r="P34"/>
  <c r="P28"/>
  <c r="P26"/>
  <c r="P24"/>
  <c r="P35"/>
  <c r="P33"/>
  <c r="P31"/>
  <c r="P29"/>
  <c r="P27"/>
  <c r="P25"/>
  <c r="P36"/>
  <c r="P32"/>
  <c r="P30"/>
  <c r="S22"/>
  <c r="Q27"/>
  <c r="K27" s="1"/>
  <c r="Q36"/>
  <c r="K36" s="1"/>
  <c r="Q34"/>
  <c r="K34" s="1"/>
  <c r="Q32"/>
  <c r="K32" s="1"/>
  <c r="Q30"/>
  <c r="K30" s="1"/>
  <c r="Q28"/>
  <c r="K28" s="1"/>
  <c r="Q26"/>
  <c r="K26" s="1"/>
  <c r="Q24"/>
  <c r="Q35"/>
  <c r="K35" s="1"/>
  <c r="Q33"/>
  <c r="K33" s="1"/>
  <c r="Q31"/>
  <c r="K31" s="1"/>
  <c r="Q29"/>
  <c r="K29" s="1"/>
  <c r="Q25"/>
  <c r="K25" s="1"/>
  <c r="Q67" i="4"/>
  <c r="T52"/>
  <c r="N48"/>
  <c r="Q41"/>
  <c r="Q89"/>
  <c r="T74"/>
  <c r="N71"/>
  <c r="Q70"/>
  <c r="Q38"/>
  <c r="T35"/>
  <c r="N32"/>
  <c r="Q28"/>
  <c r="N25"/>
  <c r="Q20"/>
  <c r="N92"/>
  <c r="N17"/>
  <c r="Q10"/>
  <c r="CA88"/>
  <c r="I85" i="3" s="1"/>
  <c r="J85" s="1"/>
  <c r="G24" i="2" s="1"/>
  <c r="K24" s="1"/>
  <c r="CA85" i="4"/>
  <c r="I82" i="3" s="1"/>
  <c r="J82" s="1"/>
  <c r="G21" i="2" s="1"/>
  <c r="K21" s="1"/>
  <c r="CA84" i="4"/>
  <c r="I81" i="3" s="1"/>
  <c r="J81" s="1"/>
  <c r="G20" i="2" s="1"/>
  <c r="K20" s="1"/>
  <c r="CA81" i="4"/>
  <c r="I77" i="3" s="1"/>
  <c r="J77" s="1"/>
  <c r="G16" i="2" s="1"/>
  <c r="K16" s="1"/>
  <c r="CA80" i="4"/>
  <c r="I76" i="3" s="1"/>
  <c r="J76" s="1"/>
  <c r="G15" i="2" s="1"/>
  <c r="K15" s="1"/>
  <c r="CA77" i="4"/>
  <c r="I73" i="3" s="1"/>
  <c r="J73" s="1"/>
  <c r="G12" i="2" s="1"/>
  <c r="K12" s="1"/>
  <c r="CA76" i="4"/>
  <c r="I72" i="3" s="1"/>
  <c r="J72" s="1"/>
  <c r="G11" i="2" s="1"/>
  <c r="K11" s="1"/>
  <c r="CA66" i="4"/>
  <c r="I61" i="3" s="1"/>
  <c r="J61" s="1"/>
  <c r="G51" i="1" s="1"/>
  <c r="K51" s="1"/>
  <c r="CA65" i="4"/>
  <c r="I60" i="3" s="1"/>
  <c r="J60" s="1"/>
  <c r="G50" i="1" s="1"/>
  <c r="K50" s="1"/>
  <c r="CA64" i="4"/>
  <c r="I59" i="3" s="1"/>
  <c r="J59" s="1"/>
  <c r="G49" i="1" s="1"/>
  <c r="K49" s="1"/>
  <c r="CA61" i="4"/>
  <c r="I56" i="3" s="1"/>
  <c r="J56" s="1"/>
  <c r="G46" i="1" s="1"/>
  <c r="K46" s="1"/>
  <c r="CA60" i="4"/>
  <c r="I55" i="3" s="1"/>
  <c r="J55" s="1"/>
  <c r="G45" i="1" s="1"/>
  <c r="K45" s="1"/>
  <c r="CA57" i="4"/>
  <c r="I52" i="3" s="1"/>
  <c r="J52" s="1"/>
  <c r="G42" i="1" s="1"/>
  <c r="K42" s="1"/>
  <c r="CA56" i="4"/>
  <c r="I51" i="3" s="1"/>
  <c r="J51" s="1"/>
  <c r="G41" i="1" s="1"/>
  <c r="K41" s="1"/>
  <c r="CA53" i="4"/>
  <c r="I48" i="3" s="1"/>
  <c r="J48" s="1"/>
  <c r="G38" i="1" s="1"/>
  <c r="K38" s="1"/>
  <c r="CA37" i="4"/>
  <c r="I33" i="3" s="1"/>
  <c r="J33" s="1"/>
  <c r="G23" i="1" s="1"/>
  <c r="K23" s="1"/>
  <c r="CA36" i="4"/>
  <c r="I32" i="3" s="1"/>
  <c r="J32" s="1"/>
  <c r="G22" i="1" s="1"/>
  <c r="K22" s="1"/>
  <c r="CA31" i="4"/>
  <c r="I27" i="3" s="1"/>
  <c r="J27" s="1"/>
  <c r="G20" i="1" s="1"/>
  <c r="K20" s="1"/>
  <c r="CA29" i="4"/>
  <c r="I25" i="3" s="1"/>
  <c r="J25" s="1"/>
  <c r="G18" i="1" s="1"/>
  <c r="K18" s="1"/>
  <c r="CA23" i="4"/>
  <c r="I20" i="3" s="1"/>
  <c r="J20" s="1"/>
  <c r="G16" i="1" s="1"/>
  <c r="K16" s="1"/>
  <c r="CA21" i="4"/>
  <c r="I18" i="3" s="1"/>
  <c r="J18" s="1"/>
  <c r="G14" i="1" s="1"/>
  <c r="K14" s="1"/>
  <c r="CA14" i="4"/>
  <c r="CA12"/>
  <c r="I12" i="3" l="1"/>
  <c r="J12" s="1"/>
  <c r="G11" i="1" s="1"/>
  <c r="K11" s="1"/>
  <c r="Q25" i="4"/>
  <c r="T20"/>
  <c r="Q32"/>
  <c r="T28"/>
  <c r="T38"/>
  <c r="W35"/>
  <c r="Q71"/>
  <c r="T70"/>
  <c r="T89"/>
  <c r="W74"/>
  <c r="Q48"/>
  <c r="T41"/>
  <c r="T67"/>
  <c r="W52"/>
  <c r="R37" i="1"/>
  <c r="O37"/>
  <c r="Q17" i="4"/>
  <c r="Q92" s="1"/>
  <c r="T10"/>
  <c r="Q37" i="1"/>
  <c r="K24"/>
  <c r="S33"/>
  <c r="S25"/>
  <c r="S36"/>
  <c r="S34"/>
  <c r="S32"/>
  <c r="S30"/>
  <c r="S28"/>
  <c r="S26"/>
  <c r="S24"/>
  <c r="S35"/>
  <c r="S31"/>
  <c r="S29"/>
  <c r="S27"/>
  <c r="P37"/>
  <c r="T17" i="4" l="1"/>
  <c r="W10"/>
  <c r="S37" i="1"/>
  <c r="W67" i="4"/>
  <c r="Z52"/>
  <c r="T48"/>
  <c r="W41"/>
  <c r="Z74"/>
  <c r="W89"/>
  <c r="T71"/>
  <c r="W70"/>
  <c r="Z35"/>
  <c r="W38"/>
  <c r="T32"/>
  <c r="W28"/>
  <c r="T25"/>
  <c r="T92" s="1"/>
  <c r="W20"/>
  <c r="Z38" l="1"/>
  <c r="AC35"/>
  <c r="Z89"/>
  <c r="AC74"/>
  <c r="W17"/>
  <c r="Z10"/>
  <c r="W25"/>
  <c r="Z20"/>
  <c r="W32"/>
  <c r="Z28"/>
  <c r="W71"/>
  <c r="Z70"/>
  <c r="W48"/>
  <c r="W92" s="1"/>
  <c r="Z41"/>
  <c r="Z67"/>
  <c r="AC52"/>
  <c r="AC67" l="1"/>
  <c r="AF52"/>
  <c r="Z48"/>
  <c r="AC41"/>
  <c r="Z71"/>
  <c r="AC70"/>
  <c r="Z32"/>
  <c r="AC28"/>
  <c r="Z25"/>
  <c r="AC20"/>
  <c r="Z92"/>
  <c r="Z17"/>
  <c r="AC10"/>
  <c r="AC89"/>
  <c r="AF74"/>
  <c r="AC38"/>
  <c r="AF35"/>
  <c r="AF38" l="1"/>
  <c r="AI35"/>
  <c r="AF89"/>
  <c r="AI74"/>
  <c r="AC17"/>
  <c r="AF10"/>
  <c r="AC25"/>
  <c r="AF20"/>
  <c r="AC32"/>
  <c r="AF28"/>
  <c r="AC71"/>
  <c r="AF70"/>
  <c r="AC48"/>
  <c r="AF41"/>
  <c r="AF67"/>
  <c r="AI52"/>
  <c r="AC92" l="1"/>
  <c r="AI67"/>
  <c r="AL52"/>
  <c r="AF48"/>
  <c r="AI41"/>
  <c r="AF71"/>
  <c r="AI70"/>
  <c r="AF32"/>
  <c r="AI28"/>
  <c r="AF25"/>
  <c r="AI20"/>
  <c r="AF17"/>
  <c r="AF92" s="1"/>
  <c r="AI10"/>
  <c r="AL74"/>
  <c r="AI89"/>
  <c r="AL35"/>
  <c r="AI38"/>
  <c r="AI17" l="1"/>
  <c r="AL10"/>
  <c r="AL38"/>
  <c r="AO35"/>
  <c r="AL89"/>
  <c r="AO74"/>
  <c r="AI25"/>
  <c r="AL20"/>
  <c r="AI32"/>
  <c r="AL28"/>
  <c r="AI71"/>
  <c r="AL70"/>
  <c r="AI48"/>
  <c r="AL41"/>
  <c r="AL67"/>
  <c r="AO52"/>
  <c r="AI92" l="1"/>
  <c r="AO67"/>
  <c r="AR52"/>
  <c r="AL48"/>
  <c r="AO41"/>
  <c r="AL71"/>
  <c r="AO70"/>
  <c r="AL32"/>
  <c r="AO28"/>
  <c r="AL25"/>
  <c r="AO20"/>
  <c r="AO89"/>
  <c r="AR74"/>
  <c r="AO38"/>
  <c r="AR35"/>
  <c r="AL17"/>
  <c r="AL92" s="1"/>
  <c r="AO10"/>
  <c r="AR38" l="1"/>
  <c r="AU35"/>
  <c r="AO25"/>
  <c r="AR20"/>
  <c r="AO32"/>
  <c r="AR28"/>
  <c r="AO71"/>
  <c r="AR70"/>
  <c r="AO48"/>
  <c r="AR41"/>
  <c r="AR67"/>
  <c r="AU52"/>
  <c r="AO92"/>
  <c r="AO17"/>
  <c r="AR10"/>
  <c r="AR89"/>
  <c r="AU74"/>
  <c r="AX74" l="1"/>
  <c r="AU89"/>
  <c r="AR17"/>
  <c r="AU10"/>
  <c r="AU67"/>
  <c r="AX52"/>
  <c r="AR48"/>
  <c r="AU41"/>
  <c r="AR32"/>
  <c r="AU28"/>
  <c r="AX35"/>
  <c r="AU38"/>
  <c r="AR71"/>
  <c r="AU70"/>
  <c r="AR25"/>
  <c r="AU20"/>
  <c r="AR92" l="1"/>
  <c r="AU25"/>
  <c r="AX20"/>
  <c r="AU71"/>
  <c r="AX70"/>
  <c r="AU32"/>
  <c r="AX28"/>
  <c r="AU48"/>
  <c r="AX41"/>
  <c r="AX67"/>
  <c r="BA52"/>
  <c r="AU17"/>
  <c r="AU92" s="1"/>
  <c r="AX10"/>
  <c r="AX89"/>
  <c r="BA74"/>
  <c r="AX38"/>
  <c r="BA35"/>
  <c r="AX17" l="1"/>
  <c r="BA10"/>
  <c r="BA67"/>
  <c r="BD52"/>
  <c r="AX48"/>
  <c r="BA41"/>
  <c r="BA38"/>
  <c r="BD35"/>
  <c r="BA89"/>
  <c r="BD74"/>
  <c r="AX32"/>
  <c r="BA28"/>
  <c r="AX71"/>
  <c r="BA70"/>
  <c r="AX25"/>
  <c r="BA20"/>
  <c r="AX92" l="1"/>
  <c r="BA25"/>
  <c r="BD20"/>
  <c r="BA71"/>
  <c r="BD70"/>
  <c r="BA32"/>
  <c r="BD28"/>
  <c r="BD89"/>
  <c r="BG74"/>
  <c r="BA48"/>
  <c r="BD41"/>
  <c r="BD67"/>
  <c r="BG52"/>
  <c r="BA17"/>
  <c r="BA92" s="1"/>
  <c r="BD10"/>
  <c r="BD38"/>
  <c r="BG35"/>
  <c r="BD32" l="1"/>
  <c r="BG28"/>
  <c r="BD25"/>
  <c r="BG20"/>
  <c r="BD17"/>
  <c r="BG10"/>
  <c r="BJ35"/>
  <c r="BG38"/>
  <c r="BG67"/>
  <c r="BJ52"/>
  <c r="BD48"/>
  <c r="BG41"/>
  <c r="BJ74"/>
  <c r="BG89"/>
  <c r="BD71"/>
  <c r="BG70"/>
  <c r="BD92" l="1"/>
  <c r="BG71"/>
  <c r="BJ70"/>
  <c r="BJ67"/>
  <c r="BM52"/>
  <c r="BG17"/>
  <c r="BJ10"/>
  <c r="BJ89"/>
  <c r="BM74"/>
  <c r="BG48"/>
  <c r="BJ41"/>
  <c r="BJ38"/>
  <c r="BM35"/>
  <c r="BG25"/>
  <c r="BJ20"/>
  <c r="BG32"/>
  <c r="BJ28"/>
  <c r="BG92" l="1"/>
  <c r="BJ32"/>
  <c r="BM28"/>
  <c r="BJ25"/>
  <c r="BM20"/>
  <c r="BM38"/>
  <c r="BP35"/>
  <c r="BJ48"/>
  <c r="BM41"/>
  <c r="BM89"/>
  <c r="BP74"/>
  <c r="BJ17"/>
  <c r="BJ92" s="1"/>
  <c r="BM10"/>
  <c r="BM67"/>
  <c r="BP52"/>
  <c r="BJ71"/>
  <c r="BM70"/>
  <c r="BP67" l="1"/>
  <c r="BS52"/>
  <c r="BM71"/>
  <c r="BP70"/>
  <c r="BM17"/>
  <c r="BP10"/>
  <c r="BP89"/>
  <c r="BS74"/>
  <c r="BM48"/>
  <c r="BP41"/>
  <c r="BP38"/>
  <c r="BS35"/>
  <c r="BM25"/>
  <c r="BP20"/>
  <c r="BM32"/>
  <c r="BP28"/>
  <c r="BM92" l="1"/>
  <c r="BP32"/>
  <c r="BS28"/>
  <c r="BP25"/>
  <c r="BS20"/>
  <c r="BV35"/>
  <c r="BS38"/>
  <c r="BP48"/>
  <c r="BS41"/>
  <c r="BV74"/>
  <c r="BS89"/>
  <c r="BP17"/>
  <c r="BS10"/>
  <c r="BP71"/>
  <c r="BP92" s="1"/>
  <c r="BS70"/>
  <c r="BS67"/>
  <c r="BV52"/>
  <c r="BS17" l="1"/>
  <c r="BV10"/>
  <c r="BS25"/>
  <c r="BV20"/>
  <c r="BV67"/>
  <c r="BY52"/>
  <c r="BY67" s="1"/>
  <c r="CA52"/>
  <c r="BS71"/>
  <c r="BV70"/>
  <c r="BV89"/>
  <c r="BY74"/>
  <c r="BS48"/>
  <c r="BV41"/>
  <c r="BV38"/>
  <c r="BY35"/>
  <c r="BS32"/>
  <c r="BV28"/>
  <c r="BS92" l="1"/>
  <c r="BV71"/>
  <c r="BY70"/>
  <c r="CA67"/>
  <c r="I47" i="3"/>
  <c r="BV25" i="4"/>
  <c r="BY20"/>
  <c r="BV17"/>
  <c r="BY10"/>
  <c r="BV32"/>
  <c r="BY28"/>
  <c r="BY32" s="1"/>
  <c r="BY38"/>
  <c r="CA35"/>
  <c r="BV48"/>
  <c r="BY41"/>
  <c r="BY48" s="1"/>
  <c r="BY89"/>
  <c r="CA74"/>
  <c r="CA28" l="1"/>
  <c r="BV92"/>
  <c r="CA38"/>
  <c r="I31" i="3"/>
  <c r="CA32" i="4"/>
  <c r="I24" i="3"/>
  <c r="BY25" i="4"/>
  <c r="CA20"/>
  <c r="CA89"/>
  <c r="I70" i="3"/>
  <c r="BY17" i="4"/>
  <c r="CA10"/>
  <c r="CA41"/>
  <c r="I62" i="3"/>
  <c r="J47"/>
  <c r="BY71" i="4"/>
  <c r="CA70"/>
  <c r="BY92" l="1"/>
  <c r="CA71"/>
  <c r="I66" i="3"/>
  <c r="J62"/>
  <c r="G37" i="1"/>
  <c r="K37" s="1"/>
  <c r="CA48" i="4"/>
  <c r="I37" i="3"/>
  <c r="I28"/>
  <c r="J24"/>
  <c r="CA17" i="4"/>
  <c r="I10" i="3"/>
  <c r="I86"/>
  <c r="J70"/>
  <c r="CA25" i="4"/>
  <c r="I17" i="3"/>
  <c r="I34"/>
  <c r="J31"/>
  <c r="CA92" i="4" l="1"/>
  <c r="J28" i="3"/>
  <c r="G17" i="1"/>
  <c r="K17" s="1"/>
  <c r="J34" i="3"/>
  <c r="G21" i="1"/>
  <c r="K21" s="1"/>
  <c r="I21" i="3"/>
  <c r="J17"/>
  <c r="G9" i="2"/>
  <c r="J86" i="3"/>
  <c r="I14"/>
  <c r="J10"/>
  <c r="I44"/>
  <c r="J37"/>
  <c r="I67"/>
  <c r="J66"/>
  <c r="I89" l="1"/>
  <c r="I98" s="1"/>
  <c r="J67"/>
  <c r="G52" i="1"/>
  <c r="K52" s="1"/>
  <c r="J44" i="3"/>
  <c r="N22" i="1"/>
  <c r="J14" i="3"/>
  <c r="G9" i="1"/>
  <c r="G25" i="2"/>
  <c r="K9"/>
  <c r="K25" s="1"/>
  <c r="J21" i="3"/>
  <c r="G13" i="1"/>
  <c r="K13" s="1"/>
  <c r="J89" i="3" l="1"/>
  <c r="J98" s="1"/>
  <c r="K9" i="1"/>
  <c r="K53" s="1"/>
  <c r="K27" i="2" s="1"/>
  <c r="N28" i="1"/>
  <c r="G28" s="1"/>
  <c r="N26"/>
  <c r="G26" s="1"/>
  <c r="N24"/>
  <c r="N35"/>
  <c r="G35" s="1"/>
  <c r="N33"/>
  <c r="G33" s="1"/>
  <c r="N31"/>
  <c r="G31" s="1"/>
  <c r="N29"/>
  <c r="G29" s="1"/>
  <c r="N27"/>
  <c r="G27" s="1"/>
  <c r="N25"/>
  <c r="G25" s="1"/>
  <c r="N36"/>
  <c r="G36" s="1"/>
  <c r="N34"/>
  <c r="G34" s="1"/>
  <c r="N32"/>
  <c r="G32" s="1"/>
  <c r="N30"/>
  <c r="G30" s="1"/>
  <c r="N37" l="1"/>
  <c r="G24"/>
  <c r="G53" s="1"/>
  <c r="G27" i="2" l="1"/>
</calcChain>
</file>

<file path=xl/sharedStrings.xml><?xml version="1.0" encoding="utf-8"?>
<sst xmlns="http://schemas.openxmlformats.org/spreadsheetml/2006/main" count="2208" uniqueCount="566">
  <si>
    <t>Rocky Mountain Power</t>
  </si>
  <si>
    <t>TOTAL</t>
  </si>
  <si>
    <t>2010 Protocol</t>
  </si>
  <si>
    <t>JAM INPUT</t>
  </si>
  <si>
    <t>ACCOUNT</t>
  </si>
  <si>
    <t>Type</t>
  </si>
  <si>
    <t>COMPANY</t>
  </si>
  <si>
    <t>FACTOR</t>
  </si>
  <si>
    <t>FACTOR %</t>
  </si>
  <si>
    <t>ALLOCATED</t>
  </si>
  <si>
    <t>REF#</t>
  </si>
  <si>
    <t>Adjustment to Rate Base:</t>
  </si>
  <si>
    <t>Steam Plant</t>
  </si>
  <si>
    <t>SG</t>
  </si>
  <si>
    <t>DGP</t>
  </si>
  <si>
    <t>DGU</t>
  </si>
  <si>
    <t>SSGCH</t>
  </si>
  <si>
    <t>Hydro Plant</t>
  </si>
  <si>
    <t>SG-P</t>
  </si>
  <si>
    <t>SG-U</t>
  </si>
  <si>
    <t>Other Plant</t>
  </si>
  <si>
    <t>SG-W</t>
  </si>
  <si>
    <t>SSGCT</t>
  </si>
  <si>
    <t>Transmission Plant</t>
  </si>
  <si>
    <t>Total Company Distribution Amounts</t>
  </si>
  <si>
    <t>CA</t>
  </si>
  <si>
    <t>ID</t>
  </si>
  <si>
    <t>OR</t>
  </si>
  <si>
    <t>UT</t>
  </si>
  <si>
    <t>WA</t>
  </si>
  <si>
    <t>WYP</t>
  </si>
  <si>
    <t>Distribution Plant</t>
  </si>
  <si>
    <t>Situs</t>
  </si>
  <si>
    <t>General Plant</t>
  </si>
  <si>
    <t>WYU</t>
  </si>
  <si>
    <t>SO</t>
  </si>
  <si>
    <t>CN</t>
  </si>
  <si>
    <t>SE</t>
  </si>
  <si>
    <t>Mining Plant</t>
  </si>
  <si>
    <t>Description of Adjustment:</t>
  </si>
  <si>
    <t>Account List</t>
  </si>
  <si>
    <t>Factor List</t>
  </si>
  <si>
    <t>SC</t>
  </si>
  <si>
    <t>SE-P</t>
  </si>
  <si>
    <t>SE-U</t>
  </si>
  <si>
    <t>DEP</t>
  </si>
  <si>
    <t>DEU</t>
  </si>
  <si>
    <t>SO-P</t>
  </si>
  <si>
    <t>SO-U</t>
  </si>
  <si>
    <t>DOP</t>
  </si>
  <si>
    <t>DOU</t>
  </si>
  <si>
    <t>GPS</t>
  </si>
  <si>
    <t>SGPP</t>
  </si>
  <si>
    <t>SGPU</t>
  </si>
  <si>
    <t>SNP</t>
  </si>
  <si>
    <t>DNPP</t>
  </si>
  <si>
    <t>DNPU</t>
  </si>
  <si>
    <t>DNPPOP</t>
  </si>
  <si>
    <t>DNPPOU</t>
  </si>
  <si>
    <t>DNPPNP</t>
  </si>
  <si>
    <t>DNPPNU</t>
  </si>
  <si>
    <t>DNPPP</t>
  </si>
  <si>
    <t>DNPPU</t>
  </si>
  <si>
    <t>DNPDP</t>
  </si>
  <si>
    <t>DNPDU</t>
  </si>
  <si>
    <t>SNPD</t>
  </si>
  <si>
    <t>DNPGP</t>
  </si>
  <si>
    <t>DNPGU</t>
  </si>
  <si>
    <t>DNPGMP</t>
  </si>
  <si>
    <t>DNPGMU</t>
  </si>
  <si>
    <t>DNPIP</t>
  </si>
  <si>
    <t>DNPIU</t>
  </si>
  <si>
    <t>DNPPSP</t>
  </si>
  <si>
    <t>DNPPSU</t>
  </si>
  <si>
    <t>DNPPHP</t>
  </si>
  <si>
    <t>DNPPHU</t>
  </si>
  <si>
    <t>DNPTP</t>
  </si>
  <si>
    <t>DNPTU</t>
  </si>
  <si>
    <t>CNP</t>
  </si>
  <si>
    <t>CNU</t>
  </si>
  <si>
    <t>WBTAX</t>
  </si>
  <si>
    <t>OPRVID</t>
  </si>
  <si>
    <t>OPRVWY</t>
  </si>
  <si>
    <t>EXCTAX</t>
  </si>
  <si>
    <t>INT</t>
  </si>
  <si>
    <t>CIAC</t>
  </si>
  <si>
    <t>IDSIT</t>
  </si>
  <si>
    <t>TAXDEPR</t>
  </si>
  <si>
    <t>BADDEBT</t>
  </si>
  <si>
    <t>DITEXP</t>
  </si>
  <si>
    <t>DITBAL</t>
  </si>
  <si>
    <t>ITC84</t>
  </si>
  <si>
    <t>ITC85</t>
  </si>
  <si>
    <t>ITC86</t>
  </si>
  <si>
    <t>ITC88</t>
  </si>
  <si>
    <t>ITC89</t>
  </si>
  <si>
    <t>ITC90</t>
  </si>
  <si>
    <t>OTHER</t>
  </si>
  <si>
    <t>NUTIL</t>
  </si>
  <si>
    <t>SNPPS</t>
  </si>
  <si>
    <t>SNPT</t>
  </si>
  <si>
    <t>SNPP</t>
  </si>
  <si>
    <t>SNPPH</t>
  </si>
  <si>
    <t>SNPPN</t>
  </si>
  <si>
    <t>SNPPO</t>
  </si>
  <si>
    <t>SNPG</t>
  </si>
  <si>
    <t>SNPI</t>
  </si>
  <si>
    <t>TROJP</t>
  </si>
  <si>
    <t>TROJD</t>
  </si>
  <si>
    <t>IBT</t>
  </si>
  <si>
    <t>DITEXPRL</t>
  </si>
  <si>
    <t>DITBALRL</t>
  </si>
  <si>
    <t>TAXDEPRL</t>
  </si>
  <si>
    <t>DITEXPMA</t>
  </si>
  <si>
    <t>DITBALMA</t>
  </si>
  <si>
    <t>TAXDEPRMA</t>
  </si>
  <si>
    <t>SCHMDEXP</t>
  </si>
  <si>
    <t>SCHMAEXP</t>
  </si>
  <si>
    <t>SGCT</t>
  </si>
  <si>
    <t>MT</t>
  </si>
  <si>
    <t>WYE</t>
  </si>
  <si>
    <t>108D</t>
  </si>
  <si>
    <t>108D00</t>
  </si>
  <si>
    <t>108DS</t>
  </si>
  <si>
    <t>108EP</t>
  </si>
  <si>
    <t>108GP</t>
  </si>
  <si>
    <t>108HP</t>
  </si>
  <si>
    <t>108MP</t>
  </si>
  <si>
    <t>108NP</t>
  </si>
  <si>
    <t>108OP</t>
  </si>
  <si>
    <t>108SP</t>
  </si>
  <si>
    <t>108TP</t>
  </si>
  <si>
    <t>111CLG</t>
  </si>
  <si>
    <t>111CLH</t>
  </si>
  <si>
    <t>111CLS</t>
  </si>
  <si>
    <t>111IP</t>
  </si>
  <si>
    <t>182M</t>
  </si>
  <si>
    <t>186M</t>
  </si>
  <si>
    <t>390L</t>
  </si>
  <si>
    <t>392L</t>
  </si>
  <si>
    <t>399G</t>
  </si>
  <si>
    <t>399L</t>
  </si>
  <si>
    <t>403EP</t>
  </si>
  <si>
    <t>403GP</t>
  </si>
  <si>
    <t>403GV0</t>
  </si>
  <si>
    <t>403HP</t>
  </si>
  <si>
    <t>403MP</t>
  </si>
  <si>
    <t>403NP</t>
  </si>
  <si>
    <t>403OP</t>
  </si>
  <si>
    <t>403SP</t>
  </si>
  <si>
    <t>403TP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</si>
  <si>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</si>
  <si>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</si>
  <si>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</si>
  <si>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</si>
  <si>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</si>
  <si>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</si>
  <si>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</si>
  <si>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</si>
  <si>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</si>
  <si>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</si>
  <si>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</si>
  <si>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</si>
  <si>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</si>
  <si>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</si>
  <si>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</si>
  <si>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</si>
  <si>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</si>
  <si>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</si>
  <si>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</si>
  <si>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</si>
  <si>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</si>
  <si>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</si>
  <si>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</si>
  <si>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SCHMAT</t>
  </si>
  <si>
    <t>SCHMDF</t>
  </si>
  <si>
    <t>SCHMDP</t>
  </si>
  <si>
    <t>SCHMDT</t>
  </si>
  <si>
    <t>T00</t>
  </si>
  <si>
    <t>TS0</t>
  </si>
  <si>
    <t>182W</t>
  </si>
  <si>
    <t>OWC230</t>
  </si>
  <si>
    <t>Adjustment to Expense:</t>
  </si>
  <si>
    <t>Intangible Plant</t>
  </si>
  <si>
    <t>8.6.3</t>
  </si>
  <si>
    <t>Total</t>
  </si>
  <si>
    <t>Adjustments to Tax - Mona - Limber - Oquirrh</t>
  </si>
  <si>
    <t>Schedule M Deduction</t>
  </si>
  <si>
    <t>Deferred Tax Expense</t>
  </si>
  <si>
    <t>ADIT</t>
  </si>
  <si>
    <t>Beg/End Average</t>
  </si>
  <si>
    <t>Test Period</t>
  </si>
  <si>
    <t>12 ME Jun 2011</t>
  </si>
  <si>
    <t>EPIS Balance</t>
  </si>
  <si>
    <t xml:space="preserve">Adjustment to </t>
  </si>
  <si>
    <t>Description</t>
  </si>
  <si>
    <t>Account</t>
  </si>
  <si>
    <t>Factor</t>
  </si>
  <si>
    <t>Function</t>
  </si>
  <si>
    <t>CODE</t>
  </si>
  <si>
    <t>JAM Indicator</t>
  </si>
  <si>
    <t>(13 Month Average)</t>
  </si>
  <si>
    <t>Steam Production Plant:</t>
  </si>
  <si>
    <t>Pre-merger Pacific</t>
  </si>
  <si>
    <t>STMP</t>
  </si>
  <si>
    <t>Pre-merger Utah</t>
  </si>
  <si>
    <t>Post-merger</t>
  </si>
  <si>
    <t xml:space="preserve">  Total Steam Plant</t>
  </si>
  <si>
    <t>Hydro Production Plant:</t>
  </si>
  <si>
    <t>HYDP</t>
  </si>
  <si>
    <t xml:space="preserve">  Total Hydro Plant</t>
  </si>
  <si>
    <t>Other Production Plant:</t>
  </si>
  <si>
    <t>OTHP</t>
  </si>
  <si>
    <t>Post-merger Wind</t>
  </si>
  <si>
    <t xml:space="preserve">  Total Other Production Plant</t>
  </si>
  <si>
    <t>Transmission Plant:</t>
  </si>
  <si>
    <t>TRNP</t>
  </si>
  <si>
    <t xml:space="preserve">  Total Transmission Plant</t>
  </si>
  <si>
    <t>Distribution Plant:</t>
  </si>
  <si>
    <t>California</t>
  </si>
  <si>
    <t>360-373</t>
  </si>
  <si>
    <t>DSTP</t>
  </si>
  <si>
    <t>Oregon</t>
  </si>
  <si>
    <t>Washington</t>
  </si>
  <si>
    <t>Eastern Wyoming</t>
  </si>
  <si>
    <t>Utah</t>
  </si>
  <si>
    <t>Idaho</t>
  </si>
  <si>
    <t>Western Wyoming</t>
  </si>
  <si>
    <t xml:space="preserve">  Total Distribution Plant</t>
  </si>
  <si>
    <t>General Plant:</t>
  </si>
  <si>
    <t>GNLP</t>
  </si>
  <si>
    <t>General Office</t>
  </si>
  <si>
    <t>Customer Service</t>
  </si>
  <si>
    <t>Fuel Related</t>
  </si>
  <si>
    <t xml:space="preserve">  Total General Plant</t>
  </si>
  <si>
    <t>Mining Plant:</t>
  </si>
  <si>
    <t>Coal Mine</t>
  </si>
  <si>
    <t>MNGP</t>
  </si>
  <si>
    <t xml:space="preserve">  Total Mining Plant</t>
  </si>
  <si>
    <t>Intangible Plant:</t>
  </si>
  <si>
    <t>INTP</t>
  </si>
  <si>
    <t>Hydro Relicensing</t>
  </si>
  <si>
    <t xml:space="preserve">  Total Intangible Plant</t>
  </si>
  <si>
    <t>Total EPIS Balance</t>
  </si>
  <si>
    <t>Ref. 8.6.19</t>
  </si>
  <si>
    <t>Klamath</t>
  </si>
  <si>
    <t>Ref. 8.11.2 &amp; 4</t>
  </si>
  <si>
    <t>Goose Creek</t>
  </si>
  <si>
    <t>Ref. 8.12</t>
  </si>
  <si>
    <t>Disputed Hunter 2</t>
  </si>
  <si>
    <t>Trapper Mine</t>
  </si>
  <si>
    <t>Ref. 8.2</t>
  </si>
  <si>
    <t>Jim Bridger Mine</t>
  </si>
  <si>
    <t>Ref. 8.3</t>
  </si>
  <si>
    <t>Total EPIS Balances</t>
  </si>
  <si>
    <t>Ref. 2.2</t>
  </si>
  <si>
    <t>Annual Retirement</t>
  </si>
  <si>
    <t>Adjusted
EPIS Balance</t>
  </si>
  <si>
    <t xml:space="preserve">Capital </t>
  </si>
  <si>
    <t>13 Month Average Test Period Balance</t>
  </si>
  <si>
    <t>Rate</t>
  </si>
  <si>
    <t>Adj Code</t>
  </si>
  <si>
    <t>Additions</t>
  </si>
  <si>
    <t>Retirements</t>
  </si>
  <si>
    <t>Geothermal - Blundell</t>
  </si>
  <si>
    <t>STMPR</t>
  </si>
  <si>
    <t>Pollution Control Equipment</t>
  </si>
  <si>
    <t>STMPPC</t>
  </si>
  <si>
    <t xml:space="preserve">  Total Other Plant</t>
  </si>
  <si>
    <t xml:space="preserve">Total </t>
  </si>
  <si>
    <t>Ref. 8.6.3</t>
  </si>
  <si>
    <t>Steam Plant Additions</t>
  </si>
  <si>
    <t>Project Description</t>
  </si>
  <si>
    <t>FERC Account</t>
  </si>
  <si>
    <t>Inservice Date</t>
  </si>
  <si>
    <t>July11 to May13 Plant Adds</t>
  </si>
  <si>
    <t>Test Period
13 Month Avg. Plant Adds</t>
  </si>
  <si>
    <t>Ref.</t>
  </si>
  <si>
    <t>Naughton U2 Flue Gas Desulfurization Sys</t>
  </si>
  <si>
    <t>8.6.31</t>
  </si>
  <si>
    <t>Naughton U1 Flue Gas Desulfurization Sys</t>
  </si>
  <si>
    <t>DJ U4 SO2 &amp; PM Emission Cntrl Upgrades</t>
  </si>
  <si>
    <t>Hunter U1 SO2  Upgrades</t>
  </si>
  <si>
    <t>JB U2 Turbine Upgrade HP/IP/LP</t>
  </si>
  <si>
    <t>Hunter 303 Turbine Upgrade HP/IP/LP</t>
  </si>
  <si>
    <t>8.6.32</t>
  </si>
  <si>
    <t>302 - Hunter U2 SO2 Project</t>
  </si>
  <si>
    <t>Hayden U0 Coal Unloading Facility</t>
  </si>
  <si>
    <t>Naughton U2 NOx LNB  - Clean</t>
  </si>
  <si>
    <t>Naughton U1 NOx LNB</t>
  </si>
  <si>
    <t>DJ U4 - Finishing Superheater Replacement</t>
  </si>
  <si>
    <t>8.6.33</t>
  </si>
  <si>
    <t>DJ U4 - Platen SSH Replace</t>
  </si>
  <si>
    <t>Huntington U2 Generator Stator Rewind</t>
  </si>
  <si>
    <t>JB U2 Replace Cooling Tower 12/13</t>
  </si>
  <si>
    <t>Hunter 300 Adobe Wash Regulating Facility</t>
  </si>
  <si>
    <t>Huntington U2 Boiler Finishing SH Pendants Replacem</t>
  </si>
  <si>
    <t>8.6.34</t>
  </si>
  <si>
    <t>DJ U0 - Replace DJ Retro Cooling Tower</t>
  </si>
  <si>
    <t>JB U4 Wet Stack Conversion</t>
  </si>
  <si>
    <t>DJ U0 - Rail Car Thaw Shed</t>
  </si>
  <si>
    <t>Naughton U0 FGD Reagent Loadout Facility</t>
  </si>
  <si>
    <t>Huntington U1 Steam Inerting for Coal Mills</t>
  </si>
  <si>
    <t>Huntington U2 Boiler Replace Vertical Low Temp Supe</t>
  </si>
  <si>
    <t>Craig 2: HP-IP Turbine Rotor Purchase</t>
  </si>
  <si>
    <t>July11/Apr13</t>
  </si>
  <si>
    <t>Huntington U2 Steam Inerting for Coal Mills</t>
  </si>
  <si>
    <t>Huntington U2 Boiler Waterwall Nose Arch Replacement</t>
  </si>
  <si>
    <t>Hunter 303 Bottom Ash Component Replacement</t>
  </si>
  <si>
    <t>Naughton U1 OH Turbine Major CY12</t>
  </si>
  <si>
    <t>Hunter 303 Hunter 3 Wet Stack Upgrades</t>
  </si>
  <si>
    <t>JB U4 APH Baskets 12</t>
  </si>
  <si>
    <t>Hunter 303 ID Fan Replacements</t>
  </si>
  <si>
    <t>Hunter 300 Gen Coal Handling</t>
  </si>
  <si>
    <t>Cholla 4: Cooling Tower Structure Imprv</t>
  </si>
  <si>
    <t>DJ U2 - SSH Pendant Replace</t>
  </si>
  <si>
    <t>Huntington U2 Generator Field Refurbish/Rewind</t>
  </si>
  <si>
    <t>Naughton U0 Mine Water Well</t>
  </si>
  <si>
    <t>Naughton U2 OH HSH Upper Bank Replacement</t>
  </si>
  <si>
    <t>JB U2 Pendant Plat Lower Replacement 13</t>
  </si>
  <si>
    <t>DJ U2 - Replace RH Header &amp; Terminal Tubes</t>
  </si>
  <si>
    <t>Cholla 4:Cooling Tower Struct Cells-E-L</t>
  </si>
  <si>
    <t>Blundell U1 Turbine Exhaust Casing</t>
  </si>
  <si>
    <t>Hunter 303 BLR WW Headers and SSH Platen replac</t>
  </si>
  <si>
    <t>Naughton U1 OH Boiler Deflect Arch Replace</t>
  </si>
  <si>
    <t>Hunter 300 Reverse Osmosis System</t>
  </si>
  <si>
    <t>Craig 1: Boiler Component Repl</t>
  </si>
  <si>
    <t>Wyodak U1 SO2 and PM Emiss Control Upgrade</t>
  </si>
  <si>
    <t>JB U4 Reheater Outlet Terminal Tubes 12</t>
  </si>
  <si>
    <t>Colstrip 3: LP Turbine Repl</t>
  </si>
  <si>
    <t>Huntington U2 Bottom Ash System Repairs</t>
  </si>
  <si>
    <t>Craig U2 Generator Liquid Cooled Stator Rewind</t>
  </si>
  <si>
    <t>Naughton U2 OH Generator Field Rewind</t>
  </si>
  <si>
    <t>JB New Sewage Treatment Plant or Lagoon</t>
  </si>
  <si>
    <t>Cholla U4 Water Wall Replace CY12</t>
  </si>
  <si>
    <t>JB U4 Replace Upper Arch 12</t>
  </si>
  <si>
    <t>Huntington U2 Air Preheater Baskets</t>
  </si>
  <si>
    <t>Craig U2 Boiler Component Replace</t>
  </si>
  <si>
    <t>Hunter 302 Clean Air - PM</t>
  </si>
  <si>
    <t>DJ U0 - CY Fire Prot RPLCE -TRPER Decks BST</t>
  </si>
  <si>
    <t>DJ U2 - Reheater Inlet Section Replacement</t>
  </si>
  <si>
    <t>DJ U0 - Mill - 2012</t>
  </si>
  <si>
    <t>Huntington U1 SO2 &amp; PM Em Cntrl Upgrades</t>
  </si>
  <si>
    <t>Naughton U1 OH APH Clearflow Baskets</t>
  </si>
  <si>
    <t>Huntington U1 Turbine Upgrade- Interconnection</t>
  </si>
  <si>
    <t>Hunter 303 FGD Tower Isolation Dampers</t>
  </si>
  <si>
    <t>Naughton U1 OH Hot RH Lead Steam Pipe Replacement</t>
  </si>
  <si>
    <t>Hunter U1 Turbine Upgrade- Interconnection</t>
  </si>
  <si>
    <t>Craig 1: Generator Excitation Sys Repl</t>
  </si>
  <si>
    <t>DJ U0 - Purchase Ash Haul Truck</t>
  </si>
  <si>
    <t>Naughton U2 OH Waterwall Tube Replacement</t>
  </si>
  <si>
    <t>Cholla U4 Bottom Ash Area Rebuild</t>
  </si>
  <si>
    <t>Naughton U2 OH Reheater Tubing Replace</t>
  </si>
  <si>
    <t>DJ U4 - Replace BLR Upper Arch Tubes</t>
  </si>
  <si>
    <t>DJ U4 - Water Wall Tube Panel Replacement</t>
  </si>
  <si>
    <t>Huntington U2 Base Turbine Maintenance</t>
  </si>
  <si>
    <t>Naughton U2 OH HSH, SH, FSH Replace Tubes</t>
  </si>
  <si>
    <t>Hunter 303 Turbine- Interconnection (Cap Bank)</t>
  </si>
  <si>
    <t>JB U2 Burners - Major 13</t>
  </si>
  <si>
    <t>JB U4 Burners - Major 12</t>
  </si>
  <si>
    <t>Huntington U2 Boiler Radiant Reheat Replacement Pha</t>
  </si>
  <si>
    <t>JB Replace Coal Handling Dozer - Accel 12</t>
  </si>
  <si>
    <t>Hunter U2 Interconnection (Cap Bank)</t>
  </si>
  <si>
    <t>Hayden 1: Buckstays Replacement</t>
  </si>
  <si>
    <t>Huntington U0 Lacey's Lake Waste Water Diversion</t>
  </si>
  <si>
    <t>DJ U0 - Pumps And Valves - 2012</t>
  </si>
  <si>
    <t>JB U4 S02 &amp; PM Em Cntrl Upgrades</t>
  </si>
  <si>
    <t>Cholla U4 Coal Mill Damper REPL</t>
  </si>
  <si>
    <t>JB U3 S02 &amp; PM Em Cntrl Upgrades</t>
  </si>
  <si>
    <t>Naughton U1 OH Reheater Tubing Replace</t>
  </si>
  <si>
    <t>Projects Less Than $1million</t>
  </si>
  <si>
    <t>Various</t>
  </si>
  <si>
    <t>Projects Less Than $1million - Cholla</t>
  </si>
  <si>
    <t>Hydro Plant Additions</t>
  </si>
  <si>
    <t>INU 4.1.1/4.1.2 Soda Springs Fish Passag</t>
  </si>
  <si>
    <t>332</t>
  </si>
  <si>
    <t>ILR 4.4 Swift Fish Collector</t>
  </si>
  <si>
    <t>ILR 4.3 Merwin Upstream Collect &amp; Trans</t>
  </si>
  <si>
    <t>Ashton Dam Seepage Control</t>
  </si>
  <si>
    <t>IRO Prospect Instream Flow / Automation</t>
  </si>
  <si>
    <t>8.6.35</t>
  </si>
  <si>
    <t>Slide Creek Overhaul</t>
  </si>
  <si>
    <t>INU 4.1.1 (f)/6.9 Slide Tailrace Barrier</t>
  </si>
  <si>
    <t>INU 6.1 Lemolo 2 Reroute to Toketee</t>
  </si>
  <si>
    <t>ILR 10.2 Swift Land Fund</t>
  </si>
  <si>
    <t>Ashton Stability Improvements</t>
  </si>
  <si>
    <t>North Umpqua Coating Projects (Mandated)</t>
  </si>
  <si>
    <t>ILR 4.4.3 Release Ponds</t>
  </si>
  <si>
    <t>Merwin Spillway Tainter Gate Rehab</t>
  </si>
  <si>
    <t>Swift 1 Station Service/Generator Breake</t>
  </si>
  <si>
    <t>ILR 8.7 Lewis River Hatchery Pond 16 Mod</t>
  </si>
  <si>
    <t>ILR 8.7 Speelyai Hat.Water Intake (Dev)</t>
  </si>
  <si>
    <t>Lewis River Portable Spillway Bulkhead</t>
  </si>
  <si>
    <t>Soda Springs Flowline Rehabilitation</t>
  </si>
  <si>
    <t>Swift No.1 Upgrade Dam Monitoring System</t>
  </si>
  <si>
    <t>Toketee TIV Replacements</t>
  </si>
  <si>
    <t>Soda Intake Headgate Rehabilitation</t>
  </si>
  <si>
    <t>Swift 1 Spare Generator Windings</t>
  </si>
  <si>
    <t>Merwin Controls and Metering Replacement</t>
  </si>
  <si>
    <t>Yale Spillway Tainter Gate Rehab</t>
  </si>
  <si>
    <t>Yale Rock Block Stabilization Behind PH</t>
  </si>
  <si>
    <t>Lemolo 2 Flume 12 Bank Stabilization</t>
  </si>
  <si>
    <t>ILR 8.7 Speelyai Hatchery Ponds Mod/Co</t>
  </si>
  <si>
    <t>IBR 3.2.1 Grace Minimum Flow Valve</t>
  </si>
  <si>
    <t>Other Plant Additions</t>
  </si>
  <si>
    <t>Currant Crk U2 CSA Variable fee 24k - CTB MI</t>
  </si>
  <si>
    <t>343</t>
  </si>
  <si>
    <t>8.6.36</t>
  </si>
  <si>
    <t>Currant Crk U1 CSA Variable fee 24k - CTA MI</t>
  </si>
  <si>
    <t>Lake Side U11 Combustion Overhaul-CY2013</t>
  </si>
  <si>
    <t>Lake Side U12 Combustion Overhaul-CY2013</t>
  </si>
  <si>
    <t>Hermiston U0 Auxiliary Boiler</t>
  </si>
  <si>
    <t>W-1799 Replace four gearboxes company wide</t>
  </si>
  <si>
    <t>Lake Side UST1 Install Steam Turbine Valve Seat</t>
  </si>
  <si>
    <t>Projects Less Than $1million - Gadsby</t>
  </si>
  <si>
    <t>Transmission Plant Additions</t>
  </si>
  <si>
    <t>Mona - Limber - Oquirrh 500/345 kV line</t>
  </si>
  <si>
    <t>Clover Substation</t>
  </si>
  <si>
    <t>Terminal Sub - Replace two 345/138 kV Trans and ten 138 kv breakers</t>
  </si>
  <si>
    <t>Lake Side 2 Interconnect</t>
  </si>
  <si>
    <t>8.6.37</t>
  </si>
  <si>
    <t>NERC Facility Rating Project Phase II UT</t>
  </si>
  <si>
    <t>Southwest Wyoming-Silver Creek 138 kV Line Phase I</t>
  </si>
  <si>
    <t>NERC Facility Rating Project Phase II WY</t>
  </si>
  <si>
    <t>RE--Replace - Overhead Transmission Lines - Poles</t>
  </si>
  <si>
    <t>Dave Johnston - Casper 230 kV Rebuild</t>
  </si>
  <si>
    <t>Nibley: New 138-12.5 kV Substation and Rebuild 7 Miles Transmission</t>
  </si>
  <si>
    <t>MR--Mandated - Regional or National Regulatory</t>
  </si>
  <si>
    <t>Ben Lomond 345/138 #2 transformer 450 MVA</t>
  </si>
  <si>
    <t>Oquirrh - Terminal 345 kV line Phase I</t>
  </si>
  <si>
    <t>UDOT Mountain View Corridor Highway Relocation: I-80 to Camp Williams</t>
  </si>
  <si>
    <t>8.6.38</t>
  </si>
  <si>
    <t xml:space="preserve">Jerusalem-Ephraim Tap 46 kV Line Rebuild to 138 kV Construction </t>
  </si>
  <si>
    <t>COPCO II 230-115kV Transformer - TPL002</t>
  </si>
  <si>
    <t>NERC Facility Rating Project Phase II ID</t>
  </si>
  <si>
    <t>City Creek Center: New 40 MW Development for PRI Phase II</t>
  </si>
  <si>
    <t>Chappel Crk 230kV Cimarex Energy 20 MW</t>
  </si>
  <si>
    <t>Red Butte Sub SVC and Property Acquisiti</t>
  </si>
  <si>
    <t>Chehalis U1 GSU replacement</t>
  </si>
  <si>
    <t>Wyoming - NERC Facility Rating Project</t>
  </si>
  <si>
    <t>M3--Mandated - Environmental</t>
  </si>
  <si>
    <t>Meridian Sub 2-230kV Shunt Capacitor</t>
  </si>
  <si>
    <t>Wyodak U1 - Generator Step-Up Transformer Spare</t>
  </si>
  <si>
    <t>Line 37 Conv to 115kV Bld Nickel Mt Sub - Dist - Canyonville</t>
  </si>
  <si>
    <t>JB U1 Replace / Rewind GSU</t>
  </si>
  <si>
    <t>Montana - NERC Facility Rating Project</t>
  </si>
  <si>
    <t>RI--Replace - Storm and Casualty</t>
  </si>
  <si>
    <t>345-138 kV Spare Transformer</t>
  </si>
  <si>
    <t>Energy Transmission - general interconnections</t>
  </si>
  <si>
    <t>Dec12</t>
  </si>
  <si>
    <t>R1--Replace - Substation - Switchgear, Breakers, Reclrs</t>
  </si>
  <si>
    <t>Malin Sub Replace Station Service</t>
  </si>
  <si>
    <t>Eastside Trans Line Ratings Wave Traps</t>
  </si>
  <si>
    <t>Middleton-Toquerville: 69 kV Line Rebuild 2.2 Miles</t>
  </si>
  <si>
    <t>RF--Replace - Overhead Transmission Lines - Other</t>
  </si>
  <si>
    <t>Three Peaks Sub: Install 345 kV Sub</t>
  </si>
  <si>
    <t>M7--Mandated - Non-conforming Code Issues</t>
  </si>
  <si>
    <t>N9--New Revenue/System Reinforcement - Subtransmission</t>
  </si>
  <si>
    <t>Ashley Sub-Install 3 Stage 29.8 MVAR Cap</t>
  </si>
  <si>
    <t>DJ - Windstar Reconductor 1.5 miles</t>
  </si>
  <si>
    <t>Cove -Cove Tap 69kV 1.9 Miles Trans Line</t>
  </si>
  <si>
    <t>NA--New Revenue/System Reinforcement - Main Grid System</t>
  </si>
  <si>
    <t>Pavant-Holden Irrigation 46 kV Line: Rebuild 3 Miles</t>
  </si>
  <si>
    <t>Purchase spare 230-69 kV transformer</t>
  </si>
  <si>
    <t>M8--Mmadated - ROW renewal</t>
  </si>
  <si>
    <t>White City Area Purchase Property</t>
  </si>
  <si>
    <t>R2--Replace - Substation - Meters and Relays</t>
  </si>
  <si>
    <t>Line 44 Tribal Easement Reroute</t>
  </si>
  <si>
    <t>R6--Replace - Substation - Bushings, Glass &amp; Other</t>
  </si>
  <si>
    <t>M1--Mandated - Highway Relocations</t>
  </si>
  <si>
    <t>Kennecott Grinding Sub: New Load Addition</t>
  </si>
  <si>
    <t>Line 96 Dixonville 500kv to Dixonville Substation-Reconductor 230 kV line</t>
  </si>
  <si>
    <t>Populus - Borah #1&amp;2 - Transmission Dynamic Rating System</t>
  </si>
  <si>
    <t>Distribution Plant Additions</t>
  </si>
  <si>
    <t>Klamath Falls CA - Avian Protection 2011</t>
  </si>
  <si>
    <t>RC--Replace - Overhead Distribution Lines - Poles</t>
  </si>
  <si>
    <t>N1--N1--New Revenue/Connection -  Residential</t>
  </si>
  <si>
    <t>N2--N2--New Revenue/Connection - Commercial</t>
  </si>
  <si>
    <t>Idaho AMR Project</t>
  </si>
  <si>
    <t>RD--Replace - Overhead Distribution Lines - Other</t>
  </si>
  <si>
    <t>RA--Replace - Underground Cable</t>
  </si>
  <si>
    <t>UB--Functional Upgrade - Economically Justified</t>
  </si>
  <si>
    <t>Bend Plant Sub Increase Capacity</t>
  </si>
  <si>
    <t>Independence Sub - Install new substation near Monpac</t>
  </si>
  <si>
    <t>Alderwood Sub Install 2nd Transformer</t>
  </si>
  <si>
    <t>RJ--Replace - Customer Meters</t>
  </si>
  <si>
    <t>Deschutes Sub Inc Cap Repl Transformer</t>
  </si>
  <si>
    <t>Humbug Crk Sub Const New 69-12.kv Sub</t>
  </si>
  <si>
    <t>N7--New Revenue/System Reinforcement - Feeder</t>
  </si>
  <si>
    <t>M4--Mandated - Neutral Extensions</t>
  </si>
  <si>
    <t>M9--Mandated - Public Accommodations &amp; Other</t>
  </si>
  <si>
    <t>N4--N4--New Revenue/Connection - Irrigation</t>
  </si>
  <si>
    <t>U1--Functional Upgrade - Feeder Improvements</t>
  </si>
  <si>
    <t>RB--Replace - Underground - Vaults &amp; Equipment</t>
  </si>
  <si>
    <t>R4--Replace - Substation - Transformers</t>
  </si>
  <si>
    <t>U2--Functional Upgrade - Substation Improvements</t>
  </si>
  <si>
    <t>N3--N3--New Revenue/Connection - Industrial</t>
  </si>
  <si>
    <t>Skypark Build New 138-12 5kV Substation</t>
  </si>
  <si>
    <t>8.6.39</t>
  </si>
  <si>
    <t>Fort Douglas-New 138-12.5 kV Sub &amp; Trans</t>
  </si>
  <si>
    <t>Copper Hills New 138-12 5kV Sub</t>
  </si>
  <si>
    <t>Farmington: Install 2nd Transformer</t>
  </si>
  <si>
    <t>U4--Functional Upgrade - Spare Equipment Addition</t>
  </si>
  <si>
    <t>Utah AMR Project - 2011</t>
  </si>
  <si>
    <t>ATK Freeport Expansion</t>
  </si>
  <si>
    <t>138-26.4 x 13.2 Mobile Transformer</t>
  </si>
  <si>
    <t>Smithfield Substation Add New Feeder 13</t>
  </si>
  <si>
    <t>N6--New Revenue/Connection - Street Light &amp; Other &amp; Meters</t>
  </si>
  <si>
    <t>Orchard  and Wiiley Substation Capacity Relief (Clinton Feeder)</t>
  </si>
  <si>
    <t>Wyoming Distribution Reliability Improvements</t>
  </si>
  <si>
    <t>Community Park Conv to 115-12 5kV</t>
  </si>
  <si>
    <t>Wyoming AMR Project - 2011</t>
  </si>
  <si>
    <t>Center Street Substation: Convert to 12.5 kV</t>
  </si>
  <si>
    <t>364</t>
  </si>
  <si>
    <t>General Plant Additions</t>
  </si>
  <si>
    <t xml:space="preserve">Total Obsolescence Management </t>
  </si>
  <si>
    <t>MRR Oregon Mobile Radio Repl Project</t>
  </si>
  <si>
    <t>Utah Mobile Radio Replacement Project</t>
  </si>
  <si>
    <t>MRRP PacifiCorp Energy</t>
  </si>
  <si>
    <t>RV--Replace - Vehicles</t>
  </si>
  <si>
    <t>Wyoming Mobile Radio Replacement Project</t>
  </si>
  <si>
    <t>RQ--Replace - Other General Plant</t>
  </si>
  <si>
    <t>RT--Replace - Tools</t>
  </si>
  <si>
    <t>Casper Service Center Lease Buy-out</t>
  </si>
  <si>
    <t>IT Capacity</t>
  </si>
  <si>
    <t>Scipio Pass - Mineral Mountain Microwave</t>
  </si>
  <si>
    <t>MRR Washington Mobile Radio Repl Project</t>
  </si>
  <si>
    <t>MRR California Mobile Radio Repl Project</t>
  </si>
  <si>
    <t>Idaho Mobile Radio Replacement Project</t>
  </si>
  <si>
    <t>Mobile Radio Purch-Implemnt VHF Spectrum</t>
  </si>
  <si>
    <t>R8--Replace - Microwave/Fiber Communications</t>
  </si>
  <si>
    <t>R9--Replace - Other Communications</t>
  </si>
  <si>
    <t>Naughton U0 D10 Replacement</t>
  </si>
  <si>
    <t>Hunter 300 Coal Dozer Replacement</t>
  </si>
  <si>
    <t>Intangible Plant Additions</t>
  </si>
  <si>
    <t>Upgrades and Enhancements</t>
  </si>
  <si>
    <t>Corp Optimization</t>
  </si>
  <si>
    <t>Generation Compliance Initiative Hardware</t>
  </si>
  <si>
    <t>IT-Mobility Upgrade / Click Replacement</t>
  </si>
  <si>
    <t>Mining Plant Additions</t>
  </si>
  <si>
    <t>Energy West Deer Creek Mine CAP Forecast</t>
  </si>
  <si>
    <t>399</t>
  </si>
  <si>
    <t>Cottonwood Prep Plant-System Improvement</t>
  </si>
  <si>
    <t>Section Extension-2011</t>
  </si>
  <si>
    <t>Deer Creek-(1) Used Continuous Miner</t>
  </si>
  <si>
    <t>Deer Creek-Reconstruct Longwall System</t>
  </si>
  <si>
    <t>Page 8.6.30</t>
  </si>
  <si>
    <t>Known Retirements</t>
  </si>
  <si>
    <t xml:space="preserve">Snake Creek Hydro Plant </t>
  </si>
  <si>
    <t>September 2011</t>
  </si>
  <si>
    <t xml:space="preserve">Condit Hydro Plant </t>
  </si>
  <si>
    <t>October 2011</t>
  </si>
  <si>
    <t>Little Mountain</t>
  </si>
  <si>
    <t>December 2011 &amp; August 2012</t>
  </si>
  <si>
    <t>Wyoming AMR</t>
  </si>
  <si>
    <t>July, August, October 2011</t>
  </si>
  <si>
    <t>Utah AMR</t>
  </si>
  <si>
    <t>September &amp; October 2011</t>
  </si>
  <si>
    <t>Foote Creek Wind Plant</t>
  </si>
  <si>
    <t>July 2011</t>
  </si>
  <si>
    <t>Utah General Rate Case - May 2013</t>
  </si>
  <si>
    <t>Pro Forma Plant Additions and Retirements</t>
  </si>
  <si>
    <t>UTAH</t>
  </si>
  <si>
    <t xml:space="preserve"> </t>
  </si>
  <si>
    <t>Ref 8.6</t>
  </si>
  <si>
    <t>Intentionally Left Blank</t>
  </si>
</sst>
</file>

<file path=xl/styles.xml><?xml version="1.0" encoding="utf-8"?>
<styleSheet xmlns="http://schemas.openxmlformats.org/spreadsheetml/2006/main">
  <numFmts count="14">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mmm\ yyyy"/>
    <numFmt numFmtId="168" formatCode="[$-409]mmm\-yy;@"/>
    <numFmt numFmtId="169" formatCode="0.0"/>
    <numFmt numFmtId="170" formatCode="_-* #,##0\ &quot;F&quot;_-;\-* #,##0\ &quot;F&quot;_-;_-* &quot;-&quot;\ &quot;F&quot;_-;_-@_-"/>
    <numFmt numFmtId="171" formatCode="&quot;$&quot;###0;[Red]\(&quot;$&quot;###0\)"/>
    <numFmt numFmtId="172" formatCode="&quot;$&quot;#,##0\ ;\(&quot;$&quot;#,##0\)"/>
    <numFmt numFmtId="173" formatCode="#,##0.000;[Red]\-#,##0.000"/>
    <numFmt numFmtId="174" formatCode="mmm\ dd\,\ yyyy"/>
  </numFmts>
  <fonts count="35">
    <font>
      <sz val="10"/>
      <name val="Arial"/>
    </font>
    <font>
      <sz val="11"/>
      <color theme="1"/>
      <name val="Calibri"/>
      <family val="2"/>
      <scheme val="minor"/>
    </font>
    <font>
      <sz val="12"/>
      <name val="Times New Roman"/>
      <family val="1"/>
    </font>
    <font>
      <sz val="9"/>
      <name val="Arial"/>
      <family val="2"/>
    </font>
    <font>
      <b/>
      <sz val="9"/>
      <name val="Arial"/>
      <family val="2"/>
    </font>
    <font>
      <u/>
      <sz val="9"/>
      <name val="Arial"/>
      <family val="2"/>
    </font>
    <font>
      <sz val="10"/>
      <name val="Arial"/>
      <family val="2"/>
    </font>
    <font>
      <sz val="9"/>
      <color rgb="FFFF0000"/>
      <name val="Arial"/>
      <family val="2"/>
    </font>
    <font>
      <b/>
      <sz val="10"/>
      <name val="Arial"/>
      <family val="2"/>
    </font>
    <font>
      <sz val="10"/>
      <color indexed="10"/>
      <name val="Arial"/>
      <family val="2"/>
    </font>
    <font>
      <sz val="10"/>
      <color indexed="12"/>
      <name val="Arial"/>
      <family val="2"/>
    </font>
    <font>
      <sz val="10"/>
      <color rgb="FFFF0000"/>
      <name val="Arial"/>
      <family val="2"/>
    </font>
    <font>
      <sz val="10"/>
      <color indexed="8"/>
      <name val="Arial"/>
      <family val="2"/>
    </font>
    <font>
      <b/>
      <sz val="10"/>
      <color indexed="10"/>
      <name val="Arial"/>
      <family val="2"/>
    </font>
    <font>
      <sz val="10"/>
      <name val="Tahoma"/>
      <family val="2"/>
    </font>
    <font>
      <sz val="10"/>
      <color rgb="FF0000FF"/>
      <name val="Verdana"/>
      <family val="2"/>
    </font>
    <font>
      <b/>
      <u/>
      <sz val="10"/>
      <name val="Arial"/>
      <family val="2"/>
    </font>
    <font>
      <sz val="10"/>
      <color theme="1"/>
      <name val="Arial"/>
      <family val="2"/>
    </font>
    <font>
      <sz val="10"/>
      <color indexed="24"/>
      <name val="Courier New"/>
      <family val="3"/>
    </font>
    <font>
      <sz val="8"/>
      <name val="Helv"/>
    </font>
    <font>
      <sz val="8"/>
      <name val="Arial"/>
      <family val="2"/>
    </font>
    <font>
      <b/>
      <sz val="16"/>
      <name val="Times New Roman"/>
      <family val="1"/>
    </font>
    <font>
      <b/>
      <sz val="12"/>
      <name val="Arial"/>
      <family val="2"/>
    </font>
    <font>
      <b/>
      <sz val="8"/>
      <name val="Arial"/>
      <family val="2"/>
    </font>
    <font>
      <sz val="11"/>
      <color indexed="8"/>
      <name val="TimesNewRomanPS"/>
    </font>
    <font>
      <b/>
      <sz val="10"/>
      <color indexed="8"/>
      <name val="Arial"/>
      <family val="2"/>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8"/>
      <color indexed="12"/>
      <name val="Arial"/>
      <family val="2"/>
    </font>
  </fonts>
  <fills count="2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s>
  <borders count="2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double">
        <color indexed="64"/>
      </left>
      <right style="double">
        <color indexed="64"/>
      </right>
      <top style="double">
        <color indexed="64"/>
      </top>
      <bottom style="double">
        <color indexed="64"/>
      </bottom>
      <diagonal/>
    </border>
  </borders>
  <cellStyleXfs count="198">
    <xf numFmtId="0" fontId="0" fillId="0" borderId="0"/>
    <xf numFmtId="0" fontId="2"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 fontId="12" fillId="2" borderId="11" applyNumberFormat="0" applyProtection="0">
      <alignment horizontal="left" vertical="center" indent="1"/>
    </xf>
    <xf numFmtId="43" fontId="6" fillId="0" borderId="0" applyFont="0" applyFill="0" applyBorder="0" applyAlignment="0" applyProtection="0"/>
    <xf numFmtId="0" fontId="14" fillId="0" borderId="0"/>
    <xf numFmtId="0" fontId="6" fillId="0" borderId="0"/>
    <xf numFmtId="0" fontId="2"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41"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8" fillId="0" borderId="0" applyFont="0" applyFill="0" applyBorder="0" applyAlignment="0" applyProtection="0"/>
    <xf numFmtId="44" fontId="6" fillId="0" borderId="0" applyFont="0" applyFill="0" applyBorder="0" applyAlignment="0" applyProtection="0"/>
    <xf numFmtId="171" fontId="19" fillId="0" borderId="0" applyFont="0" applyFill="0" applyBorder="0" applyProtection="0">
      <alignment horizontal="right"/>
    </xf>
    <xf numFmtId="172" fontId="18"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38" fontId="20" fillId="3" borderId="0" applyNumberFormat="0" applyBorder="0" applyAlignment="0" applyProtection="0"/>
    <xf numFmtId="0" fontId="21" fillId="0" borderId="0"/>
    <xf numFmtId="0" fontId="22" fillId="0" borderId="17" applyNumberFormat="0" applyAlignment="0" applyProtection="0">
      <alignment horizontal="left" vertical="center"/>
    </xf>
    <xf numFmtId="0" fontId="22" fillId="0" borderId="1">
      <alignment horizontal="left" vertical="center"/>
    </xf>
    <xf numFmtId="10" fontId="20" fillId="4" borderId="16" applyNumberFormat="0" applyBorder="0" applyAlignment="0" applyProtection="0"/>
    <xf numFmtId="169" fontId="23" fillId="0" borderId="0" applyNumberFormat="0" applyFill="0" applyBorder="0" applyAlignment="0" applyProtection="0"/>
    <xf numFmtId="37" fontId="24" fillId="0" borderId="0" applyNumberFormat="0" applyFill="0" applyBorder="0"/>
    <xf numFmtId="0" fontId="20" fillId="0" borderId="18" applyNumberFormat="0" applyBorder="0" applyAlignment="0"/>
    <xf numFmtId="173" fontId="6" fillId="0" borderId="0"/>
    <xf numFmtId="0" fontId="6" fillId="0" borderId="0"/>
    <xf numFmtId="0" fontId="17" fillId="0" borderId="0"/>
    <xf numFmtId="0" fontId="17" fillId="0" borderId="0"/>
    <xf numFmtId="0" fontId="6" fillId="0" borderId="0"/>
    <xf numFmtId="0" fontId="17" fillId="0" borderId="0"/>
    <xf numFmtId="0" fontId="1" fillId="0" borderId="0"/>
    <xf numFmtId="12" fontId="22" fillId="5" borderId="8">
      <alignment horizontal="left"/>
    </xf>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 fontId="25" fillId="6" borderId="11" applyNumberFormat="0" applyProtection="0">
      <alignment vertical="center"/>
    </xf>
    <xf numFmtId="4" fontId="26" fillId="7" borderId="11" applyNumberFormat="0" applyProtection="0">
      <alignment vertical="center"/>
    </xf>
    <xf numFmtId="4" fontId="25" fillId="7" borderId="11" applyNumberFormat="0" applyProtection="0">
      <alignment vertical="center"/>
    </xf>
    <xf numFmtId="4" fontId="25" fillId="7" borderId="11" applyNumberFormat="0" applyProtection="0">
      <alignment horizontal="left" vertical="center" indent="1"/>
    </xf>
    <xf numFmtId="4" fontId="25" fillId="7" borderId="11" applyNumberFormat="0" applyProtection="0">
      <alignment horizontal="left" vertical="center" indent="1"/>
    </xf>
    <xf numFmtId="4" fontId="25" fillId="7" borderId="11" applyNumberFormat="0" applyProtection="0">
      <alignment horizontal="left" vertical="center" indent="1"/>
    </xf>
    <xf numFmtId="4" fontId="25" fillId="7" borderId="11" applyNumberFormat="0" applyProtection="0">
      <alignment horizontal="left" vertical="center" indent="1"/>
    </xf>
    <xf numFmtId="4" fontId="25" fillId="7" borderId="11" applyNumberFormat="0" applyProtection="0">
      <alignment horizontal="left" vertical="center" indent="1"/>
    </xf>
    <xf numFmtId="4" fontId="25" fillId="7" borderId="11" applyNumberFormat="0" applyProtection="0">
      <alignment horizontal="left" vertical="center" indent="1"/>
    </xf>
    <xf numFmtId="0" fontId="25" fillId="7" borderId="11" applyNumberFormat="0" applyProtection="0">
      <alignment horizontal="left" vertical="top" indent="1"/>
    </xf>
    <xf numFmtId="4" fontId="25" fillId="8" borderId="19" applyNumberFormat="0" applyProtection="0">
      <alignment vertical="center"/>
    </xf>
    <xf numFmtId="4" fontId="25" fillId="8" borderId="11" applyNumberFormat="0" applyProtection="0"/>
    <xf numFmtId="4" fontId="25" fillId="8" borderId="11" applyNumberFormat="0" applyProtection="0"/>
    <xf numFmtId="4" fontId="25" fillId="8" borderId="11" applyNumberFormat="0" applyProtection="0"/>
    <xf numFmtId="4" fontId="25" fillId="8" borderId="11" applyNumberFormat="0" applyProtection="0"/>
    <xf numFmtId="4" fontId="25" fillId="8" borderId="11" applyNumberFormat="0" applyProtection="0"/>
    <xf numFmtId="4" fontId="25" fillId="8" borderId="0" applyNumberFormat="0" applyProtection="0">
      <alignment horizontal="left" vertical="center" indent="1"/>
    </xf>
    <xf numFmtId="4" fontId="25" fillId="8" borderId="11" applyNumberFormat="0" applyProtection="0"/>
    <xf numFmtId="4" fontId="12" fillId="9" borderId="11" applyNumberFormat="0" applyProtection="0">
      <alignment horizontal="right" vertical="center"/>
    </xf>
    <xf numFmtId="4" fontId="12" fillId="10" borderId="11" applyNumberFormat="0" applyProtection="0">
      <alignment horizontal="right" vertical="center"/>
    </xf>
    <xf numFmtId="4" fontId="12" fillId="11" borderId="11" applyNumberFormat="0" applyProtection="0">
      <alignment horizontal="right" vertical="center"/>
    </xf>
    <xf numFmtId="4" fontId="12" fillId="12" borderId="11" applyNumberFormat="0" applyProtection="0">
      <alignment horizontal="right" vertical="center"/>
    </xf>
    <xf numFmtId="4" fontId="12" fillId="13" borderId="11" applyNumberFormat="0" applyProtection="0">
      <alignment horizontal="right" vertical="center"/>
    </xf>
    <xf numFmtId="4" fontId="12" fillId="14" borderId="11" applyNumberFormat="0" applyProtection="0">
      <alignment horizontal="right" vertical="center"/>
    </xf>
    <xf numFmtId="4" fontId="12" fillId="15" borderId="11" applyNumberFormat="0" applyProtection="0">
      <alignment horizontal="right" vertical="center"/>
    </xf>
    <xf numFmtId="4" fontId="12" fillId="16" borderId="11" applyNumberFormat="0" applyProtection="0">
      <alignment horizontal="right" vertical="center"/>
    </xf>
    <xf numFmtId="4" fontId="12" fillId="17" borderId="11" applyNumberFormat="0" applyProtection="0">
      <alignment horizontal="right" vertical="center"/>
    </xf>
    <xf numFmtId="4" fontId="25" fillId="18" borderId="20" applyNumberFormat="0" applyProtection="0">
      <alignment horizontal="left" vertical="center" indent="1"/>
    </xf>
    <xf numFmtId="4" fontId="12" fillId="19" borderId="0" applyNumberFormat="0" applyProtection="0">
      <alignment horizontal="left" vertical="center" indent="1"/>
    </xf>
    <xf numFmtId="4" fontId="12" fillId="19" borderId="0" applyNumberFormat="0" applyProtection="0">
      <alignment horizontal="left" indent="1"/>
    </xf>
    <xf numFmtId="4" fontId="12" fillId="19" borderId="0" applyNumberFormat="0" applyProtection="0">
      <alignment horizontal="left" indent="1"/>
    </xf>
    <xf numFmtId="4" fontId="12" fillId="19" borderId="0" applyNumberFormat="0" applyProtection="0">
      <alignment horizontal="left" indent="1"/>
    </xf>
    <xf numFmtId="4" fontId="12" fillId="19" borderId="0" applyNumberFormat="0" applyProtection="0">
      <alignment horizontal="left" indent="1"/>
    </xf>
    <xf numFmtId="4" fontId="12" fillId="19" borderId="0" applyNumberFormat="0" applyProtection="0">
      <alignment horizontal="left" indent="1"/>
    </xf>
    <xf numFmtId="4" fontId="12" fillId="19" borderId="0" applyNumberFormat="0" applyProtection="0">
      <alignment horizontal="left" indent="1"/>
    </xf>
    <xf numFmtId="4" fontId="27" fillId="20" borderId="0" applyNumberFormat="0" applyProtection="0">
      <alignment horizontal="left" vertical="center" indent="1"/>
    </xf>
    <xf numFmtId="4" fontId="27" fillId="20" borderId="0" applyNumberFormat="0" applyProtection="0">
      <alignment horizontal="left" vertical="center" indent="1"/>
    </xf>
    <xf numFmtId="4" fontId="27" fillId="20" borderId="0" applyNumberFormat="0" applyProtection="0">
      <alignment horizontal="left" vertical="center" indent="1"/>
    </xf>
    <xf numFmtId="4" fontId="27" fillId="20" borderId="0" applyNumberFormat="0" applyProtection="0">
      <alignment horizontal="left" vertical="center" indent="1"/>
    </xf>
    <xf numFmtId="4" fontId="27" fillId="20" borderId="0" applyNumberFormat="0" applyProtection="0">
      <alignment horizontal="left" vertical="center" indent="1"/>
    </xf>
    <xf numFmtId="4" fontId="12" fillId="21" borderId="11" applyNumberFormat="0" applyProtection="0">
      <alignment horizontal="right" vertical="center"/>
    </xf>
    <xf numFmtId="4" fontId="28" fillId="0" borderId="0" applyNumberFormat="0" applyProtection="0">
      <alignment horizontal="left" vertical="center" indent="1"/>
    </xf>
    <xf numFmtId="4" fontId="29" fillId="22" borderId="0" applyNumberFormat="0" applyProtection="0">
      <alignment horizontal="left" indent="1"/>
    </xf>
    <xf numFmtId="4" fontId="29" fillId="22" borderId="0" applyNumberFormat="0" applyProtection="0">
      <alignment horizontal="left" indent="1"/>
    </xf>
    <xf numFmtId="4" fontId="29" fillId="22" borderId="0" applyNumberFormat="0" applyProtection="0">
      <alignment horizontal="left" indent="1"/>
    </xf>
    <xf numFmtId="4" fontId="29" fillId="22" borderId="0" applyNumberFormat="0" applyProtection="0">
      <alignment horizontal="left" indent="1"/>
    </xf>
    <xf numFmtId="4" fontId="29" fillId="22" borderId="0" applyNumberFormat="0" applyProtection="0">
      <alignment horizontal="left" indent="1"/>
    </xf>
    <xf numFmtId="4" fontId="29" fillId="22" borderId="0" applyNumberFormat="0" applyProtection="0">
      <alignment horizontal="left" indent="1"/>
    </xf>
    <xf numFmtId="4" fontId="29" fillId="22" borderId="0" applyNumberFormat="0" applyProtection="0">
      <alignment horizontal="left" indent="1"/>
    </xf>
    <xf numFmtId="4" fontId="29" fillId="22" borderId="0" applyNumberFormat="0" applyProtection="0">
      <alignment horizontal="left" indent="1"/>
    </xf>
    <xf numFmtId="4" fontId="29" fillId="22" borderId="0" applyNumberFormat="0" applyProtection="0">
      <alignment horizontal="left" indent="1"/>
    </xf>
    <xf numFmtId="4" fontId="29" fillId="22" borderId="0" applyNumberFormat="0" applyProtection="0">
      <alignment horizontal="left" indent="1"/>
    </xf>
    <xf numFmtId="4" fontId="29" fillId="22" borderId="0" applyNumberFormat="0" applyProtection="0">
      <alignment horizontal="left" indent="1"/>
    </xf>
    <xf numFmtId="4" fontId="30" fillId="0" borderId="0" applyNumberFormat="0" applyProtection="0">
      <alignment horizontal="left" vertical="center" indent="1"/>
    </xf>
    <xf numFmtId="4" fontId="30" fillId="23" borderId="0" applyNumberFormat="0" applyProtection="0"/>
    <xf numFmtId="4" fontId="30" fillId="23" borderId="0" applyNumberFormat="0" applyProtection="0"/>
    <xf numFmtId="4" fontId="30" fillId="23" borderId="0" applyNumberFormat="0" applyProtection="0"/>
    <xf numFmtId="4" fontId="30" fillId="23" borderId="0" applyNumberFormat="0" applyProtection="0"/>
    <xf numFmtId="4" fontId="30" fillId="23" borderId="0" applyNumberFormat="0" applyProtection="0"/>
    <xf numFmtId="4" fontId="30" fillId="23" borderId="0" applyNumberFormat="0" applyProtection="0"/>
    <xf numFmtId="4" fontId="30" fillId="23" borderId="0" applyNumberFormat="0" applyProtection="0"/>
    <xf numFmtId="4" fontId="30" fillId="23" borderId="0" applyNumberFormat="0" applyProtection="0"/>
    <xf numFmtId="4" fontId="30" fillId="23" borderId="0" applyNumberFormat="0" applyProtection="0"/>
    <xf numFmtId="4" fontId="30" fillId="23" borderId="0" applyNumberFormat="0" applyProtection="0"/>
    <xf numFmtId="4" fontId="30" fillId="23" borderId="0" applyNumberFormat="0" applyProtection="0"/>
    <xf numFmtId="0" fontId="6" fillId="20" borderId="11" applyNumberFormat="0" applyProtection="0">
      <alignment horizontal="left" vertical="center" indent="1"/>
    </xf>
    <xf numFmtId="0" fontId="6" fillId="20" borderId="11" applyNumberFormat="0" applyProtection="0">
      <alignment horizontal="left" vertical="center" indent="1"/>
    </xf>
    <xf numFmtId="0" fontId="6" fillId="20" borderId="11" applyNumberFormat="0" applyProtection="0">
      <alignment horizontal="left" vertical="center" indent="1"/>
    </xf>
    <xf numFmtId="0" fontId="6" fillId="20" borderId="11" applyNumberFormat="0" applyProtection="0">
      <alignment horizontal="left" vertical="center" indent="1"/>
    </xf>
    <xf numFmtId="0" fontId="6" fillId="20" borderId="11" applyNumberFormat="0" applyProtection="0">
      <alignment horizontal="left" vertical="center" indent="1"/>
    </xf>
    <xf numFmtId="0" fontId="6" fillId="20" borderId="11" applyNumberFormat="0" applyProtection="0">
      <alignment horizontal="left" vertical="top" indent="1"/>
    </xf>
    <xf numFmtId="0" fontId="6" fillId="20" borderId="11" applyNumberFormat="0" applyProtection="0">
      <alignment horizontal="left" vertical="top" indent="1"/>
    </xf>
    <xf numFmtId="0" fontId="6" fillId="20" borderId="11" applyNumberFormat="0" applyProtection="0">
      <alignment horizontal="left" vertical="top" indent="1"/>
    </xf>
    <xf numFmtId="0" fontId="6" fillId="20" borderId="11" applyNumberFormat="0" applyProtection="0">
      <alignment horizontal="left" vertical="top" indent="1"/>
    </xf>
    <xf numFmtId="0" fontId="6" fillId="20" borderId="11" applyNumberFormat="0" applyProtection="0">
      <alignment horizontal="left" vertical="top" indent="1"/>
    </xf>
    <xf numFmtId="0" fontId="6" fillId="8" borderId="11" applyNumberFormat="0" applyProtection="0">
      <alignment horizontal="left" vertical="center" indent="1"/>
    </xf>
    <xf numFmtId="0" fontId="6" fillId="8" borderId="11" applyNumberFormat="0" applyProtection="0">
      <alignment horizontal="left" vertical="center" indent="1"/>
    </xf>
    <xf numFmtId="0" fontId="6" fillId="8" borderId="11" applyNumberFormat="0" applyProtection="0">
      <alignment horizontal="left" vertical="center" indent="1"/>
    </xf>
    <xf numFmtId="0" fontId="6" fillId="8" borderId="11" applyNumberFormat="0" applyProtection="0">
      <alignment horizontal="left" vertical="center" indent="1"/>
    </xf>
    <xf numFmtId="0" fontId="6" fillId="8" borderId="11" applyNumberFormat="0" applyProtection="0">
      <alignment horizontal="left" vertical="center" indent="1"/>
    </xf>
    <xf numFmtId="0" fontId="6" fillId="8" borderId="11" applyNumberFormat="0" applyProtection="0">
      <alignment horizontal="left" vertical="top" indent="1"/>
    </xf>
    <xf numFmtId="0" fontId="6" fillId="8" borderId="11" applyNumberFormat="0" applyProtection="0">
      <alignment horizontal="left" vertical="top" indent="1"/>
    </xf>
    <xf numFmtId="0" fontId="6" fillId="8" borderId="11" applyNumberFormat="0" applyProtection="0">
      <alignment horizontal="left" vertical="top" indent="1"/>
    </xf>
    <xf numFmtId="0" fontId="6" fillId="8" borderId="11" applyNumberFormat="0" applyProtection="0">
      <alignment horizontal="left" vertical="top" indent="1"/>
    </xf>
    <xf numFmtId="0" fontId="6" fillId="8" borderId="11" applyNumberFormat="0" applyProtection="0">
      <alignment horizontal="left" vertical="top" indent="1"/>
    </xf>
    <xf numFmtId="0" fontId="6" fillId="24" borderId="11" applyNumberFormat="0" applyProtection="0">
      <alignment horizontal="left" vertical="center" indent="1"/>
    </xf>
    <xf numFmtId="0" fontId="6" fillId="24" borderId="11" applyNumberFormat="0" applyProtection="0">
      <alignment horizontal="left" vertical="center" indent="1"/>
    </xf>
    <xf numFmtId="0" fontId="6" fillId="24" borderId="11" applyNumberFormat="0" applyProtection="0">
      <alignment horizontal="left" vertical="center" indent="1"/>
    </xf>
    <xf numFmtId="0" fontId="6" fillId="24" borderId="11" applyNumberFormat="0" applyProtection="0">
      <alignment horizontal="left" vertical="center" indent="1"/>
    </xf>
    <xf numFmtId="0" fontId="6" fillId="24" borderId="11" applyNumberFormat="0" applyProtection="0">
      <alignment horizontal="left" vertical="center" indent="1"/>
    </xf>
    <xf numFmtId="0" fontId="6" fillId="24" borderId="11" applyNumberFormat="0" applyProtection="0">
      <alignment horizontal="left" vertical="top" indent="1"/>
    </xf>
    <xf numFmtId="0" fontId="6" fillId="24" borderId="11" applyNumberFormat="0" applyProtection="0">
      <alignment horizontal="left" vertical="top" indent="1"/>
    </xf>
    <xf numFmtId="0" fontId="6" fillId="24" borderId="11" applyNumberFormat="0" applyProtection="0">
      <alignment horizontal="left" vertical="top" indent="1"/>
    </xf>
    <xf numFmtId="0" fontId="6" fillId="24" borderId="11" applyNumberFormat="0" applyProtection="0">
      <alignment horizontal="left" vertical="top" indent="1"/>
    </xf>
    <xf numFmtId="0" fontId="6" fillId="24" borderId="11" applyNumberFormat="0" applyProtection="0">
      <alignment horizontal="left" vertical="top" indent="1"/>
    </xf>
    <xf numFmtId="0" fontId="6" fillId="25" borderId="11" applyNumberFormat="0" applyProtection="0">
      <alignment horizontal="left" vertical="center" indent="1"/>
    </xf>
    <xf numFmtId="0" fontId="6" fillId="25" borderId="11" applyNumberFormat="0" applyProtection="0">
      <alignment horizontal="left" vertical="center" indent="1"/>
    </xf>
    <xf numFmtId="0" fontId="6" fillId="25" borderId="11" applyNumberFormat="0" applyProtection="0">
      <alignment horizontal="left" vertical="center" indent="1"/>
    </xf>
    <xf numFmtId="0" fontId="6" fillId="25" borderId="11" applyNumberFormat="0" applyProtection="0">
      <alignment horizontal="left" vertical="center" indent="1"/>
    </xf>
    <xf numFmtId="0" fontId="6" fillId="25" borderId="11" applyNumberFormat="0" applyProtection="0">
      <alignment horizontal="left" vertical="center" indent="1"/>
    </xf>
    <xf numFmtId="0" fontId="6" fillId="25" borderId="11" applyNumberFormat="0" applyProtection="0">
      <alignment horizontal="left" vertical="top" indent="1"/>
    </xf>
    <xf numFmtId="0" fontId="6" fillId="25" borderId="11" applyNumberFormat="0" applyProtection="0">
      <alignment horizontal="left" vertical="top" indent="1"/>
    </xf>
    <xf numFmtId="0" fontId="6" fillId="25" borderId="11" applyNumberFormat="0" applyProtection="0">
      <alignment horizontal="left" vertical="top" indent="1"/>
    </xf>
    <xf numFmtId="0" fontId="6" fillId="25" borderId="11" applyNumberFormat="0" applyProtection="0">
      <alignment horizontal="left" vertical="top" indent="1"/>
    </xf>
    <xf numFmtId="0" fontId="6" fillId="25" borderId="11" applyNumberFormat="0" applyProtection="0">
      <alignment horizontal="left" vertical="top" indent="1"/>
    </xf>
    <xf numFmtId="4" fontId="12" fillId="4" borderId="11" applyNumberFormat="0" applyProtection="0">
      <alignment vertical="center"/>
    </xf>
    <xf numFmtId="4" fontId="31" fillId="4" borderId="11" applyNumberFormat="0" applyProtection="0">
      <alignment vertical="center"/>
    </xf>
    <xf numFmtId="4" fontId="12" fillId="4" borderId="11" applyNumberFormat="0" applyProtection="0">
      <alignment horizontal="left" vertical="center" indent="1"/>
    </xf>
    <xf numFmtId="0" fontId="12" fillId="4" borderId="11" applyNumberFormat="0" applyProtection="0">
      <alignment horizontal="left" vertical="top" indent="1"/>
    </xf>
    <xf numFmtId="4" fontId="12" fillId="2" borderId="21" applyNumberFormat="0" applyProtection="0">
      <alignment horizontal="right" vertical="center"/>
    </xf>
    <xf numFmtId="4" fontId="12" fillId="0" borderId="11" applyNumberFormat="0" applyProtection="0">
      <alignment horizontal="right" vertical="center"/>
    </xf>
    <xf numFmtId="4" fontId="12" fillId="0" borderId="11" applyNumberFormat="0" applyProtection="0">
      <alignment horizontal="right" vertical="center"/>
    </xf>
    <xf numFmtId="4" fontId="12" fillId="0" borderId="11" applyNumberFormat="0" applyProtection="0">
      <alignment horizontal="right" vertical="center"/>
    </xf>
    <xf numFmtId="4" fontId="12" fillId="0" borderId="11" applyNumberFormat="0" applyProtection="0">
      <alignment horizontal="right" vertical="center"/>
    </xf>
    <xf numFmtId="4" fontId="12" fillId="0" borderId="11" applyNumberFormat="0" applyProtection="0">
      <alignment horizontal="right" vertical="center"/>
    </xf>
    <xf numFmtId="4" fontId="12" fillId="0" borderId="11" applyNumberFormat="0" applyProtection="0">
      <alignment horizontal="right" vertical="center"/>
    </xf>
    <xf numFmtId="4" fontId="31" fillId="19" borderId="11" applyNumberFormat="0" applyProtection="0">
      <alignment horizontal="right" vertical="center"/>
    </xf>
    <xf numFmtId="4" fontId="12" fillId="0" borderId="11" applyNumberFormat="0" applyProtection="0">
      <alignment horizontal="left" vertical="center" indent="1"/>
    </xf>
    <xf numFmtId="4" fontId="12" fillId="0" borderId="11" applyNumberFormat="0" applyProtection="0">
      <alignment horizontal="left" vertical="center" indent="1"/>
    </xf>
    <xf numFmtId="4" fontId="12" fillId="0" borderId="11" applyNumberFormat="0" applyProtection="0">
      <alignment horizontal="left" vertical="center" indent="1"/>
    </xf>
    <xf numFmtId="4" fontId="12" fillId="0" borderId="11" applyNumberFormat="0" applyProtection="0">
      <alignment horizontal="left" vertical="center" indent="1"/>
    </xf>
    <xf numFmtId="4" fontId="12" fillId="0" borderId="11" applyNumberFormat="0" applyProtection="0">
      <alignment horizontal="left" vertical="center" indent="1"/>
    </xf>
    <xf numFmtId="4" fontId="12" fillId="0" borderId="11" applyNumberFormat="0" applyProtection="0">
      <alignment horizontal="left" vertical="center" indent="1"/>
    </xf>
    <xf numFmtId="0" fontId="12" fillId="8" borderId="11" applyNumberFormat="0" applyProtection="0">
      <alignment horizontal="center" vertical="top"/>
    </xf>
    <xf numFmtId="0" fontId="12" fillId="8" borderId="11" applyNumberFormat="0" applyProtection="0">
      <alignment horizontal="left" vertical="top"/>
    </xf>
    <xf numFmtId="0" fontId="12" fillId="8" borderId="11" applyNumberFormat="0" applyProtection="0">
      <alignment horizontal="left" vertical="top"/>
    </xf>
    <xf numFmtId="0" fontId="12" fillId="8" borderId="11" applyNumberFormat="0" applyProtection="0">
      <alignment horizontal="left" vertical="top"/>
    </xf>
    <xf numFmtId="0" fontId="12" fillId="8" borderId="11" applyNumberFormat="0" applyProtection="0">
      <alignment horizontal="left" vertical="top"/>
    </xf>
    <xf numFmtId="0" fontId="12" fillId="8" borderId="11" applyNumberFormat="0" applyProtection="0">
      <alignment horizontal="left" vertical="top"/>
    </xf>
    <xf numFmtId="0" fontId="12" fillId="8" borderId="11" applyNumberFormat="0" applyProtection="0">
      <alignment horizontal="left" vertical="top"/>
    </xf>
    <xf numFmtId="4" fontId="32" fillId="0" borderId="0" applyNumberFormat="0" applyProtection="0">
      <alignment horizontal="left" vertical="center"/>
    </xf>
    <xf numFmtId="4" fontId="33" fillId="26" borderId="0" applyNumberFormat="0" applyProtection="0">
      <alignment horizontal="left"/>
    </xf>
    <xf numFmtId="4" fontId="33" fillId="26" borderId="0" applyNumberFormat="0" applyProtection="0">
      <alignment horizontal="left"/>
    </xf>
    <xf numFmtId="4" fontId="33" fillId="26" borderId="0" applyNumberFormat="0" applyProtection="0">
      <alignment horizontal="left"/>
    </xf>
    <xf numFmtId="4" fontId="33" fillId="26" borderId="0" applyNumberFormat="0" applyProtection="0">
      <alignment horizontal="left"/>
    </xf>
    <xf numFmtId="4" fontId="33" fillId="26" borderId="0" applyNumberFormat="0" applyProtection="0">
      <alignment horizontal="left"/>
    </xf>
    <xf numFmtId="4" fontId="33" fillId="26" borderId="0" applyNumberFormat="0" applyProtection="0">
      <alignment horizontal="left"/>
    </xf>
    <xf numFmtId="4" fontId="33" fillId="26" borderId="0" applyNumberFormat="0" applyProtection="0">
      <alignment horizontal="left"/>
    </xf>
    <xf numFmtId="4" fontId="33" fillId="26" borderId="0" applyNumberFormat="0" applyProtection="0">
      <alignment horizontal="left"/>
    </xf>
    <xf numFmtId="4" fontId="33" fillId="26" borderId="0" applyNumberFormat="0" applyProtection="0">
      <alignment horizontal="left"/>
    </xf>
    <xf numFmtId="4" fontId="33" fillId="26" borderId="0" applyNumberFormat="0" applyProtection="0">
      <alignment horizontal="left"/>
    </xf>
    <xf numFmtId="4" fontId="33" fillId="26" borderId="0" applyNumberFormat="0" applyProtection="0">
      <alignment horizontal="left"/>
    </xf>
    <xf numFmtId="4" fontId="9" fillId="19" borderId="11" applyNumberFormat="0" applyProtection="0">
      <alignment horizontal="right" vertical="center"/>
    </xf>
    <xf numFmtId="174" fontId="6" fillId="0" borderId="0" applyFill="0" applyBorder="0" applyAlignment="0" applyProtection="0">
      <alignment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16">
      <alignment horizontal="center" vertical="center" wrapText="1"/>
    </xf>
    <xf numFmtId="37" fontId="20" fillId="7" borderId="0" applyNumberFormat="0" applyBorder="0" applyAlignment="0" applyProtection="0"/>
    <xf numFmtId="37" fontId="20" fillId="0" borderId="0"/>
    <xf numFmtId="3" fontId="34" fillId="27" borderId="22" applyProtection="0"/>
  </cellStyleXfs>
  <cellXfs count="251">
    <xf numFmtId="0" fontId="0" fillId="0" borderId="0" xfId="0"/>
    <xf numFmtId="0" fontId="3" fillId="0" borderId="0" xfId="1" applyFont="1"/>
    <xf numFmtId="0" fontId="4" fillId="0" borderId="0" xfId="1" applyFont="1"/>
    <xf numFmtId="0" fontId="3" fillId="0" borderId="0" xfId="1" applyFont="1" applyAlignment="1">
      <alignment horizontal="center"/>
    </xf>
    <xf numFmtId="0" fontId="3" fillId="0" borderId="0" xfId="1" applyNumberFormat="1" applyFont="1" applyAlignment="1">
      <alignment horizontal="center"/>
    </xf>
    <xf numFmtId="0" fontId="5" fillId="0" borderId="0" xfId="1" applyFont="1" applyAlignment="1">
      <alignment horizontal="center"/>
    </xf>
    <xf numFmtId="0" fontId="5" fillId="0" borderId="0" xfId="1" applyNumberFormat="1" applyFont="1" applyAlignment="1">
      <alignment horizontal="center"/>
    </xf>
    <xf numFmtId="0" fontId="3" fillId="0" borderId="0" xfId="1" applyFont="1" applyBorder="1"/>
    <xf numFmtId="0" fontId="4" fillId="0" borderId="0" xfId="1" applyFont="1" applyBorder="1" applyAlignment="1">
      <alignment horizontal="left"/>
    </xf>
    <xf numFmtId="0" fontId="3" fillId="0" borderId="0" xfId="1" applyFont="1" applyBorder="1" applyAlignment="1">
      <alignment horizontal="center"/>
    </xf>
    <xf numFmtId="164" fontId="3" fillId="0" borderId="0" xfId="2" applyNumberFormat="1" applyFont="1" applyBorder="1" applyAlignment="1">
      <alignment horizontal="center"/>
    </xf>
    <xf numFmtId="0" fontId="3" fillId="0" borderId="0" xfId="1" applyNumberFormat="1" applyFont="1" applyBorder="1" applyAlignment="1">
      <alignment horizontal="center"/>
    </xf>
    <xf numFmtId="0" fontId="3" fillId="0" borderId="0" xfId="1" applyFont="1" applyBorder="1" applyAlignment="1">
      <alignment horizontal="left"/>
    </xf>
    <xf numFmtId="0" fontId="3" fillId="0" borderId="0" xfId="3" applyFont="1" applyAlignment="1">
      <alignment horizontal="center"/>
    </xf>
    <xf numFmtId="165" fontId="3" fillId="0" borderId="0" xfId="4" applyNumberFormat="1" applyFont="1" applyBorder="1" applyAlignment="1">
      <alignment horizontal="center"/>
    </xf>
    <xf numFmtId="41" fontId="3" fillId="0" borderId="0" xfId="2" applyNumberFormat="1" applyFont="1" applyBorder="1" applyAlignment="1">
      <alignment horizontal="center"/>
    </xf>
    <xf numFmtId="0" fontId="3" fillId="0" borderId="0" xfId="3" applyFont="1" applyAlignment="1">
      <alignment horizontal="left"/>
    </xf>
    <xf numFmtId="0" fontId="3" fillId="0" borderId="0" xfId="3" applyFont="1"/>
    <xf numFmtId="0" fontId="3" fillId="0" borderId="0" xfId="3" applyFont="1" applyBorder="1" applyAlignment="1">
      <alignment horizontal="left"/>
    </xf>
    <xf numFmtId="0" fontId="4" fillId="0" borderId="0" xfId="3" applyFont="1"/>
    <xf numFmtId="0" fontId="3" fillId="0" borderId="0" xfId="1" applyFont="1" applyFill="1" applyBorder="1" applyAlignment="1">
      <alignment horizontal="center"/>
    </xf>
    <xf numFmtId="0" fontId="3" fillId="0" borderId="0" xfId="0" applyFont="1" applyFill="1" applyAlignment="1">
      <alignment horizontal="center"/>
    </xf>
    <xf numFmtId="0" fontId="3" fillId="0" borderId="0" xfId="0" applyFont="1" applyBorder="1" applyAlignment="1">
      <alignment horizontal="center"/>
    </xf>
    <xf numFmtId="166" fontId="3" fillId="0" borderId="0" xfId="4" applyNumberFormat="1" applyFont="1" applyBorder="1" applyAlignment="1">
      <alignment horizontal="center"/>
    </xf>
    <xf numFmtId="165" fontId="3" fillId="0" borderId="0" xfId="4" applyNumberFormat="1" applyFont="1" applyFill="1" applyBorder="1" applyAlignment="1">
      <alignment horizontal="center"/>
    </xf>
    <xf numFmtId="164" fontId="3" fillId="0" borderId="0" xfId="2" applyNumberFormat="1" applyFont="1" applyBorder="1"/>
    <xf numFmtId="164" fontId="3" fillId="0" borderId="0" xfId="2" applyNumberFormat="1" applyFont="1"/>
    <xf numFmtId="165" fontId="3" fillId="0" borderId="0" xfId="4" applyNumberFormat="1" applyFont="1" applyAlignment="1">
      <alignment horizontal="center"/>
    </xf>
    <xf numFmtId="0" fontId="3" fillId="0" borderId="0" xfId="1" applyNumberFormat="1" applyFont="1" applyFill="1" applyBorder="1" applyAlignment="1">
      <alignment horizontal="center"/>
    </xf>
    <xf numFmtId="164" fontId="3" fillId="0" borderId="1" xfId="2" applyNumberFormat="1" applyFont="1" applyBorder="1"/>
    <xf numFmtId="0" fontId="3" fillId="0" borderId="0" xfId="1" applyFont="1" applyAlignment="1">
      <alignment horizontal="left"/>
    </xf>
    <xf numFmtId="0" fontId="3" fillId="0" borderId="0" xfId="1" applyFont="1" applyFill="1" applyBorder="1" applyAlignment="1"/>
    <xf numFmtId="41" fontId="3" fillId="0" borderId="1" xfId="2" applyNumberFormat="1" applyFont="1" applyFill="1" applyBorder="1" applyAlignment="1">
      <alignment horizontal="center"/>
    </xf>
    <xf numFmtId="41" fontId="3" fillId="0" borderId="0" xfId="2" applyNumberFormat="1" applyFont="1" applyFill="1" applyBorder="1" applyAlignment="1">
      <alignment horizontal="center"/>
    </xf>
    <xf numFmtId="166" fontId="3" fillId="0" borderId="0" xfId="4" applyNumberFormat="1" applyFont="1" applyFill="1" applyBorder="1" applyAlignment="1">
      <alignment horizontal="center"/>
    </xf>
    <xf numFmtId="0" fontId="4" fillId="0" borderId="0" xfId="1" applyFont="1" applyFill="1" applyBorder="1" applyAlignment="1"/>
    <xf numFmtId="0" fontId="4" fillId="0" borderId="0" xfId="1" applyFont="1" applyBorder="1" applyAlignment="1"/>
    <xf numFmtId="0" fontId="3" fillId="0" borderId="0" xfId="1" applyFont="1" applyBorder="1" applyAlignment="1"/>
    <xf numFmtId="0" fontId="3" fillId="0" borderId="0" xfId="1" quotePrefix="1" applyFont="1" applyBorder="1" applyAlignment="1">
      <alignment horizontal="left"/>
    </xf>
    <xf numFmtId="0" fontId="4" fillId="0" borderId="0" xfId="1" applyFont="1" applyBorder="1"/>
    <xf numFmtId="0" fontId="3" fillId="0" borderId="2" xfId="1" applyFont="1" applyBorder="1"/>
    <xf numFmtId="0" fontId="3" fillId="0" borderId="3" xfId="1" quotePrefix="1" applyFont="1" applyBorder="1" applyAlignment="1">
      <alignment horizontal="left"/>
    </xf>
    <xf numFmtId="0" fontId="3" fillId="0" borderId="3" xfId="1" applyFont="1" applyBorder="1"/>
    <xf numFmtId="0" fontId="3" fillId="0" borderId="3" xfId="1" applyFont="1" applyBorder="1" applyAlignment="1">
      <alignment horizontal="center"/>
    </xf>
    <xf numFmtId="0" fontId="3" fillId="0" borderId="4" xfId="1" applyNumberFormat="1" applyFont="1" applyBorder="1" applyAlignment="1">
      <alignment horizontal="center"/>
    </xf>
    <xf numFmtId="0" fontId="3" fillId="0" borderId="5" xfId="1" applyFont="1" applyBorder="1"/>
    <xf numFmtId="3" fontId="3" fillId="0" borderId="0" xfId="1" applyNumberFormat="1" applyFont="1" applyBorder="1" applyAlignment="1">
      <alignment horizontal="center"/>
    </xf>
    <xf numFmtId="0" fontId="3" fillId="0" borderId="6" xfId="1" applyNumberFormat="1" applyFont="1" applyBorder="1" applyAlignment="1">
      <alignment horizontal="center"/>
    </xf>
    <xf numFmtId="0" fontId="3" fillId="0" borderId="6" xfId="1" applyFont="1" applyBorder="1" applyAlignment="1">
      <alignment horizontal="center"/>
    </xf>
    <xf numFmtId="0" fontId="3" fillId="0" borderId="7" xfId="1" applyFont="1" applyBorder="1"/>
    <xf numFmtId="0" fontId="3" fillId="0" borderId="8" xfId="1" applyFont="1" applyBorder="1"/>
    <xf numFmtId="0" fontId="3" fillId="0" borderId="8" xfId="1" applyFont="1" applyBorder="1" applyAlignment="1">
      <alignment horizontal="center"/>
    </xf>
    <xf numFmtId="0" fontId="3" fillId="0" borderId="9" xfId="1" applyFont="1" applyBorder="1" applyAlignment="1">
      <alignment horizontal="center"/>
    </xf>
    <xf numFmtId="0" fontId="5" fillId="0" borderId="0" xfId="1" applyFont="1" applyBorder="1" applyAlignment="1">
      <alignment horizontal="center"/>
    </xf>
    <xf numFmtId="0" fontId="3" fillId="0" borderId="0" xfId="1" applyFont="1" applyAlignment="1">
      <alignment horizontal="right"/>
    </xf>
    <xf numFmtId="0" fontId="3" fillId="0" borderId="0" xfId="3" applyFont="1" applyBorder="1" applyAlignment="1">
      <alignment horizontal="center"/>
    </xf>
    <xf numFmtId="164" fontId="3" fillId="0" borderId="1" xfId="2" applyNumberFormat="1" applyFont="1" applyBorder="1" applyAlignment="1">
      <alignment horizontal="center"/>
    </xf>
    <xf numFmtId="0" fontId="4" fillId="0" borderId="0" xfId="1" applyFont="1" applyBorder="1" applyAlignment="1">
      <alignment horizontal="right"/>
    </xf>
    <xf numFmtId="43" fontId="3" fillId="0" borderId="0" xfId="2" applyFont="1" applyFill="1" applyBorder="1" applyAlignment="1">
      <alignment horizontal="center"/>
    </xf>
    <xf numFmtId="0" fontId="7" fillId="0" borderId="0" xfId="1" applyFont="1" applyBorder="1" applyAlignment="1">
      <alignment horizontal="center"/>
    </xf>
    <xf numFmtId="164" fontId="7" fillId="0" borderId="0" xfId="2" applyNumberFormat="1" applyFont="1" applyBorder="1" applyAlignment="1">
      <alignment horizontal="center"/>
    </xf>
    <xf numFmtId="164" fontId="3" fillId="0" borderId="0" xfId="2" applyNumberFormat="1" applyFont="1" applyFill="1" applyBorder="1" applyAlignment="1"/>
    <xf numFmtId="0" fontId="8" fillId="0" borderId="0" xfId="3" applyFont="1"/>
    <xf numFmtId="0" fontId="6" fillId="0" borderId="0" xfId="3"/>
    <xf numFmtId="0" fontId="9" fillId="0" borderId="0" xfId="3" applyFont="1"/>
    <xf numFmtId="0" fontId="6" fillId="0" borderId="0" xfId="3" applyFont="1"/>
    <xf numFmtId="0" fontId="8" fillId="0" borderId="0" xfId="1" applyFont="1"/>
    <xf numFmtId="0" fontId="8" fillId="0" borderId="0" xfId="3" applyFont="1" applyAlignment="1">
      <alignment horizontal="center"/>
    </xf>
    <xf numFmtId="0" fontId="8" fillId="0" borderId="0" xfId="0" applyFont="1" applyAlignment="1">
      <alignment horizontal="center" wrapText="1"/>
    </xf>
    <xf numFmtId="167" fontId="8" fillId="0" borderId="0" xfId="0" applyNumberFormat="1" applyFont="1" applyBorder="1" applyAlignment="1">
      <alignment horizontal="center"/>
    </xf>
    <xf numFmtId="0" fontId="8" fillId="0" borderId="10" xfId="3" applyFont="1" applyBorder="1"/>
    <xf numFmtId="0" fontId="8" fillId="0" borderId="10" xfId="3" applyFont="1" applyBorder="1" applyAlignment="1">
      <alignment horizontal="center"/>
    </xf>
    <xf numFmtId="167" fontId="8" fillId="0" borderId="10" xfId="0" applyNumberFormat="1" applyFont="1" applyBorder="1" applyAlignment="1">
      <alignment horizontal="center"/>
    </xf>
    <xf numFmtId="0" fontId="8" fillId="0" borderId="0" xfId="3" applyFont="1" applyBorder="1"/>
    <xf numFmtId="0" fontId="8" fillId="0" borderId="0" xfId="3" applyFont="1" applyFill="1"/>
    <xf numFmtId="0" fontId="6" fillId="0" borderId="0" xfId="3" applyAlignment="1">
      <alignment horizontal="left"/>
    </xf>
    <xf numFmtId="0" fontId="6" fillId="0" borderId="0" xfId="3" applyFont="1" applyAlignment="1">
      <alignment horizontal="left"/>
    </xf>
    <xf numFmtId="164" fontId="6" fillId="0" borderId="0" xfId="2" applyNumberFormat="1" applyFont="1"/>
    <xf numFmtId="164" fontId="6" fillId="0" borderId="0" xfId="2" applyNumberFormat="1"/>
    <xf numFmtId="164" fontId="6" fillId="0" borderId="1" xfId="2" applyNumberFormat="1" applyFont="1" applyBorder="1"/>
    <xf numFmtId="164" fontId="6" fillId="0" borderId="1" xfId="2" applyNumberFormat="1" applyBorder="1"/>
    <xf numFmtId="164" fontId="6" fillId="0" borderId="0" xfId="2" applyNumberFormat="1" applyFont="1" applyFill="1"/>
    <xf numFmtId="164" fontId="6" fillId="0" borderId="0" xfId="2" applyNumberFormat="1" applyFont="1" applyBorder="1"/>
    <xf numFmtId="164" fontId="6" fillId="0" borderId="0" xfId="2" applyNumberFormat="1" applyBorder="1"/>
    <xf numFmtId="0" fontId="6" fillId="0" borderId="0" xfId="5" applyNumberFormat="1" applyFont="1" applyFill="1" applyBorder="1" applyAlignment="1" applyProtection="1">
      <alignment horizontal="left" vertical="center"/>
      <protection locked="0"/>
    </xf>
    <xf numFmtId="0" fontId="6" fillId="0" borderId="0" xfId="5" quotePrefix="1" applyNumberFormat="1" applyFont="1" applyFill="1" applyBorder="1" applyAlignment="1" applyProtection="1">
      <alignment horizontal="left" vertical="center"/>
      <protection locked="0"/>
    </xf>
    <xf numFmtId="164" fontId="6" fillId="0" borderId="12" xfId="2" applyNumberFormat="1" applyFont="1" applyBorder="1"/>
    <xf numFmtId="164" fontId="6" fillId="0" borderId="12" xfId="2" applyNumberFormat="1" applyBorder="1"/>
    <xf numFmtId="0" fontId="8" fillId="0" borderId="0" xfId="0" applyFont="1" applyFill="1" applyAlignment="1">
      <alignment horizontal="center"/>
    </xf>
    <xf numFmtId="164" fontId="8" fillId="0" borderId="0" xfId="2" applyNumberFormat="1" applyFont="1" applyAlignment="1">
      <alignment horizontal="right"/>
    </xf>
    <xf numFmtId="0" fontId="8" fillId="0" borderId="0" xfId="3" applyFont="1" applyAlignment="1">
      <alignment horizontal="right"/>
    </xf>
    <xf numFmtId="164" fontId="6" fillId="0" borderId="0" xfId="3" applyNumberFormat="1" applyFont="1" applyFill="1"/>
    <xf numFmtId="164" fontId="6" fillId="0" borderId="0" xfId="6" applyNumberFormat="1" applyFont="1" applyFill="1"/>
    <xf numFmtId="0" fontId="6" fillId="0" borderId="0" xfId="3" applyFont="1" applyFill="1"/>
    <xf numFmtId="43" fontId="6" fillId="0" borderId="0" xfId="3" applyNumberFormat="1" applyFont="1" applyFill="1"/>
    <xf numFmtId="0" fontId="13" fillId="0" borderId="0" xfId="3" applyFont="1"/>
    <xf numFmtId="164" fontId="6" fillId="0" borderId="12" xfId="3" applyNumberFormat="1" applyFont="1" applyBorder="1"/>
    <xf numFmtId="0" fontId="11" fillId="0" borderId="0" xfId="3" applyFont="1"/>
    <xf numFmtId="164" fontId="9" fillId="0" borderId="0" xfId="2" applyNumberFormat="1" applyFont="1"/>
    <xf numFmtId="0" fontId="8" fillId="0" borderId="0" xfId="0" applyFont="1"/>
    <xf numFmtId="0" fontId="11" fillId="0" borderId="0" xfId="0" applyFont="1"/>
    <xf numFmtId="164" fontId="0" fillId="0" borderId="0" xfId="0" applyNumberFormat="1"/>
    <xf numFmtId="0" fontId="0" fillId="0" borderId="0" xfId="0" applyBorder="1"/>
    <xf numFmtId="0" fontId="8" fillId="0" borderId="0" xfId="0" applyFont="1" applyFill="1" applyBorder="1" applyAlignment="1">
      <alignment horizontal="center" wrapText="1"/>
    </xf>
    <xf numFmtId="0" fontId="8" fillId="0" borderId="10" xfId="0" applyFont="1" applyBorder="1"/>
    <xf numFmtId="0" fontId="8" fillId="0" borderId="10" xfId="0" applyFont="1" applyFill="1" applyBorder="1" applyAlignment="1">
      <alignment horizontal="center"/>
    </xf>
    <xf numFmtId="167" fontId="8"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0" fontId="0" fillId="0" borderId="15" xfId="0" applyBorder="1"/>
    <xf numFmtId="165" fontId="6" fillId="0" borderId="0" xfId="0" applyNumberFormat="1" applyFont="1" applyAlignment="1">
      <alignment horizontal="right"/>
    </xf>
    <xf numFmtId="164" fontId="0" fillId="0" borderId="0" xfId="2" applyNumberFormat="1" applyFont="1" applyFill="1"/>
    <xf numFmtId="164" fontId="0" fillId="0" borderId="0" xfId="2" applyNumberFormat="1" applyFont="1"/>
    <xf numFmtId="164" fontId="0" fillId="0" borderId="15" xfId="2" applyNumberFormat="1" applyFont="1" applyBorder="1"/>
    <xf numFmtId="0" fontId="0" fillId="0" borderId="0" xfId="0" applyFill="1"/>
    <xf numFmtId="0" fontId="11" fillId="0" borderId="0" xfId="0" applyFont="1" applyAlignment="1">
      <alignment horizontal="right"/>
    </xf>
    <xf numFmtId="164" fontId="0" fillId="0" borderId="1" xfId="2" applyNumberFormat="1" applyFont="1" applyFill="1" applyBorder="1"/>
    <xf numFmtId="164" fontId="0" fillId="0" borderId="1" xfId="2" applyNumberFormat="1" applyFont="1" applyBorder="1"/>
    <xf numFmtId="164" fontId="0" fillId="0" borderId="16" xfId="2" applyNumberFormat="1" applyFont="1" applyBorder="1"/>
    <xf numFmtId="0" fontId="6" fillId="0" borderId="0" xfId="0" applyFont="1" applyFill="1"/>
    <xf numFmtId="165" fontId="11" fillId="0" borderId="0" xfId="0" applyNumberFormat="1" applyFont="1" applyFill="1" applyAlignment="1">
      <alignment horizontal="right"/>
    </xf>
    <xf numFmtId="165" fontId="6" fillId="0" borderId="0" xfId="0" applyNumberFormat="1" applyFont="1" applyFill="1" applyAlignment="1">
      <alignment horizontal="right"/>
    </xf>
    <xf numFmtId="164" fontId="0" fillId="0" borderId="0" xfId="2" applyNumberFormat="1" applyFont="1" applyBorder="1"/>
    <xf numFmtId="165" fontId="6" fillId="0" borderId="0" xfId="0" applyNumberFormat="1" applyFont="1"/>
    <xf numFmtId="0" fontId="0" fillId="0" borderId="0" xfId="5" quotePrefix="1" applyNumberFormat="1" applyFont="1" applyFill="1" applyBorder="1" applyAlignment="1" applyProtection="1">
      <alignment horizontal="left" vertical="center"/>
      <protection locked="0"/>
    </xf>
    <xf numFmtId="165" fontId="6" fillId="0" borderId="0" xfId="5" quotePrefix="1" applyNumberFormat="1" applyFont="1" applyFill="1" applyBorder="1" applyAlignment="1" applyProtection="1">
      <alignment horizontal="right" vertical="center"/>
      <protection locked="0"/>
    </xf>
    <xf numFmtId="0" fontId="6" fillId="0" borderId="0" xfId="0" applyFont="1"/>
    <xf numFmtId="165" fontId="6" fillId="0" borderId="0" xfId="5" quotePrefix="1" applyNumberFormat="1" applyFont="1" applyFill="1" applyBorder="1" applyAlignment="1" applyProtection="1">
      <alignment vertical="center"/>
      <protection locked="0"/>
    </xf>
    <xf numFmtId="0" fontId="0" fillId="0" borderId="0" xfId="5" applyNumberFormat="1" applyFont="1" applyFill="1" applyBorder="1" applyAlignment="1" applyProtection="1">
      <alignment horizontal="left" vertical="center"/>
      <protection locked="0"/>
    </xf>
    <xf numFmtId="165" fontId="6" fillId="0" borderId="0" xfId="5" applyNumberFormat="1" applyFont="1" applyFill="1" applyBorder="1" applyAlignment="1" applyProtection="1">
      <alignment vertical="center"/>
      <protection locked="0"/>
    </xf>
    <xf numFmtId="0" fontId="11" fillId="0" borderId="0" xfId="5" quotePrefix="1" applyNumberFormat="1" applyFont="1" applyFill="1" applyBorder="1" applyAlignment="1" applyProtection="1">
      <alignment horizontal="left" vertical="center"/>
      <protection locked="0"/>
    </xf>
    <xf numFmtId="164" fontId="0" fillId="0" borderId="12" xfId="2" applyNumberFormat="1" applyFont="1" applyFill="1" applyBorder="1"/>
    <xf numFmtId="164" fontId="0" fillId="0" borderId="12" xfId="2" applyNumberFormat="1" applyFont="1" applyBorder="1"/>
    <xf numFmtId="0" fontId="8" fillId="0" borderId="0" xfId="0" applyFont="1" applyAlignment="1">
      <alignment horizontal="center"/>
    </xf>
    <xf numFmtId="0" fontId="0" fillId="0" borderId="0" xfId="0" applyAlignment="1">
      <alignment horizontal="center"/>
    </xf>
    <xf numFmtId="49" fontId="6" fillId="0" borderId="0" xfId="7" applyNumberFormat="1" applyFont="1" applyFill="1"/>
    <xf numFmtId="0" fontId="8" fillId="0" borderId="10" xfId="0" applyFont="1" applyBorder="1" applyAlignment="1">
      <alignment horizontal="center"/>
    </xf>
    <xf numFmtId="168" fontId="8" fillId="0" borderId="10" xfId="0" applyNumberFormat="1" applyFont="1" applyBorder="1" applyAlignment="1">
      <alignment horizontal="center"/>
    </xf>
    <xf numFmtId="0" fontId="8" fillId="0" borderId="10" xfId="0" applyFont="1" applyBorder="1" applyAlignment="1">
      <alignment horizontal="center" wrapText="1"/>
    </xf>
    <xf numFmtId="49" fontId="0" fillId="0" borderId="0" xfId="0" applyNumberFormat="1" applyBorder="1"/>
    <xf numFmtId="0" fontId="0" fillId="0" borderId="0" xfId="0" applyBorder="1" applyAlignment="1">
      <alignment horizontal="center"/>
    </xf>
    <xf numFmtId="49" fontId="0" fillId="0" borderId="0" xfId="0" applyNumberFormat="1" applyBorder="1" applyAlignment="1">
      <alignment horizontal="center"/>
    </xf>
    <xf numFmtId="168" fontId="0" fillId="0" borderId="0" xfId="0" applyNumberFormat="1" applyBorder="1" applyAlignment="1">
      <alignment horizontal="center"/>
    </xf>
    <xf numFmtId="164" fontId="0" fillId="0" borderId="0" xfId="0" applyNumberFormat="1" applyBorder="1"/>
    <xf numFmtId="41" fontId="0" fillId="0" borderId="0" xfId="0" applyNumberFormat="1" applyBorder="1"/>
    <xf numFmtId="0" fontId="6" fillId="0" borderId="0" xfId="0" applyFont="1" applyAlignment="1">
      <alignment horizontal="center"/>
    </xf>
    <xf numFmtId="49" fontId="6" fillId="0" borderId="0" xfId="0" applyNumberFormat="1" applyFont="1" applyBorder="1"/>
    <xf numFmtId="0" fontId="6" fillId="0" borderId="0" xfId="0" applyFont="1" applyFill="1" applyBorder="1"/>
    <xf numFmtId="49" fontId="6" fillId="0" borderId="0" xfId="0" applyNumberFormat="1" applyFont="1" applyFill="1" applyBorder="1"/>
    <xf numFmtId="49" fontId="6" fillId="0" borderId="0" xfId="0" applyNumberFormat="1" applyFont="1" applyFill="1" applyBorder="1" applyAlignment="1">
      <alignment horizontal="center"/>
    </xf>
    <xf numFmtId="168" fontId="6" fillId="0" borderId="0" xfId="0" applyNumberFormat="1" applyFont="1" applyFill="1" applyBorder="1" applyAlignment="1">
      <alignment horizontal="center"/>
    </xf>
    <xf numFmtId="164" fontId="6" fillId="0" borderId="0" xfId="0" applyNumberFormat="1" applyFont="1" applyBorder="1" applyAlignment="1">
      <alignment horizontal="center"/>
    </xf>
    <xf numFmtId="168" fontId="0" fillId="0" borderId="0" xfId="0" quotePrefix="1" applyNumberFormat="1" applyFill="1" applyBorder="1" applyAlignment="1">
      <alignment horizontal="center"/>
    </xf>
    <xf numFmtId="168" fontId="6" fillId="0" borderId="0" xfId="0" quotePrefix="1" applyNumberFormat="1" applyFont="1" applyBorder="1" applyAlignment="1">
      <alignment horizontal="center"/>
    </xf>
    <xf numFmtId="0" fontId="6" fillId="0" borderId="0" xfId="0" applyFont="1" applyBorder="1"/>
    <xf numFmtId="49" fontId="6" fillId="0" borderId="0" xfId="7" applyNumberFormat="1" applyFont="1" applyFill="1" applyBorder="1"/>
    <xf numFmtId="168" fontId="0" fillId="0" borderId="0" xfId="0" applyNumberFormat="1" applyFill="1" applyBorder="1" applyAlignment="1">
      <alignment horizontal="center"/>
    </xf>
    <xf numFmtId="49" fontId="6" fillId="0" borderId="0" xfId="0" applyNumberFormat="1" applyFont="1" applyBorder="1" applyAlignment="1">
      <alignment horizontal="center"/>
    </xf>
    <xf numFmtId="168" fontId="6" fillId="0" borderId="0" xfId="0" applyNumberFormat="1" applyFont="1" applyBorder="1" applyAlignment="1">
      <alignment horizontal="center"/>
    </xf>
    <xf numFmtId="164" fontId="0" fillId="0" borderId="1" xfId="0" applyNumberFormat="1" applyBorder="1"/>
    <xf numFmtId="164" fontId="6" fillId="0" borderId="0" xfId="0" applyNumberFormat="1" applyFont="1" applyBorder="1"/>
    <xf numFmtId="168" fontId="6" fillId="0" borderId="0" xfId="0" applyNumberFormat="1" applyFont="1" applyAlignment="1">
      <alignment horizontal="center"/>
    </xf>
    <xf numFmtId="0" fontId="6" fillId="0" borderId="0" xfId="0" applyFont="1" applyFill="1" applyBorder="1" applyAlignment="1">
      <alignment horizontal="center"/>
    </xf>
    <xf numFmtId="0" fontId="6" fillId="0" borderId="0" xfId="0" applyFont="1" applyBorder="1" applyAlignment="1">
      <alignment horizontal="center"/>
    </xf>
    <xf numFmtId="164" fontId="6" fillId="0" borderId="0" xfId="0" applyNumberFormat="1" applyFont="1" applyFill="1" applyBorder="1"/>
    <xf numFmtId="41" fontId="6" fillId="0" borderId="0" xfId="0" applyNumberFormat="1" applyFont="1" applyBorder="1" applyAlignment="1">
      <alignment horizontal="center"/>
    </xf>
    <xf numFmtId="164" fontId="0" fillId="0" borderId="0" xfId="0" applyNumberFormat="1" applyFill="1" applyBorder="1"/>
    <xf numFmtId="49" fontId="6" fillId="0" borderId="0" xfId="0" applyNumberFormat="1" applyFont="1" applyBorder="1" applyAlignment="1">
      <alignment horizontal="left"/>
    </xf>
    <xf numFmtId="41" fontId="6" fillId="0" borderId="0" xfId="0" applyNumberFormat="1" applyFont="1" applyBorder="1"/>
    <xf numFmtId="41" fontId="0" fillId="0" borderId="0" xfId="0" applyNumberFormat="1" applyFill="1" applyBorder="1"/>
    <xf numFmtId="164" fontId="0" fillId="0" borderId="1" xfId="0" applyNumberFormat="1" applyFill="1" applyBorder="1"/>
    <xf numFmtId="49" fontId="0" fillId="0" borderId="0" xfId="0" applyNumberFormat="1" applyFill="1" applyBorder="1"/>
    <xf numFmtId="49" fontId="6" fillId="0" borderId="0" xfId="7" applyNumberFormat="1" applyFont="1" applyFill="1" applyBorder="1" applyAlignment="1">
      <alignment horizontal="center"/>
    </xf>
    <xf numFmtId="168" fontId="6" fillId="0" borderId="0" xfId="7" applyNumberFormat="1" applyFont="1" applyFill="1" applyBorder="1" applyAlignment="1">
      <alignment horizontal="center"/>
    </xf>
    <xf numFmtId="0" fontId="6" fillId="0" borderId="0" xfId="0" applyNumberFormat="1" applyFont="1" applyFill="1" applyBorder="1" applyAlignment="1">
      <alignment horizontal="center"/>
    </xf>
    <xf numFmtId="168" fontId="0" fillId="0" borderId="0" xfId="0" applyNumberFormat="1" applyAlignment="1">
      <alignment horizontal="center"/>
    </xf>
    <xf numFmtId="0" fontId="6" fillId="0" borderId="0" xfId="8" applyFont="1" applyFill="1" applyBorder="1"/>
    <xf numFmtId="0" fontId="6" fillId="0" borderId="0" xfId="8" applyFont="1" applyFill="1" applyBorder="1" applyAlignment="1">
      <alignment horizontal="center"/>
    </xf>
    <xf numFmtId="0" fontId="6" fillId="0" borderId="0" xfId="8" applyFont="1" applyFill="1" applyBorder="1" applyAlignment="1">
      <alignment horizontal="left"/>
    </xf>
    <xf numFmtId="0" fontId="6" fillId="0" borderId="0" xfId="7" applyFont="1" applyFill="1" applyBorder="1"/>
    <xf numFmtId="0" fontId="0" fillId="0" borderId="0" xfId="0" applyFill="1" applyBorder="1"/>
    <xf numFmtId="0" fontId="0" fillId="0" borderId="0" xfId="0" applyFill="1" applyBorder="1" applyAlignment="1">
      <alignment horizontal="center"/>
    </xf>
    <xf numFmtId="49" fontId="6" fillId="0" borderId="0" xfId="8" applyNumberFormat="1" applyFont="1" applyFill="1" applyBorder="1"/>
    <xf numFmtId="49" fontId="6" fillId="0" borderId="0" xfId="8" applyNumberFormat="1" applyFont="1" applyFill="1" applyBorder="1" applyAlignment="1">
      <alignment horizontal="center"/>
    </xf>
    <xf numFmtId="168" fontId="6" fillId="0" borderId="0" xfId="0" quotePrefix="1" applyNumberFormat="1" applyFont="1" applyFill="1" applyBorder="1" applyAlignment="1">
      <alignment horizontal="center"/>
    </xf>
    <xf numFmtId="164" fontId="6" fillId="0" borderId="1" xfId="0" applyNumberFormat="1" applyFont="1" applyBorder="1"/>
    <xf numFmtId="0" fontId="6" fillId="0" borderId="0" xfId="8" applyFont="1" applyFill="1"/>
    <xf numFmtId="168" fontId="6" fillId="0" borderId="0" xfId="8" applyNumberFormat="1" applyFont="1" applyFill="1" applyBorder="1" applyAlignment="1">
      <alignment horizontal="center"/>
    </xf>
    <xf numFmtId="0" fontId="6" fillId="0" borderId="0" xfId="8" applyFont="1" applyFill="1" applyAlignment="1">
      <alignment horizontal="center"/>
    </xf>
    <xf numFmtId="168" fontId="6" fillId="0" borderId="0" xfId="8" applyNumberFormat="1" applyFont="1" applyFill="1" applyAlignment="1">
      <alignment horizontal="center"/>
    </xf>
    <xf numFmtId="0" fontId="15" fillId="0" borderId="0" xfId="0" applyFont="1"/>
    <xf numFmtId="1" fontId="6" fillId="0" borderId="0" xfId="0" applyNumberFormat="1" applyFont="1" applyFill="1" applyAlignment="1">
      <alignment horizontal="center"/>
    </xf>
    <xf numFmtId="168" fontId="6" fillId="0" borderId="0" xfId="0" applyNumberFormat="1" applyFont="1" applyFill="1" applyAlignment="1">
      <alignment horizontal="center"/>
    </xf>
    <xf numFmtId="49" fontId="0" fillId="0" borderId="0" xfId="0" applyNumberFormat="1" applyFill="1" applyBorder="1" applyAlignment="1">
      <alignment horizontal="center"/>
    </xf>
    <xf numFmtId="0" fontId="6" fillId="0" borderId="0" xfId="0" applyFont="1" applyFill="1" applyBorder="1" applyAlignment="1"/>
    <xf numFmtId="49" fontId="6" fillId="0" borderId="0" xfId="0" applyNumberFormat="1" applyFont="1" applyFill="1" applyBorder="1" applyAlignment="1"/>
    <xf numFmtId="1" fontId="6" fillId="0" borderId="0" xfId="0" applyNumberFormat="1" applyFont="1" applyFill="1" applyBorder="1" applyAlignment="1">
      <alignment horizontal="center"/>
    </xf>
    <xf numFmtId="169" fontId="6" fillId="0" borderId="0" xfId="8" applyNumberFormat="1" applyFont="1" applyFill="1" applyBorder="1"/>
    <xf numFmtId="169" fontId="6" fillId="0" borderId="0" xfId="8" applyNumberFormat="1" applyFont="1" applyFill="1" applyBorder="1" applyAlignment="1">
      <alignment horizontal="center"/>
    </xf>
    <xf numFmtId="0" fontId="6" fillId="0" borderId="0" xfId="7" applyNumberFormat="1" applyFont="1" applyFill="1" applyBorder="1" applyAlignment="1">
      <alignment horizontal="center"/>
    </xf>
    <xf numFmtId="0" fontId="6" fillId="0" borderId="0" xfId="0" applyFont="1" applyFill="1" applyBorder="1" applyAlignment="1">
      <alignment horizontal="left"/>
    </xf>
    <xf numFmtId="49" fontId="6" fillId="0" borderId="0" xfId="0" applyNumberFormat="1" applyFont="1" applyFill="1" applyBorder="1" applyAlignment="1">
      <alignment horizontal="left"/>
    </xf>
    <xf numFmtId="169" fontId="6" fillId="0" borderId="0" xfId="0" applyNumberFormat="1" applyFont="1" applyFill="1" applyBorder="1" applyAlignment="1"/>
    <xf numFmtId="169" fontId="6" fillId="0" borderId="0" xfId="0" applyNumberFormat="1" applyFont="1" applyFill="1" applyBorder="1" applyAlignment="1">
      <alignment horizontal="center"/>
    </xf>
    <xf numFmtId="169" fontId="6" fillId="0" borderId="0" xfId="0" applyNumberFormat="1" applyFont="1" applyFill="1" applyBorder="1" applyAlignment="1">
      <alignment horizontal="left"/>
    </xf>
    <xf numFmtId="169" fontId="6" fillId="0" borderId="0" xfId="0" applyNumberFormat="1" applyFont="1" applyFill="1" applyBorder="1"/>
    <xf numFmtId="169" fontId="6" fillId="0" borderId="0" xfId="0" applyNumberFormat="1" applyFont="1" applyFill="1"/>
    <xf numFmtId="169" fontId="6" fillId="0" borderId="0" xfId="0" applyNumberFormat="1" applyFont="1" applyFill="1" applyAlignment="1"/>
    <xf numFmtId="0" fontId="6" fillId="0" borderId="0" xfId="0" applyNumberFormat="1" applyFont="1" applyFill="1" applyAlignment="1">
      <alignment horizontal="center"/>
    </xf>
    <xf numFmtId="0" fontId="6" fillId="0" borderId="0" xfId="0" applyFont="1" applyFill="1" applyAlignment="1">
      <alignment horizontal="center"/>
    </xf>
    <xf numFmtId="169" fontId="0" fillId="0" borderId="0" xfId="0" applyNumberFormat="1" applyBorder="1"/>
    <xf numFmtId="169" fontId="0" fillId="0" borderId="0" xfId="0" applyNumberFormat="1" applyBorder="1" applyAlignment="1">
      <alignment horizontal="center"/>
    </xf>
    <xf numFmtId="164" fontId="8" fillId="0" borderId="0" xfId="0" applyNumberFormat="1" applyFont="1" applyBorder="1"/>
    <xf numFmtId="0" fontId="6" fillId="0" borderId="0" xfId="8"/>
    <xf numFmtId="0" fontId="6" fillId="0" borderId="0" xfId="8" applyFont="1" applyAlignment="1">
      <alignment horizontal="right"/>
    </xf>
    <xf numFmtId="0" fontId="8" fillId="0" borderId="0" xfId="8" applyFont="1"/>
    <xf numFmtId="0" fontId="6" fillId="0" borderId="0" xfId="8" applyFont="1"/>
    <xf numFmtId="0" fontId="16" fillId="0" borderId="0" xfId="8" applyFont="1" applyFill="1"/>
    <xf numFmtId="0" fontId="6" fillId="0" borderId="0" xfId="8" applyFill="1"/>
    <xf numFmtId="0" fontId="6" fillId="0" borderId="0" xfId="8" applyBorder="1"/>
    <xf numFmtId="17" fontId="6" fillId="0" borderId="0" xfId="8" quotePrefix="1" applyNumberFormat="1" applyFont="1" applyFill="1" applyAlignment="1">
      <alignment horizontal="left"/>
    </xf>
    <xf numFmtId="0" fontId="10" fillId="0" borderId="0" xfId="9" applyFont="1" applyFill="1" applyBorder="1"/>
    <xf numFmtId="0" fontId="6" fillId="0" borderId="0" xfId="6" applyNumberFormat="1" applyFont="1" applyFill="1" applyBorder="1" applyAlignment="1">
      <alignment horizontal="left"/>
    </xf>
    <xf numFmtId="41" fontId="6" fillId="0" borderId="0" xfId="6" applyNumberFormat="1" applyFont="1" applyFill="1" applyBorder="1" applyAlignment="1">
      <alignment horizontal="center"/>
    </xf>
    <xf numFmtId="164" fontId="6" fillId="0" borderId="1" xfId="6" applyNumberFormat="1" applyFont="1" applyFill="1" applyBorder="1" applyAlignment="1">
      <alignment horizontal="center"/>
    </xf>
    <xf numFmtId="164" fontId="6" fillId="0" borderId="0" xfId="6" applyNumberFormat="1" applyFont="1" applyFill="1" applyBorder="1" applyAlignment="1">
      <alignment horizontal="center"/>
    </xf>
    <xf numFmtId="0" fontId="6" fillId="0" borderId="0" xfId="9" applyFont="1" applyFill="1" applyBorder="1" applyAlignment="1">
      <alignment horizontal="center"/>
    </xf>
    <xf numFmtId="37" fontId="6" fillId="0" borderId="0" xfId="8" applyNumberFormat="1" applyFill="1"/>
    <xf numFmtId="37" fontId="6" fillId="0" borderId="1" xfId="8" applyNumberFormat="1" applyFill="1" applyBorder="1"/>
    <xf numFmtId="164" fontId="6" fillId="0" borderId="0" xfId="6" applyNumberFormat="1" applyFill="1"/>
    <xf numFmtId="164" fontId="6" fillId="0" borderId="1" xfId="8" applyNumberFormat="1" applyFill="1" applyBorder="1"/>
    <xf numFmtId="164" fontId="6" fillId="0" borderId="0" xfId="8" applyNumberFormat="1" applyFill="1" applyBorder="1"/>
    <xf numFmtId="164" fontId="6" fillId="0" borderId="0" xfId="6" applyNumberFormat="1" applyFont="1" applyFill="1" applyBorder="1" applyAlignment="1">
      <alignment horizontal="left"/>
    </xf>
    <xf numFmtId="0" fontId="6" fillId="0" borderId="10" xfId="3" applyFont="1" applyBorder="1"/>
    <xf numFmtId="0" fontId="6" fillId="0" borderId="10" xfId="3" applyFont="1" applyFill="1" applyBorder="1"/>
    <xf numFmtId="164" fontId="6" fillId="0" borderId="1" xfId="2" applyNumberFormat="1" applyFont="1" applyFill="1" applyBorder="1"/>
    <xf numFmtId="164" fontId="6" fillId="0" borderId="0" xfId="2" applyNumberFormat="1" applyFont="1" applyFill="1" applyBorder="1"/>
    <xf numFmtId="164" fontId="6" fillId="0" borderId="12" xfId="2" applyNumberFormat="1" applyFont="1" applyFill="1" applyBorder="1"/>
    <xf numFmtId="41" fontId="6" fillId="0" borderId="0" xfId="3" applyNumberFormat="1" applyFont="1" applyFill="1"/>
    <xf numFmtId="43" fontId="6" fillId="0" borderId="0" xfId="0" applyNumberFormat="1" applyFont="1"/>
    <xf numFmtId="0" fontId="6" fillId="0" borderId="10" xfId="0" applyFont="1" applyBorder="1"/>
    <xf numFmtId="0" fontId="6" fillId="0" borderId="10" xfId="0" applyFont="1" applyFill="1" applyBorder="1"/>
    <xf numFmtId="0" fontId="3" fillId="0" borderId="0" xfId="3" applyFont="1" applyFill="1"/>
    <xf numFmtId="0" fontId="3" fillId="0" borderId="0" xfId="1" applyFont="1" applyFill="1"/>
    <xf numFmtId="164" fontId="3" fillId="0" borderId="0" xfId="2" applyNumberFormat="1" applyFont="1" applyFill="1" applyBorder="1" applyAlignment="1">
      <alignment horizontal="center"/>
    </xf>
    <xf numFmtId="0" fontId="3" fillId="0" borderId="0" xfId="1" applyFont="1" applyFill="1" applyAlignment="1">
      <alignment horizontal="center"/>
    </xf>
    <xf numFmtId="164" fontId="3" fillId="0" borderId="0" xfId="2" applyNumberFormat="1" applyFont="1" applyFill="1" applyBorder="1"/>
    <xf numFmtId="164" fontId="3" fillId="0" borderId="0" xfId="2" applyNumberFormat="1" applyFont="1" applyFill="1"/>
    <xf numFmtId="0" fontId="8" fillId="0" borderId="0" xfId="0" applyFont="1" applyAlignment="1">
      <alignment horizontal="centerContinuous"/>
    </xf>
    <xf numFmtId="0" fontId="3" fillId="0" borderId="0" xfId="1" applyFont="1" applyFill="1" applyAlignment="1">
      <alignment horizontal="center"/>
    </xf>
    <xf numFmtId="0" fontId="8" fillId="0" borderId="13" xfId="0" applyFont="1" applyBorder="1" applyAlignment="1">
      <alignment horizontal="center" wrapText="1"/>
    </xf>
    <xf numFmtId="0" fontId="8" fillId="0" borderId="14" xfId="0" applyFont="1" applyBorder="1" applyAlignment="1">
      <alignment horizontal="center" wrapText="1"/>
    </xf>
  </cellXfs>
  <cellStyles count="1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2" xfId="18"/>
    <cellStyle name="Comma 2" xfId="2"/>
    <cellStyle name="Comma 2 2" xfId="6"/>
    <cellStyle name="Comma 3" xfId="19"/>
    <cellStyle name="Comma 3 2" xfId="20"/>
    <cellStyle name="Comma 4" xfId="21"/>
    <cellStyle name="Comma0" xfId="22"/>
    <cellStyle name="Currency 2" xfId="23"/>
    <cellStyle name="Currency No Comma" xfId="24"/>
    <cellStyle name="Currency0" xfId="25"/>
    <cellStyle name="Date" xfId="26"/>
    <cellStyle name="Fixed" xfId="27"/>
    <cellStyle name="Grey" xfId="28"/>
    <cellStyle name="header" xfId="29"/>
    <cellStyle name="Header1" xfId="30"/>
    <cellStyle name="Header2" xfId="31"/>
    <cellStyle name="Input [yellow]" xfId="32"/>
    <cellStyle name="MCP" xfId="33"/>
    <cellStyle name="nONE" xfId="34"/>
    <cellStyle name="noninput" xfId="35"/>
    <cellStyle name="Normal" xfId="0" builtinId="0"/>
    <cellStyle name="Normal - Style1" xfId="36"/>
    <cellStyle name="Normal 2" xfId="3"/>
    <cellStyle name="Normal 2 2" xfId="37"/>
    <cellStyle name="Normal 3" xfId="38"/>
    <cellStyle name="Normal 3 2" xfId="39"/>
    <cellStyle name="Normal 4" xfId="40"/>
    <cellStyle name="Normal 4 2" xfId="8"/>
    <cellStyle name="Normal 5" xfId="41"/>
    <cellStyle name="Normal 6" xfId="42"/>
    <cellStyle name="Normal_Copy of File50007" xfId="1"/>
    <cellStyle name="Normal_Copy of File50007 2" xfId="9"/>
    <cellStyle name="Normal_Sheet1" xfId="7"/>
    <cellStyle name="Password" xfId="43"/>
    <cellStyle name="Percent [2]" xfId="44"/>
    <cellStyle name="Percent 2" xfId="4"/>
    <cellStyle name="Percent 3" xfId="45"/>
    <cellStyle name="Percent 3 2" xfId="46"/>
    <cellStyle name="Percent 4" xfId="47"/>
    <cellStyle name="SAPBEXaggData" xfId="48"/>
    <cellStyle name="SAPBEXaggDataEmph" xfId="49"/>
    <cellStyle name="SAPBEXaggItem" xfId="50"/>
    <cellStyle name="SAPBEXaggItem 2" xfId="51"/>
    <cellStyle name="SAPBEXaggItem 3" xfId="52"/>
    <cellStyle name="SAPBEXaggItem 4" xfId="53"/>
    <cellStyle name="SAPBEXaggItem 5" xfId="54"/>
    <cellStyle name="SAPBEXaggItem 6" xfId="55"/>
    <cellStyle name="SAPBEXaggItem_Copy of xSAPtemp5457" xfId="56"/>
    <cellStyle name="SAPBEXaggItemX" xfId="57"/>
    <cellStyle name="SAPBEXchaText" xfId="58"/>
    <cellStyle name="SAPBEXchaText 2" xfId="59"/>
    <cellStyle name="SAPBEXchaText 3" xfId="60"/>
    <cellStyle name="SAPBEXchaText 4" xfId="61"/>
    <cellStyle name="SAPBEXchaText 5" xfId="62"/>
    <cellStyle name="SAPBEXchaText 6" xfId="63"/>
    <cellStyle name="SAPBEXchaText 7" xfId="64"/>
    <cellStyle name="SAPBEXchaText_Copy of xSAPtemp5457" xfId="65"/>
    <cellStyle name="SAPBEXexcBad7" xfId="66"/>
    <cellStyle name="SAPBEXexcBad8" xfId="67"/>
    <cellStyle name="SAPBEXexcBad9" xfId="68"/>
    <cellStyle name="SAPBEXexcCritical4" xfId="69"/>
    <cellStyle name="SAPBEXexcCritical5" xfId="70"/>
    <cellStyle name="SAPBEXexcCritical6" xfId="71"/>
    <cellStyle name="SAPBEXexcGood1" xfId="72"/>
    <cellStyle name="SAPBEXexcGood2" xfId="73"/>
    <cellStyle name="SAPBEXexcGood3" xfId="74"/>
    <cellStyle name="SAPBEXfilterDrill" xfId="75"/>
    <cellStyle name="SAPBEXfilterItem" xfId="76"/>
    <cellStyle name="SAPBEXfilterItem 2" xfId="77"/>
    <cellStyle name="SAPBEXfilterItem 3" xfId="78"/>
    <cellStyle name="SAPBEXfilterItem 4" xfId="79"/>
    <cellStyle name="SAPBEXfilterItem 5" xfId="80"/>
    <cellStyle name="SAPBEXfilterItem 6" xfId="81"/>
    <cellStyle name="SAPBEXfilterItem_Copy of xSAPtemp5457" xfId="82"/>
    <cellStyle name="SAPBEXfilterText" xfId="83"/>
    <cellStyle name="SAPBEXfilterText 2" xfId="84"/>
    <cellStyle name="SAPBEXfilterText 3" xfId="85"/>
    <cellStyle name="SAPBEXfilterText 4" xfId="86"/>
    <cellStyle name="SAPBEXfilterText 5" xfId="87"/>
    <cellStyle name="SAPBEXformats" xfId="88"/>
    <cellStyle name="SAPBEXheaderItem" xfId="89"/>
    <cellStyle name="SAPBEXheaderItem 10" xfId="90"/>
    <cellStyle name="SAPBEXheaderItem 2" xfId="91"/>
    <cellStyle name="SAPBEXheaderItem 3" xfId="92"/>
    <cellStyle name="SAPBEXheaderItem 4" xfId="93"/>
    <cellStyle name="SAPBEXheaderItem 5" xfId="94"/>
    <cellStyle name="SAPBEXheaderItem 6" xfId="95"/>
    <cellStyle name="SAPBEXheaderItem 7" xfId="96"/>
    <cellStyle name="SAPBEXheaderItem 7 2" xfId="97"/>
    <cellStyle name="SAPBEXheaderItem 8" xfId="98"/>
    <cellStyle name="SAPBEXheaderItem 9" xfId="99"/>
    <cellStyle name="SAPBEXheaderItem_Copy of xSAPtemp5457" xfId="100"/>
    <cellStyle name="SAPBEXheaderText" xfId="101"/>
    <cellStyle name="SAPBEXheaderText 10" xfId="102"/>
    <cellStyle name="SAPBEXheaderText 2" xfId="103"/>
    <cellStyle name="SAPBEXheaderText 3" xfId="104"/>
    <cellStyle name="SAPBEXheaderText 4" xfId="105"/>
    <cellStyle name="SAPBEXheaderText 5" xfId="106"/>
    <cellStyle name="SAPBEXheaderText 6" xfId="107"/>
    <cellStyle name="SAPBEXheaderText 7" xfId="108"/>
    <cellStyle name="SAPBEXheaderText 7 2" xfId="109"/>
    <cellStyle name="SAPBEXheaderText 8" xfId="110"/>
    <cellStyle name="SAPBEXheaderText 9" xfId="111"/>
    <cellStyle name="SAPBEXheaderText_Copy of xSAPtemp5457" xfId="112"/>
    <cellStyle name="SAPBEXHLevel0" xfId="113"/>
    <cellStyle name="SAPBEXHLevel0 2" xfId="114"/>
    <cellStyle name="SAPBEXHLevel0 3" xfId="115"/>
    <cellStyle name="SAPBEXHLevel0 4" xfId="116"/>
    <cellStyle name="SAPBEXHLevel0 5" xfId="117"/>
    <cellStyle name="SAPBEXHLevel0X" xfId="118"/>
    <cellStyle name="SAPBEXHLevel0X 2" xfId="119"/>
    <cellStyle name="SAPBEXHLevel0X 3" xfId="120"/>
    <cellStyle name="SAPBEXHLevel0X 4" xfId="121"/>
    <cellStyle name="SAPBEXHLevel0X 5" xfId="122"/>
    <cellStyle name="SAPBEXHLevel1" xfId="123"/>
    <cellStyle name="SAPBEXHLevel1 2" xfId="124"/>
    <cellStyle name="SAPBEXHLevel1 3" xfId="125"/>
    <cellStyle name="SAPBEXHLevel1 4" xfId="126"/>
    <cellStyle name="SAPBEXHLevel1 5" xfId="127"/>
    <cellStyle name="SAPBEXHLevel1X" xfId="128"/>
    <cellStyle name="SAPBEXHLevel1X 2" xfId="129"/>
    <cellStyle name="SAPBEXHLevel1X 3" xfId="130"/>
    <cellStyle name="SAPBEXHLevel1X 4" xfId="131"/>
    <cellStyle name="SAPBEXHLevel1X 5" xfId="132"/>
    <cellStyle name="SAPBEXHLevel2" xfId="133"/>
    <cellStyle name="SAPBEXHLevel2 2" xfId="134"/>
    <cellStyle name="SAPBEXHLevel2 3" xfId="135"/>
    <cellStyle name="SAPBEXHLevel2 4" xfId="136"/>
    <cellStyle name="SAPBEXHLevel2 5" xfId="137"/>
    <cellStyle name="SAPBEXHLevel2X" xfId="138"/>
    <cellStyle name="SAPBEXHLevel2X 2" xfId="139"/>
    <cellStyle name="SAPBEXHLevel2X 3" xfId="140"/>
    <cellStyle name="SAPBEXHLevel2X 4" xfId="141"/>
    <cellStyle name="SAPBEXHLevel2X 5" xfId="142"/>
    <cellStyle name="SAPBEXHLevel3" xfId="143"/>
    <cellStyle name="SAPBEXHLevel3 2" xfId="144"/>
    <cellStyle name="SAPBEXHLevel3 3" xfId="145"/>
    <cellStyle name="SAPBEXHLevel3 4" xfId="146"/>
    <cellStyle name="SAPBEXHLevel3 5" xfId="147"/>
    <cellStyle name="SAPBEXHLevel3X" xfId="148"/>
    <cellStyle name="SAPBEXHLevel3X 2" xfId="149"/>
    <cellStyle name="SAPBEXHLevel3X 3" xfId="150"/>
    <cellStyle name="SAPBEXHLevel3X 4" xfId="151"/>
    <cellStyle name="SAPBEXHLevel3X 5" xfId="152"/>
    <cellStyle name="SAPBEXresData" xfId="153"/>
    <cellStyle name="SAPBEXresDataEmph" xfId="154"/>
    <cellStyle name="SAPBEXresItem" xfId="155"/>
    <cellStyle name="SAPBEXresItemX" xfId="156"/>
    <cellStyle name="SAPBEXstdData" xfId="157"/>
    <cellStyle name="SAPBEXstdData 2" xfId="158"/>
    <cellStyle name="SAPBEXstdData 3" xfId="159"/>
    <cellStyle name="SAPBEXstdData 4" xfId="160"/>
    <cellStyle name="SAPBEXstdData 5" xfId="161"/>
    <cellStyle name="SAPBEXstdData 6" xfId="162"/>
    <cellStyle name="SAPBEXstdData_Copy of xSAPtemp5457" xfId="163"/>
    <cellStyle name="SAPBEXstdDataEmph" xfId="164"/>
    <cellStyle name="SAPBEXstdItem" xfId="5"/>
    <cellStyle name="SAPBEXstdItem 2" xfId="165"/>
    <cellStyle name="SAPBEXstdItem 3" xfId="166"/>
    <cellStyle name="SAPBEXstdItem 4" xfId="167"/>
    <cellStyle name="SAPBEXstdItem 5" xfId="168"/>
    <cellStyle name="SAPBEXstdItem 6" xfId="169"/>
    <cellStyle name="SAPBEXstdItem_Copy of xSAPtemp5457" xfId="170"/>
    <cellStyle name="SAPBEXstdItemX" xfId="171"/>
    <cellStyle name="SAPBEXstdItemX 2" xfId="172"/>
    <cellStyle name="SAPBEXstdItemX 3" xfId="173"/>
    <cellStyle name="SAPBEXstdItemX 4" xfId="174"/>
    <cellStyle name="SAPBEXstdItemX 5" xfId="175"/>
    <cellStyle name="SAPBEXstdItemX 6" xfId="176"/>
    <cellStyle name="SAPBEXstdItemX_Copy of xSAPtemp5457" xfId="177"/>
    <cellStyle name="SAPBEXtitle" xfId="178"/>
    <cellStyle name="SAPBEXtitle 10" xfId="179"/>
    <cellStyle name="SAPBEXtitle 2" xfId="180"/>
    <cellStyle name="SAPBEXtitle 3" xfId="181"/>
    <cellStyle name="SAPBEXtitle 4" xfId="182"/>
    <cellStyle name="SAPBEXtitle 5" xfId="183"/>
    <cellStyle name="SAPBEXtitle 6" xfId="184"/>
    <cellStyle name="SAPBEXtitle 7" xfId="185"/>
    <cellStyle name="SAPBEXtitle 7 2" xfId="186"/>
    <cellStyle name="SAPBEXtitle 8" xfId="187"/>
    <cellStyle name="SAPBEXtitle 9" xfId="188"/>
    <cellStyle name="SAPBEXtitle_Copy of xSAPtemp5457" xfId="189"/>
    <cellStyle name="SAPBEXundefined" xfId="190"/>
    <cellStyle name="Style 27" xfId="191"/>
    <cellStyle name="Style 35" xfId="192"/>
    <cellStyle name="Style 36" xfId="193"/>
    <cellStyle name="Titles" xfId="194"/>
    <cellStyle name="Unprot" xfId="195"/>
    <cellStyle name="Unprot$" xfId="196"/>
    <cellStyle name="Unprotect" xfId="197"/>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114300</xdr:colOff>
      <xdr:row>61</xdr:row>
      <xdr:rowOff>76200</xdr:rowOff>
    </xdr:from>
    <xdr:to>
      <xdr:col>11</xdr:col>
      <xdr:colOff>438150</xdr:colOff>
      <xdr:row>69</xdr:row>
      <xdr:rowOff>47625</xdr:rowOff>
    </xdr:to>
    <xdr:sp macro="" textlink="">
      <xdr:nvSpPr>
        <xdr:cNvPr id="2" name="Text 12"/>
        <xdr:cNvSpPr txBox="1">
          <a:spLocks noChangeArrowheads="1"/>
        </xdr:cNvSpPr>
      </xdr:nvSpPr>
      <xdr:spPr bwMode="auto">
        <a:xfrm>
          <a:off x="114300" y="9372600"/>
          <a:ext cx="7724775" cy="1190625"/>
        </a:xfrm>
        <a:prstGeom prst="rect">
          <a:avLst/>
        </a:prstGeom>
        <a:solidFill>
          <a:srgbClr val="FFFFFF"/>
        </a:solidFill>
        <a:ln w="1">
          <a:noFill/>
          <a:miter lim="800000"/>
          <a:headEnd/>
          <a:tailEnd/>
        </a:ln>
      </xdr:spPr>
      <xdr:txBody>
        <a:bodyPr vertOverflow="clip" wrap="square" lIns="27432" tIns="18288" rIns="0" bIns="0" anchor="t" upright="1"/>
        <a:lstStyle/>
        <a:p>
          <a:pPr eaLnBrk="1" fontAlgn="auto" latinLnBrk="0" hangingPunct="1"/>
          <a:r>
            <a:rPr lang="en-US" sz="1000">
              <a:latin typeface="Arial" pitchFamily="34" charset="0"/>
              <a:ea typeface="+mn-ea"/>
              <a:cs typeface="Arial" pitchFamily="34" charset="0"/>
            </a:rPr>
            <a:t>To reasonably represent the cost of system infrastructure required to serve our customers, the Company has identified capital projects that will be used and useful by May 31, 2013. This adjustment includes</a:t>
          </a:r>
          <a:r>
            <a:rPr lang="en-US" sz="1000" baseline="0">
              <a:latin typeface="Arial" pitchFamily="34" charset="0"/>
              <a:ea typeface="+mn-ea"/>
              <a:cs typeface="Arial" pitchFamily="34" charset="0"/>
            </a:rPr>
            <a:t> the 13 month average of  the plant additions that will be placed into service by</a:t>
          </a:r>
          <a:r>
            <a:rPr lang="en-US" sz="1000">
              <a:latin typeface="Arial" pitchFamily="34" charset="0"/>
              <a:ea typeface="+mn-ea"/>
              <a:cs typeface="Arial" pitchFamily="34" charset="0"/>
            </a:rPr>
            <a:t> May 31, 2013.Capital additions by functional category are summarized on separate sheets, indicating the in-service date and amount by project. Projects over $5 million (total company basis) are described on pages 8.6.31</a:t>
          </a:r>
          <a:r>
            <a:rPr lang="en-US" sz="1000" baseline="0">
              <a:latin typeface="Arial" pitchFamily="34" charset="0"/>
              <a:ea typeface="+mn-ea"/>
              <a:cs typeface="Arial" pitchFamily="34" charset="0"/>
            </a:rPr>
            <a:t> </a:t>
          </a:r>
          <a:r>
            <a:rPr lang="en-US" sz="1000">
              <a:latin typeface="Arial" pitchFamily="34" charset="0"/>
              <a:ea typeface="+mn-ea"/>
              <a:cs typeface="Arial" pitchFamily="34" charset="0"/>
            </a:rPr>
            <a:t>through 8.6.39. </a:t>
          </a:r>
          <a:endParaRPr lang="en-US" sz="1000">
            <a:latin typeface="Arial" pitchFamily="34" charset="0"/>
            <a:cs typeface="Arial" pitchFamily="34" charset="0"/>
          </a:endParaRPr>
        </a:p>
        <a:p>
          <a:pPr eaLnBrk="1" fontAlgn="auto" latinLnBrk="0" hangingPunct="1"/>
          <a:r>
            <a:rPr lang="en-US" sz="1000">
              <a:latin typeface="Arial" pitchFamily="34" charset="0"/>
              <a:ea typeface="+mn-ea"/>
              <a:cs typeface="Arial" pitchFamily="34" charset="0"/>
            </a:rPr>
            <a:t>The related tax impact</a:t>
          </a:r>
          <a:r>
            <a:rPr lang="en-US" sz="1000" baseline="0">
              <a:latin typeface="Arial" pitchFamily="34" charset="0"/>
              <a:ea typeface="+mn-ea"/>
              <a:cs typeface="Arial" pitchFamily="34" charset="0"/>
            </a:rPr>
            <a:t> for everything other than the Mona - Oquirrh transmission line </a:t>
          </a:r>
          <a:r>
            <a:rPr lang="en-US" sz="1000">
              <a:latin typeface="Arial" pitchFamily="34" charset="0"/>
              <a:ea typeface="+mn-ea"/>
              <a:cs typeface="Arial" pitchFamily="34" charset="0"/>
            </a:rPr>
            <a:t>is included</a:t>
          </a:r>
          <a:r>
            <a:rPr lang="en-US" sz="1000" baseline="0">
              <a:latin typeface="Arial" pitchFamily="34" charset="0"/>
              <a:ea typeface="+mn-ea"/>
              <a:cs typeface="Arial" pitchFamily="34" charset="0"/>
            </a:rPr>
            <a:t> in adjustments 7.6, 7.7 and 7.8.  Retirements of plant in service are also walked forward through the test period. This adjustment reflects the net impact of capital additions and retirements. </a:t>
          </a:r>
          <a:endParaRPr lang="en-US" sz="1000">
            <a:latin typeface="Arial" pitchFamily="34" charset="0"/>
            <a:ea typeface="+mn-ea"/>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41</xdr:row>
      <xdr:rowOff>76200</xdr:rowOff>
    </xdr:from>
    <xdr:to>
      <xdr:col>11</xdr:col>
      <xdr:colOff>438150</xdr:colOff>
      <xdr:row>49</xdr:row>
      <xdr:rowOff>47625</xdr:rowOff>
    </xdr:to>
    <xdr:sp macro="" textlink="">
      <xdr:nvSpPr>
        <xdr:cNvPr id="2" name="Text 12"/>
        <xdr:cNvSpPr txBox="1">
          <a:spLocks noChangeArrowheads="1"/>
        </xdr:cNvSpPr>
      </xdr:nvSpPr>
      <xdr:spPr bwMode="auto">
        <a:xfrm>
          <a:off x="114300" y="6324600"/>
          <a:ext cx="7724775" cy="1190625"/>
        </a:xfrm>
        <a:prstGeom prst="rect">
          <a:avLst/>
        </a:prstGeom>
        <a:solidFill>
          <a:srgbClr val="FFFFFF"/>
        </a:solidFill>
        <a:ln w="1">
          <a:noFill/>
          <a:miter lim="800000"/>
          <a:headEnd/>
          <a:tailEnd/>
        </a:ln>
      </xdr:spPr>
      <xdr:txBody>
        <a:bodyPr vertOverflow="clip" wrap="square" lIns="27432" tIns="18288" rIns="0" bIns="0" anchor="t" upright="1"/>
        <a:lstStyle/>
        <a:p>
          <a:pPr eaLnBrk="1" fontAlgn="auto" latinLnBrk="0" hangingPunct="1"/>
          <a:r>
            <a:rPr lang="en-US" sz="1000">
              <a:latin typeface="Arial" pitchFamily="34" charset="0"/>
              <a:ea typeface="+mn-ea"/>
              <a:cs typeface="Arial" pitchFamily="34" charset="0"/>
            </a:rPr>
            <a:t>To reasonably represent the cost of system infrastructure required to serve our customers, the Company has identified capital projects that will be used and useful by May 31, 2013. This adjustment includes</a:t>
          </a:r>
          <a:r>
            <a:rPr lang="en-US" sz="1000" baseline="0">
              <a:latin typeface="Arial" pitchFamily="34" charset="0"/>
              <a:ea typeface="+mn-ea"/>
              <a:cs typeface="Arial" pitchFamily="34" charset="0"/>
            </a:rPr>
            <a:t> the 13 month average of  the plant additions that will be placed into service by</a:t>
          </a:r>
          <a:r>
            <a:rPr lang="en-US" sz="1000">
              <a:latin typeface="Arial" pitchFamily="34" charset="0"/>
              <a:ea typeface="+mn-ea"/>
              <a:cs typeface="Arial" pitchFamily="34" charset="0"/>
            </a:rPr>
            <a:t> May 31, 2013.Capital additions by functional category are summarized on separate sheets, indicating the in-service date and amount by project. Projects over $5 million (total company basis) are described on pages 8.6.31</a:t>
          </a:r>
          <a:r>
            <a:rPr lang="en-US" sz="1000" baseline="0">
              <a:latin typeface="Arial" pitchFamily="34" charset="0"/>
              <a:ea typeface="+mn-ea"/>
              <a:cs typeface="Arial" pitchFamily="34" charset="0"/>
            </a:rPr>
            <a:t> </a:t>
          </a:r>
          <a:r>
            <a:rPr lang="en-US" sz="1000">
              <a:latin typeface="Arial" pitchFamily="34" charset="0"/>
              <a:ea typeface="+mn-ea"/>
              <a:cs typeface="Arial" pitchFamily="34" charset="0"/>
            </a:rPr>
            <a:t>through 8.6.39. </a:t>
          </a:r>
        </a:p>
        <a:p>
          <a:pPr eaLnBrk="1" fontAlgn="auto" latinLnBrk="0" hangingPunct="1"/>
          <a:r>
            <a:rPr lang="en-US" sz="1000">
              <a:latin typeface="Arial" pitchFamily="34" charset="0"/>
              <a:ea typeface="+mn-ea"/>
              <a:cs typeface="Arial" pitchFamily="34" charset="0"/>
            </a:rPr>
            <a:t>The related tax impact</a:t>
          </a:r>
          <a:r>
            <a:rPr lang="en-US" sz="1000" baseline="0">
              <a:latin typeface="Arial" pitchFamily="34" charset="0"/>
              <a:ea typeface="+mn-ea"/>
              <a:cs typeface="Arial" pitchFamily="34" charset="0"/>
            </a:rPr>
            <a:t> for everything other than the Mona - Oquirrh transmission line </a:t>
          </a:r>
          <a:r>
            <a:rPr lang="en-US" sz="1000">
              <a:latin typeface="Arial" pitchFamily="34" charset="0"/>
              <a:ea typeface="+mn-ea"/>
              <a:cs typeface="Arial" pitchFamily="34" charset="0"/>
            </a:rPr>
            <a:t>is included</a:t>
          </a:r>
          <a:r>
            <a:rPr lang="en-US" sz="1000" baseline="0">
              <a:latin typeface="Arial" pitchFamily="34" charset="0"/>
              <a:ea typeface="+mn-ea"/>
              <a:cs typeface="Arial" pitchFamily="34" charset="0"/>
            </a:rPr>
            <a:t> in adjustments 7.6, 7.7 and 7.8.  Retirements of plant in service are also walked forward through the test period. This adjustment reflects the net impact of capital additions and retirements. </a:t>
          </a:r>
          <a:endParaRPr lang="en-US" sz="1000">
            <a:latin typeface="Arial" pitchFamily="34" charset="0"/>
            <a:ea typeface="+mn-ea"/>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D410"/>
  <sheetViews>
    <sheetView tabSelected="1" zoomScale="85" zoomScaleNormal="85" workbookViewId="0">
      <selection activeCell="C41" sqref="C41"/>
    </sheetView>
  </sheetViews>
  <sheetFormatPr defaultColWidth="10" defaultRowHeight="12"/>
  <cols>
    <col min="1" max="1" width="2.5703125" style="1" customWidth="1"/>
    <col min="2" max="2" width="7.140625" style="1" customWidth="1"/>
    <col min="3" max="3" width="23.5703125" style="1" customWidth="1"/>
    <col min="4" max="4" width="9.7109375" style="1" customWidth="1"/>
    <col min="5" max="5" width="9.7109375" style="1" hidden="1" customWidth="1"/>
    <col min="6" max="6" width="4.7109375" style="1" customWidth="1"/>
    <col min="7" max="8" width="14.42578125" style="1" customWidth="1"/>
    <col min="9" max="9" width="11.140625" style="1" customWidth="1"/>
    <col min="10" max="10" width="10.28515625" style="1" customWidth="1"/>
    <col min="11" max="11" width="13" style="1" customWidth="1"/>
    <col min="12" max="12" width="8.28515625" style="1" customWidth="1"/>
    <col min="13" max="257" width="10" style="1"/>
    <col min="258" max="258" width="2.5703125" style="1" customWidth="1"/>
    <col min="259" max="259" width="7.140625" style="1" customWidth="1"/>
    <col min="260" max="260" width="23.5703125" style="1" customWidth="1"/>
    <col min="261" max="261" width="9.7109375" style="1" customWidth="1"/>
    <col min="262" max="262" width="0" style="1" hidden="1" customWidth="1"/>
    <col min="263" max="263" width="4.7109375" style="1" customWidth="1"/>
    <col min="264" max="264" width="14.42578125" style="1" customWidth="1"/>
    <col min="265" max="265" width="11.140625" style="1" customWidth="1"/>
    <col min="266" max="266" width="10.28515625" style="1" customWidth="1"/>
    <col min="267" max="267" width="13" style="1" customWidth="1"/>
    <col min="268" max="268" width="8.28515625" style="1" customWidth="1"/>
    <col min="269" max="513" width="10" style="1"/>
    <col min="514" max="514" width="2.5703125" style="1" customWidth="1"/>
    <col min="515" max="515" width="7.140625" style="1" customWidth="1"/>
    <col min="516" max="516" width="23.5703125" style="1" customWidth="1"/>
    <col min="517" max="517" width="9.7109375" style="1" customWidth="1"/>
    <col min="518" max="518" width="0" style="1" hidden="1" customWidth="1"/>
    <col min="519" max="519" width="4.7109375" style="1" customWidth="1"/>
    <col min="520" max="520" width="14.42578125" style="1" customWidth="1"/>
    <col min="521" max="521" width="11.140625" style="1" customWidth="1"/>
    <col min="522" max="522" width="10.28515625" style="1" customWidth="1"/>
    <col min="523" max="523" width="13" style="1" customWidth="1"/>
    <col min="524" max="524" width="8.28515625" style="1" customWidth="1"/>
    <col min="525" max="769" width="10" style="1"/>
    <col min="770" max="770" width="2.5703125" style="1" customWidth="1"/>
    <col min="771" max="771" width="7.140625" style="1" customWidth="1"/>
    <col min="772" max="772" width="23.5703125" style="1" customWidth="1"/>
    <col min="773" max="773" width="9.7109375" style="1" customWidth="1"/>
    <col min="774" max="774" width="0" style="1" hidden="1" customWidth="1"/>
    <col min="775" max="775" width="4.7109375" style="1" customWidth="1"/>
    <col min="776" max="776" width="14.42578125" style="1" customWidth="1"/>
    <col min="777" max="777" width="11.140625" style="1" customWidth="1"/>
    <col min="778" max="778" width="10.28515625" style="1" customWidth="1"/>
    <col min="779" max="779" width="13" style="1" customWidth="1"/>
    <col min="780" max="780" width="8.28515625" style="1" customWidth="1"/>
    <col min="781" max="1025" width="10" style="1"/>
    <col min="1026" max="1026" width="2.5703125" style="1" customWidth="1"/>
    <col min="1027" max="1027" width="7.140625" style="1" customWidth="1"/>
    <col min="1028" max="1028" width="23.5703125" style="1" customWidth="1"/>
    <col min="1029" max="1029" width="9.7109375" style="1" customWidth="1"/>
    <col min="1030" max="1030" width="0" style="1" hidden="1" customWidth="1"/>
    <col min="1031" max="1031" width="4.7109375" style="1" customWidth="1"/>
    <col min="1032" max="1032" width="14.42578125" style="1" customWidth="1"/>
    <col min="1033" max="1033" width="11.140625" style="1" customWidth="1"/>
    <col min="1034" max="1034" width="10.28515625" style="1" customWidth="1"/>
    <col min="1035" max="1035" width="13" style="1" customWidth="1"/>
    <col min="1036" max="1036" width="8.28515625" style="1" customWidth="1"/>
    <col min="1037" max="1281" width="10" style="1"/>
    <col min="1282" max="1282" width="2.5703125" style="1" customWidth="1"/>
    <col min="1283" max="1283" width="7.140625" style="1" customWidth="1"/>
    <col min="1284" max="1284" width="23.5703125" style="1" customWidth="1"/>
    <col min="1285" max="1285" width="9.7109375" style="1" customWidth="1"/>
    <col min="1286" max="1286" width="0" style="1" hidden="1" customWidth="1"/>
    <col min="1287" max="1287" width="4.7109375" style="1" customWidth="1"/>
    <col min="1288" max="1288" width="14.42578125" style="1" customWidth="1"/>
    <col min="1289" max="1289" width="11.140625" style="1" customWidth="1"/>
    <col min="1290" max="1290" width="10.28515625" style="1" customWidth="1"/>
    <col min="1291" max="1291" width="13" style="1" customWidth="1"/>
    <col min="1292" max="1292" width="8.28515625" style="1" customWidth="1"/>
    <col min="1293" max="1537" width="10" style="1"/>
    <col min="1538" max="1538" width="2.5703125" style="1" customWidth="1"/>
    <col min="1539" max="1539" width="7.140625" style="1" customWidth="1"/>
    <col min="1540" max="1540" width="23.5703125" style="1" customWidth="1"/>
    <col min="1541" max="1541" width="9.7109375" style="1" customWidth="1"/>
    <col min="1542" max="1542" width="0" style="1" hidden="1" customWidth="1"/>
    <col min="1543" max="1543" width="4.7109375" style="1" customWidth="1"/>
    <col min="1544" max="1544" width="14.42578125" style="1" customWidth="1"/>
    <col min="1545" max="1545" width="11.140625" style="1" customWidth="1"/>
    <col min="1546" max="1546" width="10.28515625" style="1" customWidth="1"/>
    <col min="1547" max="1547" width="13" style="1" customWidth="1"/>
    <col min="1548" max="1548" width="8.28515625" style="1" customWidth="1"/>
    <col min="1549" max="1793" width="10" style="1"/>
    <col min="1794" max="1794" width="2.5703125" style="1" customWidth="1"/>
    <col min="1795" max="1795" width="7.140625" style="1" customWidth="1"/>
    <col min="1796" max="1796" width="23.5703125" style="1" customWidth="1"/>
    <col min="1797" max="1797" width="9.7109375" style="1" customWidth="1"/>
    <col min="1798" max="1798" width="0" style="1" hidden="1" customWidth="1"/>
    <col min="1799" max="1799" width="4.7109375" style="1" customWidth="1"/>
    <col min="1800" max="1800" width="14.42578125" style="1" customWidth="1"/>
    <col min="1801" max="1801" width="11.140625" style="1" customWidth="1"/>
    <col min="1802" max="1802" width="10.28515625" style="1" customWidth="1"/>
    <col min="1803" max="1803" width="13" style="1" customWidth="1"/>
    <col min="1804" max="1804" width="8.28515625" style="1" customWidth="1"/>
    <col min="1805" max="2049" width="10" style="1"/>
    <col min="2050" max="2050" width="2.5703125" style="1" customWidth="1"/>
    <col min="2051" max="2051" width="7.140625" style="1" customWidth="1"/>
    <col min="2052" max="2052" width="23.5703125" style="1" customWidth="1"/>
    <col min="2053" max="2053" width="9.7109375" style="1" customWidth="1"/>
    <col min="2054" max="2054" width="0" style="1" hidden="1" customWidth="1"/>
    <col min="2055" max="2055" width="4.7109375" style="1" customWidth="1"/>
    <col min="2056" max="2056" width="14.42578125" style="1" customWidth="1"/>
    <col min="2057" max="2057" width="11.140625" style="1" customWidth="1"/>
    <col min="2058" max="2058" width="10.28515625" style="1" customWidth="1"/>
    <col min="2059" max="2059" width="13" style="1" customWidth="1"/>
    <col min="2060" max="2060" width="8.28515625" style="1" customWidth="1"/>
    <col min="2061" max="2305" width="10" style="1"/>
    <col min="2306" max="2306" width="2.5703125" style="1" customWidth="1"/>
    <col min="2307" max="2307" width="7.140625" style="1" customWidth="1"/>
    <col min="2308" max="2308" width="23.5703125" style="1" customWidth="1"/>
    <col min="2309" max="2309" width="9.7109375" style="1" customWidth="1"/>
    <col min="2310" max="2310" width="0" style="1" hidden="1" customWidth="1"/>
    <col min="2311" max="2311" width="4.7109375" style="1" customWidth="1"/>
    <col min="2312" max="2312" width="14.42578125" style="1" customWidth="1"/>
    <col min="2313" max="2313" width="11.140625" style="1" customWidth="1"/>
    <col min="2314" max="2314" width="10.28515625" style="1" customWidth="1"/>
    <col min="2315" max="2315" width="13" style="1" customWidth="1"/>
    <col min="2316" max="2316" width="8.28515625" style="1" customWidth="1"/>
    <col min="2317" max="2561" width="10" style="1"/>
    <col min="2562" max="2562" width="2.5703125" style="1" customWidth="1"/>
    <col min="2563" max="2563" width="7.140625" style="1" customWidth="1"/>
    <col min="2564" max="2564" width="23.5703125" style="1" customWidth="1"/>
    <col min="2565" max="2565" width="9.7109375" style="1" customWidth="1"/>
    <col min="2566" max="2566" width="0" style="1" hidden="1" customWidth="1"/>
    <col min="2567" max="2567" width="4.7109375" style="1" customWidth="1"/>
    <col min="2568" max="2568" width="14.42578125" style="1" customWidth="1"/>
    <col min="2569" max="2569" width="11.140625" style="1" customWidth="1"/>
    <col min="2570" max="2570" width="10.28515625" style="1" customWidth="1"/>
    <col min="2571" max="2571" width="13" style="1" customWidth="1"/>
    <col min="2572" max="2572" width="8.28515625" style="1" customWidth="1"/>
    <col min="2573" max="2817" width="10" style="1"/>
    <col min="2818" max="2818" width="2.5703125" style="1" customWidth="1"/>
    <col min="2819" max="2819" width="7.140625" style="1" customWidth="1"/>
    <col min="2820" max="2820" width="23.5703125" style="1" customWidth="1"/>
    <col min="2821" max="2821" width="9.7109375" style="1" customWidth="1"/>
    <col min="2822" max="2822" width="0" style="1" hidden="1" customWidth="1"/>
    <col min="2823" max="2823" width="4.7109375" style="1" customWidth="1"/>
    <col min="2824" max="2824" width="14.42578125" style="1" customWidth="1"/>
    <col min="2825" max="2825" width="11.140625" style="1" customWidth="1"/>
    <col min="2826" max="2826" width="10.28515625" style="1" customWidth="1"/>
    <col min="2827" max="2827" width="13" style="1" customWidth="1"/>
    <col min="2828" max="2828" width="8.28515625" style="1" customWidth="1"/>
    <col min="2829" max="3073" width="10" style="1"/>
    <col min="3074" max="3074" width="2.5703125" style="1" customWidth="1"/>
    <col min="3075" max="3075" width="7.140625" style="1" customWidth="1"/>
    <col min="3076" max="3076" width="23.5703125" style="1" customWidth="1"/>
    <col min="3077" max="3077" width="9.7109375" style="1" customWidth="1"/>
    <col min="3078" max="3078" width="0" style="1" hidden="1" customWidth="1"/>
    <col min="3079" max="3079" width="4.7109375" style="1" customWidth="1"/>
    <col min="3080" max="3080" width="14.42578125" style="1" customWidth="1"/>
    <col min="3081" max="3081" width="11.140625" style="1" customWidth="1"/>
    <col min="3082" max="3082" width="10.28515625" style="1" customWidth="1"/>
    <col min="3083" max="3083" width="13" style="1" customWidth="1"/>
    <col min="3084" max="3084" width="8.28515625" style="1" customWidth="1"/>
    <col min="3085" max="3329" width="10" style="1"/>
    <col min="3330" max="3330" width="2.5703125" style="1" customWidth="1"/>
    <col min="3331" max="3331" width="7.140625" style="1" customWidth="1"/>
    <col min="3332" max="3332" width="23.5703125" style="1" customWidth="1"/>
    <col min="3333" max="3333" width="9.7109375" style="1" customWidth="1"/>
    <col min="3334" max="3334" width="0" style="1" hidden="1" customWidth="1"/>
    <col min="3335" max="3335" width="4.7109375" style="1" customWidth="1"/>
    <col min="3336" max="3336" width="14.42578125" style="1" customWidth="1"/>
    <col min="3337" max="3337" width="11.140625" style="1" customWidth="1"/>
    <col min="3338" max="3338" width="10.28515625" style="1" customWidth="1"/>
    <col min="3339" max="3339" width="13" style="1" customWidth="1"/>
    <col min="3340" max="3340" width="8.28515625" style="1" customWidth="1"/>
    <col min="3341" max="3585" width="10" style="1"/>
    <col min="3586" max="3586" width="2.5703125" style="1" customWidth="1"/>
    <col min="3587" max="3587" width="7.140625" style="1" customWidth="1"/>
    <col min="3588" max="3588" width="23.5703125" style="1" customWidth="1"/>
    <col min="3589" max="3589" width="9.7109375" style="1" customWidth="1"/>
    <col min="3590" max="3590" width="0" style="1" hidden="1" customWidth="1"/>
    <col min="3591" max="3591" width="4.7109375" style="1" customWidth="1"/>
    <col min="3592" max="3592" width="14.42578125" style="1" customWidth="1"/>
    <col min="3593" max="3593" width="11.140625" style="1" customWidth="1"/>
    <col min="3594" max="3594" width="10.28515625" style="1" customWidth="1"/>
    <col min="3595" max="3595" width="13" style="1" customWidth="1"/>
    <col min="3596" max="3596" width="8.28515625" style="1" customWidth="1"/>
    <col min="3597" max="3841" width="10" style="1"/>
    <col min="3842" max="3842" width="2.5703125" style="1" customWidth="1"/>
    <col min="3843" max="3843" width="7.140625" style="1" customWidth="1"/>
    <col min="3844" max="3844" width="23.5703125" style="1" customWidth="1"/>
    <col min="3845" max="3845" width="9.7109375" style="1" customWidth="1"/>
    <col min="3846" max="3846" width="0" style="1" hidden="1" customWidth="1"/>
    <col min="3847" max="3847" width="4.7109375" style="1" customWidth="1"/>
    <col min="3848" max="3848" width="14.42578125" style="1" customWidth="1"/>
    <col min="3849" max="3849" width="11.140625" style="1" customWidth="1"/>
    <col min="3850" max="3850" width="10.28515625" style="1" customWidth="1"/>
    <col min="3851" max="3851" width="13" style="1" customWidth="1"/>
    <col min="3852" max="3852" width="8.28515625" style="1" customWidth="1"/>
    <col min="3853" max="4097" width="10" style="1"/>
    <col min="4098" max="4098" width="2.5703125" style="1" customWidth="1"/>
    <col min="4099" max="4099" width="7.140625" style="1" customWidth="1"/>
    <col min="4100" max="4100" width="23.5703125" style="1" customWidth="1"/>
    <col min="4101" max="4101" width="9.7109375" style="1" customWidth="1"/>
    <col min="4102" max="4102" width="0" style="1" hidden="1" customWidth="1"/>
    <col min="4103" max="4103" width="4.7109375" style="1" customWidth="1"/>
    <col min="4104" max="4104" width="14.42578125" style="1" customWidth="1"/>
    <col min="4105" max="4105" width="11.140625" style="1" customWidth="1"/>
    <col min="4106" max="4106" width="10.28515625" style="1" customWidth="1"/>
    <col min="4107" max="4107" width="13" style="1" customWidth="1"/>
    <col min="4108" max="4108" width="8.28515625" style="1" customWidth="1"/>
    <col min="4109" max="4353" width="10" style="1"/>
    <col min="4354" max="4354" width="2.5703125" style="1" customWidth="1"/>
    <col min="4355" max="4355" width="7.140625" style="1" customWidth="1"/>
    <col min="4356" max="4356" width="23.5703125" style="1" customWidth="1"/>
    <col min="4357" max="4357" width="9.7109375" style="1" customWidth="1"/>
    <col min="4358" max="4358" width="0" style="1" hidden="1" customWidth="1"/>
    <col min="4359" max="4359" width="4.7109375" style="1" customWidth="1"/>
    <col min="4360" max="4360" width="14.42578125" style="1" customWidth="1"/>
    <col min="4361" max="4361" width="11.140625" style="1" customWidth="1"/>
    <col min="4362" max="4362" width="10.28515625" style="1" customWidth="1"/>
    <col min="4363" max="4363" width="13" style="1" customWidth="1"/>
    <col min="4364" max="4364" width="8.28515625" style="1" customWidth="1"/>
    <col min="4365" max="4609" width="10" style="1"/>
    <col min="4610" max="4610" width="2.5703125" style="1" customWidth="1"/>
    <col min="4611" max="4611" width="7.140625" style="1" customWidth="1"/>
    <col min="4612" max="4612" width="23.5703125" style="1" customWidth="1"/>
    <col min="4613" max="4613" width="9.7109375" style="1" customWidth="1"/>
    <col min="4614" max="4614" width="0" style="1" hidden="1" customWidth="1"/>
    <col min="4615" max="4615" width="4.7109375" style="1" customWidth="1"/>
    <col min="4616" max="4616" width="14.42578125" style="1" customWidth="1"/>
    <col min="4617" max="4617" width="11.140625" style="1" customWidth="1"/>
    <col min="4618" max="4618" width="10.28515625" style="1" customWidth="1"/>
    <col min="4619" max="4619" width="13" style="1" customWidth="1"/>
    <col min="4620" max="4620" width="8.28515625" style="1" customWidth="1"/>
    <col min="4621" max="4865" width="10" style="1"/>
    <col min="4866" max="4866" width="2.5703125" style="1" customWidth="1"/>
    <col min="4867" max="4867" width="7.140625" style="1" customWidth="1"/>
    <col min="4868" max="4868" width="23.5703125" style="1" customWidth="1"/>
    <col min="4869" max="4869" width="9.7109375" style="1" customWidth="1"/>
    <col min="4870" max="4870" width="0" style="1" hidden="1" customWidth="1"/>
    <col min="4871" max="4871" width="4.7109375" style="1" customWidth="1"/>
    <col min="4872" max="4872" width="14.42578125" style="1" customWidth="1"/>
    <col min="4873" max="4873" width="11.140625" style="1" customWidth="1"/>
    <col min="4874" max="4874" width="10.28515625" style="1" customWidth="1"/>
    <col min="4875" max="4875" width="13" style="1" customWidth="1"/>
    <col min="4876" max="4876" width="8.28515625" style="1" customWidth="1"/>
    <col min="4877" max="5121" width="10" style="1"/>
    <col min="5122" max="5122" width="2.5703125" style="1" customWidth="1"/>
    <col min="5123" max="5123" width="7.140625" style="1" customWidth="1"/>
    <col min="5124" max="5124" width="23.5703125" style="1" customWidth="1"/>
    <col min="5125" max="5125" width="9.7109375" style="1" customWidth="1"/>
    <col min="5126" max="5126" width="0" style="1" hidden="1" customWidth="1"/>
    <col min="5127" max="5127" width="4.7109375" style="1" customWidth="1"/>
    <col min="5128" max="5128" width="14.42578125" style="1" customWidth="1"/>
    <col min="5129" max="5129" width="11.140625" style="1" customWidth="1"/>
    <col min="5130" max="5130" width="10.28515625" style="1" customWidth="1"/>
    <col min="5131" max="5131" width="13" style="1" customWidth="1"/>
    <col min="5132" max="5132" width="8.28515625" style="1" customWidth="1"/>
    <col min="5133" max="5377" width="10" style="1"/>
    <col min="5378" max="5378" width="2.5703125" style="1" customWidth="1"/>
    <col min="5379" max="5379" width="7.140625" style="1" customWidth="1"/>
    <col min="5380" max="5380" width="23.5703125" style="1" customWidth="1"/>
    <col min="5381" max="5381" width="9.7109375" style="1" customWidth="1"/>
    <col min="5382" max="5382" width="0" style="1" hidden="1" customWidth="1"/>
    <col min="5383" max="5383" width="4.7109375" style="1" customWidth="1"/>
    <col min="5384" max="5384" width="14.42578125" style="1" customWidth="1"/>
    <col min="5385" max="5385" width="11.140625" style="1" customWidth="1"/>
    <col min="5386" max="5386" width="10.28515625" style="1" customWidth="1"/>
    <col min="5387" max="5387" width="13" style="1" customWidth="1"/>
    <col min="5388" max="5388" width="8.28515625" style="1" customWidth="1"/>
    <col min="5389" max="5633" width="10" style="1"/>
    <col min="5634" max="5634" width="2.5703125" style="1" customWidth="1"/>
    <col min="5635" max="5635" width="7.140625" style="1" customWidth="1"/>
    <col min="5636" max="5636" width="23.5703125" style="1" customWidth="1"/>
    <col min="5637" max="5637" width="9.7109375" style="1" customWidth="1"/>
    <col min="5638" max="5638" width="0" style="1" hidden="1" customWidth="1"/>
    <col min="5639" max="5639" width="4.7109375" style="1" customWidth="1"/>
    <col min="5640" max="5640" width="14.42578125" style="1" customWidth="1"/>
    <col min="5641" max="5641" width="11.140625" style="1" customWidth="1"/>
    <col min="5642" max="5642" width="10.28515625" style="1" customWidth="1"/>
    <col min="5643" max="5643" width="13" style="1" customWidth="1"/>
    <col min="5644" max="5644" width="8.28515625" style="1" customWidth="1"/>
    <col min="5645" max="5889" width="10" style="1"/>
    <col min="5890" max="5890" width="2.5703125" style="1" customWidth="1"/>
    <col min="5891" max="5891" width="7.140625" style="1" customWidth="1"/>
    <col min="5892" max="5892" width="23.5703125" style="1" customWidth="1"/>
    <col min="5893" max="5893" width="9.7109375" style="1" customWidth="1"/>
    <col min="5894" max="5894" width="0" style="1" hidden="1" customWidth="1"/>
    <col min="5895" max="5895" width="4.7109375" style="1" customWidth="1"/>
    <col min="5896" max="5896" width="14.42578125" style="1" customWidth="1"/>
    <col min="5897" max="5897" width="11.140625" style="1" customWidth="1"/>
    <col min="5898" max="5898" width="10.28515625" style="1" customWidth="1"/>
    <col min="5899" max="5899" width="13" style="1" customWidth="1"/>
    <col min="5900" max="5900" width="8.28515625" style="1" customWidth="1"/>
    <col min="5901" max="6145" width="10" style="1"/>
    <col min="6146" max="6146" width="2.5703125" style="1" customWidth="1"/>
    <col min="6147" max="6147" width="7.140625" style="1" customWidth="1"/>
    <col min="6148" max="6148" width="23.5703125" style="1" customWidth="1"/>
    <col min="6149" max="6149" width="9.7109375" style="1" customWidth="1"/>
    <col min="6150" max="6150" width="0" style="1" hidden="1" customWidth="1"/>
    <col min="6151" max="6151" width="4.7109375" style="1" customWidth="1"/>
    <col min="6152" max="6152" width="14.42578125" style="1" customWidth="1"/>
    <col min="6153" max="6153" width="11.140625" style="1" customWidth="1"/>
    <col min="6154" max="6154" width="10.28515625" style="1" customWidth="1"/>
    <col min="6155" max="6155" width="13" style="1" customWidth="1"/>
    <col min="6156" max="6156" width="8.28515625" style="1" customWidth="1"/>
    <col min="6157" max="6401" width="10" style="1"/>
    <col min="6402" max="6402" width="2.5703125" style="1" customWidth="1"/>
    <col min="6403" max="6403" width="7.140625" style="1" customWidth="1"/>
    <col min="6404" max="6404" width="23.5703125" style="1" customWidth="1"/>
    <col min="6405" max="6405" width="9.7109375" style="1" customWidth="1"/>
    <col min="6406" max="6406" width="0" style="1" hidden="1" customWidth="1"/>
    <col min="6407" max="6407" width="4.7109375" style="1" customWidth="1"/>
    <col min="6408" max="6408" width="14.42578125" style="1" customWidth="1"/>
    <col min="6409" max="6409" width="11.140625" style="1" customWidth="1"/>
    <col min="6410" max="6410" width="10.28515625" style="1" customWidth="1"/>
    <col min="6411" max="6411" width="13" style="1" customWidth="1"/>
    <col min="6412" max="6412" width="8.28515625" style="1" customWidth="1"/>
    <col min="6413" max="6657" width="10" style="1"/>
    <col min="6658" max="6658" width="2.5703125" style="1" customWidth="1"/>
    <col min="6659" max="6659" width="7.140625" style="1" customWidth="1"/>
    <col min="6660" max="6660" width="23.5703125" style="1" customWidth="1"/>
    <col min="6661" max="6661" width="9.7109375" style="1" customWidth="1"/>
    <col min="6662" max="6662" width="0" style="1" hidden="1" customWidth="1"/>
    <col min="6663" max="6663" width="4.7109375" style="1" customWidth="1"/>
    <col min="6664" max="6664" width="14.42578125" style="1" customWidth="1"/>
    <col min="6665" max="6665" width="11.140625" style="1" customWidth="1"/>
    <col min="6666" max="6666" width="10.28515625" style="1" customWidth="1"/>
    <col min="6667" max="6667" width="13" style="1" customWidth="1"/>
    <col min="6668" max="6668" width="8.28515625" style="1" customWidth="1"/>
    <col min="6669" max="6913" width="10" style="1"/>
    <col min="6914" max="6914" width="2.5703125" style="1" customWidth="1"/>
    <col min="6915" max="6915" width="7.140625" style="1" customWidth="1"/>
    <col min="6916" max="6916" width="23.5703125" style="1" customWidth="1"/>
    <col min="6917" max="6917" width="9.7109375" style="1" customWidth="1"/>
    <col min="6918" max="6918" width="0" style="1" hidden="1" customWidth="1"/>
    <col min="6919" max="6919" width="4.7109375" style="1" customWidth="1"/>
    <col min="6920" max="6920" width="14.42578125" style="1" customWidth="1"/>
    <col min="6921" max="6921" width="11.140625" style="1" customWidth="1"/>
    <col min="6922" max="6922" width="10.28515625" style="1" customWidth="1"/>
    <col min="6923" max="6923" width="13" style="1" customWidth="1"/>
    <col min="6924" max="6924" width="8.28515625" style="1" customWidth="1"/>
    <col min="6925" max="7169" width="10" style="1"/>
    <col min="7170" max="7170" width="2.5703125" style="1" customWidth="1"/>
    <col min="7171" max="7171" width="7.140625" style="1" customWidth="1"/>
    <col min="7172" max="7172" width="23.5703125" style="1" customWidth="1"/>
    <col min="7173" max="7173" width="9.7109375" style="1" customWidth="1"/>
    <col min="7174" max="7174" width="0" style="1" hidden="1" customWidth="1"/>
    <col min="7175" max="7175" width="4.7109375" style="1" customWidth="1"/>
    <col min="7176" max="7176" width="14.42578125" style="1" customWidth="1"/>
    <col min="7177" max="7177" width="11.140625" style="1" customWidth="1"/>
    <col min="7178" max="7178" width="10.28515625" style="1" customWidth="1"/>
    <col min="7179" max="7179" width="13" style="1" customWidth="1"/>
    <col min="7180" max="7180" width="8.28515625" style="1" customWidth="1"/>
    <col min="7181" max="7425" width="10" style="1"/>
    <col min="7426" max="7426" width="2.5703125" style="1" customWidth="1"/>
    <col min="7427" max="7427" width="7.140625" style="1" customWidth="1"/>
    <col min="7428" max="7428" width="23.5703125" style="1" customWidth="1"/>
    <col min="7429" max="7429" width="9.7109375" style="1" customWidth="1"/>
    <col min="7430" max="7430" width="0" style="1" hidden="1" customWidth="1"/>
    <col min="7431" max="7431" width="4.7109375" style="1" customWidth="1"/>
    <col min="7432" max="7432" width="14.42578125" style="1" customWidth="1"/>
    <col min="7433" max="7433" width="11.140625" style="1" customWidth="1"/>
    <col min="7434" max="7434" width="10.28515625" style="1" customWidth="1"/>
    <col min="7435" max="7435" width="13" style="1" customWidth="1"/>
    <col min="7436" max="7436" width="8.28515625" style="1" customWidth="1"/>
    <col min="7437" max="7681" width="10" style="1"/>
    <col min="7682" max="7682" width="2.5703125" style="1" customWidth="1"/>
    <col min="7683" max="7683" width="7.140625" style="1" customWidth="1"/>
    <col min="7684" max="7684" width="23.5703125" style="1" customWidth="1"/>
    <col min="7685" max="7685" width="9.7109375" style="1" customWidth="1"/>
    <col min="7686" max="7686" width="0" style="1" hidden="1" customWidth="1"/>
    <col min="7687" max="7687" width="4.7109375" style="1" customWidth="1"/>
    <col min="7688" max="7688" width="14.42578125" style="1" customWidth="1"/>
    <col min="7689" max="7689" width="11.140625" style="1" customWidth="1"/>
    <col min="7690" max="7690" width="10.28515625" style="1" customWidth="1"/>
    <col min="7691" max="7691" width="13" style="1" customWidth="1"/>
    <col min="7692" max="7692" width="8.28515625" style="1" customWidth="1"/>
    <col min="7693" max="7937" width="10" style="1"/>
    <col min="7938" max="7938" width="2.5703125" style="1" customWidth="1"/>
    <col min="7939" max="7939" width="7.140625" style="1" customWidth="1"/>
    <col min="7940" max="7940" width="23.5703125" style="1" customWidth="1"/>
    <col min="7941" max="7941" width="9.7109375" style="1" customWidth="1"/>
    <col min="7942" max="7942" width="0" style="1" hidden="1" customWidth="1"/>
    <col min="7943" max="7943" width="4.7109375" style="1" customWidth="1"/>
    <col min="7944" max="7944" width="14.42578125" style="1" customWidth="1"/>
    <col min="7945" max="7945" width="11.140625" style="1" customWidth="1"/>
    <col min="7946" max="7946" width="10.28515625" style="1" customWidth="1"/>
    <col min="7947" max="7947" width="13" style="1" customWidth="1"/>
    <col min="7948" max="7948" width="8.28515625" style="1" customWidth="1"/>
    <col min="7949" max="8193" width="10" style="1"/>
    <col min="8194" max="8194" width="2.5703125" style="1" customWidth="1"/>
    <col min="8195" max="8195" width="7.140625" style="1" customWidth="1"/>
    <col min="8196" max="8196" width="23.5703125" style="1" customWidth="1"/>
    <col min="8197" max="8197" width="9.7109375" style="1" customWidth="1"/>
    <col min="8198" max="8198" width="0" style="1" hidden="1" customWidth="1"/>
    <col min="8199" max="8199" width="4.7109375" style="1" customWidth="1"/>
    <col min="8200" max="8200" width="14.42578125" style="1" customWidth="1"/>
    <col min="8201" max="8201" width="11.140625" style="1" customWidth="1"/>
    <col min="8202" max="8202" width="10.28515625" style="1" customWidth="1"/>
    <col min="8203" max="8203" width="13" style="1" customWidth="1"/>
    <col min="8204" max="8204" width="8.28515625" style="1" customWidth="1"/>
    <col min="8205" max="8449" width="10" style="1"/>
    <col min="8450" max="8450" width="2.5703125" style="1" customWidth="1"/>
    <col min="8451" max="8451" width="7.140625" style="1" customWidth="1"/>
    <col min="8452" max="8452" width="23.5703125" style="1" customWidth="1"/>
    <col min="8453" max="8453" width="9.7109375" style="1" customWidth="1"/>
    <col min="8454" max="8454" width="0" style="1" hidden="1" customWidth="1"/>
    <col min="8455" max="8455" width="4.7109375" style="1" customWidth="1"/>
    <col min="8456" max="8456" width="14.42578125" style="1" customWidth="1"/>
    <col min="8457" max="8457" width="11.140625" style="1" customWidth="1"/>
    <col min="8458" max="8458" width="10.28515625" style="1" customWidth="1"/>
    <col min="8459" max="8459" width="13" style="1" customWidth="1"/>
    <col min="8460" max="8460" width="8.28515625" style="1" customWidth="1"/>
    <col min="8461" max="8705" width="10" style="1"/>
    <col min="8706" max="8706" width="2.5703125" style="1" customWidth="1"/>
    <col min="8707" max="8707" width="7.140625" style="1" customWidth="1"/>
    <col min="8708" max="8708" width="23.5703125" style="1" customWidth="1"/>
    <col min="8709" max="8709" width="9.7109375" style="1" customWidth="1"/>
    <col min="8710" max="8710" width="0" style="1" hidden="1" customWidth="1"/>
    <col min="8711" max="8711" width="4.7109375" style="1" customWidth="1"/>
    <col min="8712" max="8712" width="14.42578125" style="1" customWidth="1"/>
    <col min="8713" max="8713" width="11.140625" style="1" customWidth="1"/>
    <col min="8714" max="8714" width="10.28515625" style="1" customWidth="1"/>
    <col min="8715" max="8715" width="13" style="1" customWidth="1"/>
    <col min="8716" max="8716" width="8.28515625" style="1" customWidth="1"/>
    <col min="8717" max="8961" width="10" style="1"/>
    <col min="8962" max="8962" width="2.5703125" style="1" customWidth="1"/>
    <col min="8963" max="8963" width="7.140625" style="1" customWidth="1"/>
    <col min="8964" max="8964" width="23.5703125" style="1" customWidth="1"/>
    <col min="8965" max="8965" width="9.7109375" style="1" customWidth="1"/>
    <col min="8966" max="8966" width="0" style="1" hidden="1" customWidth="1"/>
    <col min="8967" max="8967" width="4.7109375" style="1" customWidth="1"/>
    <col min="8968" max="8968" width="14.42578125" style="1" customWidth="1"/>
    <col min="8969" max="8969" width="11.140625" style="1" customWidth="1"/>
    <col min="8970" max="8970" width="10.28515625" style="1" customWidth="1"/>
    <col min="8971" max="8971" width="13" style="1" customWidth="1"/>
    <col min="8972" max="8972" width="8.28515625" style="1" customWidth="1"/>
    <col min="8973" max="9217" width="10" style="1"/>
    <col min="9218" max="9218" width="2.5703125" style="1" customWidth="1"/>
    <col min="9219" max="9219" width="7.140625" style="1" customWidth="1"/>
    <col min="9220" max="9220" width="23.5703125" style="1" customWidth="1"/>
    <col min="9221" max="9221" width="9.7109375" style="1" customWidth="1"/>
    <col min="9222" max="9222" width="0" style="1" hidden="1" customWidth="1"/>
    <col min="9223" max="9223" width="4.7109375" style="1" customWidth="1"/>
    <col min="9224" max="9224" width="14.42578125" style="1" customWidth="1"/>
    <col min="9225" max="9225" width="11.140625" style="1" customWidth="1"/>
    <col min="9226" max="9226" width="10.28515625" style="1" customWidth="1"/>
    <col min="9227" max="9227" width="13" style="1" customWidth="1"/>
    <col min="9228" max="9228" width="8.28515625" style="1" customWidth="1"/>
    <col min="9229" max="9473" width="10" style="1"/>
    <col min="9474" max="9474" width="2.5703125" style="1" customWidth="1"/>
    <col min="9475" max="9475" width="7.140625" style="1" customWidth="1"/>
    <col min="9476" max="9476" width="23.5703125" style="1" customWidth="1"/>
    <col min="9477" max="9477" width="9.7109375" style="1" customWidth="1"/>
    <col min="9478" max="9478" width="0" style="1" hidden="1" customWidth="1"/>
    <col min="9479" max="9479" width="4.7109375" style="1" customWidth="1"/>
    <col min="9480" max="9480" width="14.42578125" style="1" customWidth="1"/>
    <col min="9481" max="9481" width="11.140625" style="1" customWidth="1"/>
    <col min="9482" max="9482" width="10.28515625" style="1" customWidth="1"/>
    <col min="9483" max="9483" width="13" style="1" customWidth="1"/>
    <col min="9484" max="9484" width="8.28515625" style="1" customWidth="1"/>
    <col min="9485" max="9729" width="10" style="1"/>
    <col min="9730" max="9730" width="2.5703125" style="1" customWidth="1"/>
    <col min="9731" max="9731" width="7.140625" style="1" customWidth="1"/>
    <col min="9732" max="9732" width="23.5703125" style="1" customWidth="1"/>
    <col min="9733" max="9733" width="9.7109375" style="1" customWidth="1"/>
    <col min="9734" max="9734" width="0" style="1" hidden="1" customWidth="1"/>
    <col min="9735" max="9735" width="4.7109375" style="1" customWidth="1"/>
    <col min="9736" max="9736" width="14.42578125" style="1" customWidth="1"/>
    <col min="9737" max="9737" width="11.140625" style="1" customWidth="1"/>
    <col min="9738" max="9738" width="10.28515625" style="1" customWidth="1"/>
    <col min="9739" max="9739" width="13" style="1" customWidth="1"/>
    <col min="9740" max="9740" width="8.28515625" style="1" customWidth="1"/>
    <col min="9741" max="9985" width="10" style="1"/>
    <col min="9986" max="9986" width="2.5703125" style="1" customWidth="1"/>
    <col min="9987" max="9987" width="7.140625" style="1" customWidth="1"/>
    <col min="9988" max="9988" width="23.5703125" style="1" customWidth="1"/>
    <col min="9989" max="9989" width="9.7109375" style="1" customWidth="1"/>
    <col min="9990" max="9990" width="0" style="1" hidden="1" customWidth="1"/>
    <col min="9991" max="9991" width="4.7109375" style="1" customWidth="1"/>
    <col min="9992" max="9992" width="14.42578125" style="1" customWidth="1"/>
    <col min="9993" max="9993" width="11.140625" style="1" customWidth="1"/>
    <col min="9994" max="9994" width="10.28515625" style="1" customWidth="1"/>
    <col min="9995" max="9995" width="13" style="1" customWidth="1"/>
    <col min="9996" max="9996" width="8.28515625" style="1" customWidth="1"/>
    <col min="9997" max="10241" width="10" style="1"/>
    <col min="10242" max="10242" width="2.5703125" style="1" customWidth="1"/>
    <col min="10243" max="10243" width="7.140625" style="1" customWidth="1"/>
    <col min="10244" max="10244" width="23.5703125" style="1" customWidth="1"/>
    <col min="10245" max="10245" width="9.7109375" style="1" customWidth="1"/>
    <col min="10246" max="10246" width="0" style="1" hidden="1" customWidth="1"/>
    <col min="10247" max="10247" width="4.7109375" style="1" customWidth="1"/>
    <col min="10248" max="10248" width="14.42578125" style="1" customWidth="1"/>
    <col min="10249" max="10249" width="11.140625" style="1" customWidth="1"/>
    <col min="10250" max="10250" width="10.28515625" style="1" customWidth="1"/>
    <col min="10251" max="10251" width="13" style="1" customWidth="1"/>
    <col min="10252" max="10252" width="8.28515625" style="1" customWidth="1"/>
    <col min="10253" max="10497" width="10" style="1"/>
    <col min="10498" max="10498" width="2.5703125" style="1" customWidth="1"/>
    <col min="10499" max="10499" width="7.140625" style="1" customWidth="1"/>
    <col min="10500" max="10500" width="23.5703125" style="1" customWidth="1"/>
    <col min="10501" max="10501" width="9.7109375" style="1" customWidth="1"/>
    <col min="10502" max="10502" width="0" style="1" hidden="1" customWidth="1"/>
    <col min="10503" max="10503" width="4.7109375" style="1" customWidth="1"/>
    <col min="10504" max="10504" width="14.42578125" style="1" customWidth="1"/>
    <col min="10505" max="10505" width="11.140625" style="1" customWidth="1"/>
    <col min="10506" max="10506" width="10.28515625" style="1" customWidth="1"/>
    <col min="10507" max="10507" width="13" style="1" customWidth="1"/>
    <col min="10508" max="10508" width="8.28515625" style="1" customWidth="1"/>
    <col min="10509" max="10753" width="10" style="1"/>
    <col min="10754" max="10754" width="2.5703125" style="1" customWidth="1"/>
    <col min="10755" max="10755" width="7.140625" style="1" customWidth="1"/>
    <col min="10756" max="10756" width="23.5703125" style="1" customWidth="1"/>
    <col min="10757" max="10757" width="9.7109375" style="1" customWidth="1"/>
    <col min="10758" max="10758" width="0" style="1" hidden="1" customWidth="1"/>
    <col min="10759" max="10759" width="4.7109375" style="1" customWidth="1"/>
    <col min="10760" max="10760" width="14.42578125" style="1" customWidth="1"/>
    <col min="10761" max="10761" width="11.140625" style="1" customWidth="1"/>
    <col min="10762" max="10762" width="10.28515625" style="1" customWidth="1"/>
    <col min="10763" max="10763" width="13" style="1" customWidth="1"/>
    <col min="10764" max="10764" width="8.28515625" style="1" customWidth="1"/>
    <col min="10765" max="11009" width="10" style="1"/>
    <col min="11010" max="11010" width="2.5703125" style="1" customWidth="1"/>
    <col min="11011" max="11011" width="7.140625" style="1" customWidth="1"/>
    <col min="11012" max="11012" width="23.5703125" style="1" customWidth="1"/>
    <col min="11013" max="11013" width="9.7109375" style="1" customWidth="1"/>
    <col min="11014" max="11014" width="0" style="1" hidden="1" customWidth="1"/>
    <col min="11015" max="11015" width="4.7109375" style="1" customWidth="1"/>
    <col min="11016" max="11016" width="14.42578125" style="1" customWidth="1"/>
    <col min="11017" max="11017" width="11.140625" style="1" customWidth="1"/>
    <col min="11018" max="11018" width="10.28515625" style="1" customWidth="1"/>
    <col min="11019" max="11019" width="13" style="1" customWidth="1"/>
    <col min="11020" max="11020" width="8.28515625" style="1" customWidth="1"/>
    <col min="11021" max="11265" width="10" style="1"/>
    <col min="11266" max="11266" width="2.5703125" style="1" customWidth="1"/>
    <col min="11267" max="11267" width="7.140625" style="1" customWidth="1"/>
    <col min="11268" max="11268" width="23.5703125" style="1" customWidth="1"/>
    <col min="11269" max="11269" width="9.7109375" style="1" customWidth="1"/>
    <col min="11270" max="11270" width="0" style="1" hidden="1" customWidth="1"/>
    <col min="11271" max="11271" width="4.7109375" style="1" customWidth="1"/>
    <col min="11272" max="11272" width="14.42578125" style="1" customWidth="1"/>
    <col min="11273" max="11273" width="11.140625" style="1" customWidth="1"/>
    <col min="11274" max="11274" width="10.28515625" style="1" customWidth="1"/>
    <col min="11275" max="11275" width="13" style="1" customWidth="1"/>
    <col min="11276" max="11276" width="8.28515625" style="1" customWidth="1"/>
    <col min="11277" max="11521" width="10" style="1"/>
    <col min="11522" max="11522" width="2.5703125" style="1" customWidth="1"/>
    <col min="11523" max="11523" width="7.140625" style="1" customWidth="1"/>
    <col min="11524" max="11524" width="23.5703125" style="1" customWidth="1"/>
    <col min="11525" max="11525" width="9.7109375" style="1" customWidth="1"/>
    <col min="11526" max="11526" width="0" style="1" hidden="1" customWidth="1"/>
    <col min="11527" max="11527" width="4.7109375" style="1" customWidth="1"/>
    <col min="11528" max="11528" width="14.42578125" style="1" customWidth="1"/>
    <col min="11529" max="11529" width="11.140625" style="1" customWidth="1"/>
    <col min="11530" max="11530" width="10.28515625" style="1" customWidth="1"/>
    <col min="11531" max="11531" width="13" style="1" customWidth="1"/>
    <col min="11532" max="11532" width="8.28515625" style="1" customWidth="1"/>
    <col min="11533" max="11777" width="10" style="1"/>
    <col min="11778" max="11778" width="2.5703125" style="1" customWidth="1"/>
    <col min="11779" max="11779" width="7.140625" style="1" customWidth="1"/>
    <col min="11780" max="11780" width="23.5703125" style="1" customWidth="1"/>
    <col min="11781" max="11781" width="9.7109375" style="1" customWidth="1"/>
    <col min="11782" max="11782" width="0" style="1" hidden="1" customWidth="1"/>
    <col min="11783" max="11783" width="4.7109375" style="1" customWidth="1"/>
    <col min="11784" max="11784" width="14.42578125" style="1" customWidth="1"/>
    <col min="11785" max="11785" width="11.140625" style="1" customWidth="1"/>
    <col min="11786" max="11786" width="10.28515625" style="1" customWidth="1"/>
    <col min="11787" max="11787" width="13" style="1" customWidth="1"/>
    <col min="11788" max="11788" width="8.28515625" style="1" customWidth="1"/>
    <col min="11789" max="12033" width="10" style="1"/>
    <col min="12034" max="12034" width="2.5703125" style="1" customWidth="1"/>
    <col min="12035" max="12035" width="7.140625" style="1" customWidth="1"/>
    <col min="12036" max="12036" width="23.5703125" style="1" customWidth="1"/>
    <col min="12037" max="12037" width="9.7109375" style="1" customWidth="1"/>
    <col min="12038" max="12038" width="0" style="1" hidden="1" customWidth="1"/>
    <col min="12039" max="12039" width="4.7109375" style="1" customWidth="1"/>
    <col min="12040" max="12040" width="14.42578125" style="1" customWidth="1"/>
    <col min="12041" max="12041" width="11.140625" style="1" customWidth="1"/>
    <col min="12042" max="12042" width="10.28515625" style="1" customWidth="1"/>
    <col min="12043" max="12043" width="13" style="1" customWidth="1"/>
    <col min="12044" max="12044" width="8.28515625" style="1" customWidth="1"/>
    <col min="12045" max="12289" width="10" style="1"/>
    <col min="12290" max="12290" width="2.5703125" style="1" customWidth="1"/>
    <col min="12291" max="12291" width="7.140625" style="1" customWidth="1"/>
    <col min="12292" max="12292" width="23.5703125" style="1" customWidth="1"/>
    <col min="12293" max="12293" width="9.7109375" style="1" customWidth="1"/>
    <col min="12294" max="12294" width="0" style="1" hidden="1" customWidth="1"/>
    <col min="12295" max="12295" width="4.7109375" style="1" customWidth="1"/>
    <col min="12296" max="12296" width="14.42578125" style="1" customWidth="1"/>
    <col min="12297" max="12297" width="11.140625" style="1" customWidth="1"/>
    <col min="12298" max="12298" width="10.28515625" style="1" customWidth="1"/>
    <col min="12299" max="12299" width="13" style="1" customWidth="1"/>
    <col min="12300" max="12300" width="8.28515625" style="1" customWidth="1"/>
    <col min="12301" max="12545" width="10" style="1"/>
    <col min="12546" max="12546" width="2.5703125" style="1" customWidth="1"/>
    <col min="12547" max="12547" width="7.140625" style="1" customWidth="1"/>
    <col min="12548" max="12548" width="23.5703125" style="1" customWidth="1"/>
    <col min="12549" max="12549" width="9.7109375" style="1" customWidth="1"/>
    <col min="12550" max="12550" width="0" style="1" hidden="1" customWidth="1"/>
    <col min="12551" max="12551" width="4.7109375" style="1" customWidth="1"/>
    <col min="12552" max="12552" width="14.42578125" style="1" customWidth="1"/>
    <col min="12553" max="12553" width="11.140625" style="1" customWidth="1"/>
    <col min="12554" max="12554" width="10.28515625" style="1" customWidth="1"/>
    <col min="12555" max="12555" width="13" style="1" customWidth="1"/>
    <col min="12556" max="12556" width="8.28515625" style="1" customWidth="1"/>
    <col min="12557" max="12801" width="10" style="1"/>
    <col min="12802" max="12802" width="2.5703125" style="1" customWidth="1"/>
    <col min="12803" max="12803" width="7.140625" style="1" customWidth="1"/>
    <col min="12804" max="12804" width="23.5703125" style="1" customWidth="1"/>
    <col min="12805" max="12805" width="9.7109375" style="1" customWidth="1"/>
    <col min="12806" max="12806" width="0" style="1" hidden="1" customWidth="1"/>
    <col min="12807" max="12807" width="4.7109375" style="1" customWidth="1"/>
    <col min="12808" max="12808" width="14.42578125" style="1" customWidth="1"/>
    <col min="12809" max="12809" width="11.140625" style="1" customWidth="1"/>
    <col min="12810" max="12810" width="10.28515625" style="1" customWidth="1"/>
    <col min="12811" max="12811" width="13" style="1" customWidth="1"/>
    <col min="12812" max="12812" width="8.28515625" style="1" customWidth="1"/>
    <col min="12813" max="13057" width="10" style="1"/>
    <col min="13058" max="13058" width="2.5703125" style="1" customWidth="1"/>
    <col min="13059" max="13059" width="7.140625" style="1" customWidth="1"/>
    <col min="13060" max="13060" width="23.5703125" style="1" customWidth="1"/>
    <col min="13061" max="13061" width="9.7109375" style="1" customWidth="1"/>
    <col min="13062" max="13062" width="0" style="1" hidden="1" customWidth="1"/>
    <col min="13063" max="13063" width="4.7109375" style="1" customWidth="1"/>
    <col min="13064" max="13064" width="14.42578125" style="1" customWidth="1"/>
    <col min="13065" max="13065" width="11.140625" style="1" customWidth="1"/>
    <col min="13066" max="13066" width="10.28515625" style="1" customWidth="1"/>
    <col min="13067" max="13067" width="13" style="1" customWidth="1"/>
    <col min="13068" max="13068" width="8.28515625" style="1" customWidth="1"/>
    <col min="13069" max="13313" width="10" style="1"/>
    <col min="13314" max="13314" width="2.5703125" style="1" customWidth="1"/>
    <col min="13315" max="13315" width="7.140625" style="1" customWidth="1"/>
    <col min="13316" max="13316" width="23.5703125" style="1" customWidth="1"/>
    <col min="13317" max="13317" width="9.7109375" style="1" customWidth="1"/>
    <col min="13318" max="13318" width="0" style="1" hidden="1" customWidth="1"/>
    <col min="13319" max="13319" width="4.7109375" style="1" customWidth="1"/>
    <col min="13320" max="13320" width="14.42578125" style="1" customWidth="1"/>
    <col min="13321" max="13321" width="11.140625" style="1" customWidth="1"/>
    <col min="13322" max="13322" width="10.28515625" style="1" customWidth="1"/>
    <col min="13323" max="13323" width="13" style="1" customWidth="1"/>
    <col min="13324" max="13324" width="8.28515625" style="1" customWidth="1"/>
    <col min="13325" max="13569" width="10" style="1"/>
    <col min="13570" max="13570" width="2.5703125" style="1" customWidth="1"/>
    <col min="13571" max="13571" width="7.140625" style="1" customWidth="1"/>
    <col min="13572" max="13572" width="23.5703125" style="1" customWidth="1"/>
    <col min="13573" max="13573" width="9.7109375" style="1" customWidth="1"/>
    <col min="13574" max="13574" width="0" style="1" hidden="1" customWidth="1"/>
    <col min="13575" max="13575" width="4.7109375" style="1" customWidth="1"/>
    <col min="13576" max="13576" width="14.42578125" style="1" customWidth="1"/>
    <col min="13577" max="13577" width="11.140625" style="1" customWidth="1"/>
    <col min="13578" max="13578" width="10.28515625" style="1" customWidth="1"/>
    <col min="13579" max="13579" width="13" style="1" customWidth="1"/>
    <col min="13580" max="13580" width="8.28515625" style="1" customWidth="1"/>
    <col min="13581" max="13825" width="10" style="1"/>
    <col min="13826" max="13826" width="2.5703125" style="1" customWidth="1"/>
    <col min="13827" max="13827" width="7.140625" style="1" customWidth="1"/>
    <col min="13828" max="13828" width="23.5703125" style="1" customWidth="1"/>
    <col min="13829" max="13829" width="9.7109375" style="1" customWidth="1"/>
    <col min="13830" max="13830" width="0" style="1" hidden="1" customWidth="1"/>
    <col min="13831" max="13831" width="4.7109375" style="1" customWidth="1"/>
    <col min="13832" max="13832" width="14.42578125" style="1" customWidth="1"/>
    <col min="13833" max="13833" width="11.140625" style="1" customWidth="1"/>
    <col min="13834" max="13834" width="10.28515625" style="1" customWidth="1"/>
    <col min="13835" max="13835" width="13" style="1" customWidth="1"/>
    <col min="13836" max="13836" width="8.28515625" style="1" customWidth="1"/>
    <col min="13837" max="14081" width="10" style="1"/>
    <col min="14082" max="14082" width="2.5703125" style="1" customWidth="1"/>
    <col min="14083" max="14083" width="7.140625" style="1" customWidth="1"/>
    <col min="14084" max="14084" width="23.5703125" style="1" customWidth="1"/>
    <col min="14085" max="14085" width="9.7109375" style="1" customWidth="1"/>
    <col min="14086" max="14086" width="0" style="1" hidden="1" customWidth="1"/>
    <col min="14087" max="14087" width="4.7109375" style="1" customWidth="1"/>
    <col min="14088" max="14088" width="14.42578125" style="1" customWidth="1"/>
    <col min="14089" max="14089" width="11.140625" style="1" customWidth="1"/>
    <col min="14090" max="14090" width="10.28515625" style="1" customWidth="1"/>
    <col min="14091" max="14091" width="13" style="1" customWidth="1"/>
    <col min="14092" max="14092" width="8.28515625" style="1" customWidth="1"/>
    <col min="14093" max="14337" width="10" style="1"/>
    <col min="14338" max="14338" width="2.5703125" style="1" customWidth="1"/>
    <col min="14339" max="14339" width="7.140625" style="1" customWidth="1"/>
    <col min="14340" max="14340" width="23.5703125" style="1" customWidth="1"/>
    <col min="14341" max="14341" width="9.7109375" style="1" customWidth="1"/>
    <col min="14342" max="14342" width="0" style="1" hidden="1" customWidth="1"/>
    <col min="14343" max="14343" width="4.7109375" style="1" customWidth="1"/>
    <col min="14344" max="14344" width="14.42578125" style="1" customWidth="1"/>
    <col min="14345" max="14345" width="11.140625" style="1" customWidth="1"/>
    <col min="14346" max="14346" width="10.28515625" style="1" customWidth="1"/>
    <col min="14347" max="14347" width="13" style="1" customWidth="1"/>
    <col min="14348" max="14348" width="8.28515625" style="1" customWidth="1"/>
    <col min="14349" max="14593" width="10" style="1"/>
    <col min="14594" max="14594" width="2.5703125" style="1" customWidth="1"/>
    <col min="14595" max="14595" width="7.140625" style="1" customWidth="1"/>
    <col min="14596" max="14596" width="23.5703125" style="1" customWidth="1"/>
    <col min="14597" max="14597" width="9.7109375" style="1" customWidth="1"/>
    <col min="14598" max="14598" width="0" style="1" hidden="1" customWidth="1"/>
    <col min="14599" max="14599" width="4.7109375" style="1" customWidth="1"/>
    <col min="14600" max="14600" width="14.42578125" style="1" customWidth="1"/>
    <col min="14601" max="14601" width="11.140625" style="1" customWidth="1"/>
    <col min="14602" max="14602" width="10.28515625" style="1" customWidth="1"/>
    <col min="14603" max="14603" width="13" style="1" customWidth="1"/>
    <col min="14604" max="14604" width="8.28515625" style="1" customWidth="1"/>
    <col min="14605" max="14849" width="10" style="1"/>
    <col min="14850" max="14850" width="2.5703125" style="1" customWidth="1"/>
    <col min="14851" max="14851" width="7.140625" style="1" customWidth="1"/>
    <col min="14852" max="14852" width="23.5703125" style="1" customWidth="1"/>
    <col min="14853" max="14853" width="9.7109375" style="1" customWidth="1"/>
    <col min="14854" max="14854" width="0" style="1" hidden="1" customWidth="1"/>
    <col min="14855" max="14855" width="4.7109375" style="1" customWidth="1"/>
    <col min="14856" max="14856" width="14.42578125" style="1" customWidth="1"/>
    <col min="14857" max="14857" width="11.140625" style="1" customWidth="1"/>
    <col min="14858" max="14858" width="10.28515625" style="1" customWidth="1"/>
    <col min="14859" max="14859" width="13" style="1" customWidth="1"/>
    <col min="14860" max="14860" width="8.28515625" style="1" customWidth="1"/>
    <col min="14861" max="15105" width="10" style="1"/>
    <col min="15106" max="15106" width="2.5703125" style="1" customWidth="1"/>
    <col min="15107" max="15107" width="7.140625" style="1" customWidth="1"/>
    <col min="15108" max="15108" width="23.5703125" style="1" customWidth="1"/>
    <col min="15109" max="15109" width="9.7109375" style="1" customWidth="1"/>
    <col min="15110" max="15110" width="0" style="1" hidden="1" customWidth="1"/>
    <col min="15111" max="15111" width="4.7109375" style="1" customWidth="1"/>
    <col min="15112" max="15112" width="14.42578125" style="1" customWidth="1"/>
    <col min="15113" max="15113" width="11.140625" style="1" customWidth="1"/>
    <col min="15114" max="15114" width="10.28515625" style="1" customWidth="1"/>
    <col min="15115" max="15115" width="13" style="1" customWidth="1"/>
    <col min="15116" max="15116" width="8.28515625" style="1" customWidth="1"/>
    <col min="15117" max="15361" width="10" style="1"/>
    <col min="15362" max="15362" width="2.5703125" style="1" customWidth="1"/>
    <col min="15363" max="15363" width="7.140625" style="1" customWidth="1"/>
    <col min="15364" max="15364" width="23.5703125" style="1" customWidth="1"/>
    <col min="15365" max="15365" width="9.7109375" style="1" customWidth="1"/>
    <col min="15366" max="15366" width="0" style="1" hidden="1" customWidth="1"/>
    <col min="15367" max="15367" width="4.7109375" style="1" customWidth="1"/>
    <col min="15368" max="15368" width="14.42578125" style="1" customWidth="1"/>
    <col min="15369" max="15369" width="11.140625" style="1" customWidth="1"/>
    <col min="15370" max="15370" width="10.28515625" style="1" customWidth="1"/>
    <col min="15371" max="15371" width="13" style="1" customWidth="1"/>
    <col min="15372" max="15372" width="8.28515625" style="1" customWidth="1"/>
    <col min="15373" max="15617" width="10" style="1"/>
    <col min="15618" max="15618" width="2.5703125" style="1" customWidth="1"/>
    <col min="15619" max="15619" width="7.140625" style="1" customWidth="1"/>
    <col min="15620" max="15620" width="23.5703125" style="1" customWidth="1"/>
    <col min="15621" max="15621" width="9.7109375" style="1" customWidth="1"/>
    <col min="15622" max="15622" width="0" style="1" hidden="1" customWidth="1"/>
    <col min="15623" max="15623" width="4.7109375" style="1" customWidth="1"/>
    <col min="15624" max="15624" width="14.42578125" style="1" customWidth="1"/>
    <col min="15625" max="15625" width="11.140625" style="1" customWidth="1"/>
    <col min="15626" max="15626" width="10.28515625" style="1" customWidth="1"/>
    <col min="15627" max="15627" width="13" style="1" customWidth="1"/>
    <col min="15628" max="15628" width="8.28515625" style="1" customWidth="1"/>
    <col min="15629" max="15873" width="10" style="1"/>
    <col min="15874" max="15874" width="2.5703125" style="1" customWidth="1"/>
    <col min="15875" max="15875" width="7.140625" style="1" customWidth="1"/>
    <col min="15876" max="15876" width="23.5703125" style="1" customWidth="1"/>
    <col min="15877" max="15877" width="9.7109375" style="1" customWidth="1"/>
    <col min="15878" max="15878" width="0" style="1" hidden="1" customWidth="1"/>
    <col min="15879" max="15879" width="4.7109375" style="1" customWidth="1"/>
    <col min="15880" max="15880" width="14.42578125" style="1" customWidth="1"/>
    <col min="15881" max="15881" width="11.140625" style="1" customWidth="1"/>
    <col min="15882" max="15882" width="10.28515625" style="1" customWidth="1"/>
    <col min="15883" max="15883" width="13" style="1" customWidth="1"/>
    <col min="15884" max="15884" width="8.28515625" style="1" customWidth="1"/>
    <col min="15885" max="16129" width="10" style="1"/>
    <col min="16130" max="16130" width="2.5703125" style="1" customWidth="1"/>
    <col min="16131" max="16131" width="7.140625" style="1" customWidth="1"/>
    <col min="16132" max="16132" width="23.5703125" style="1" customWidth="1"/>
    <col min="16133" max="16133" width="9.7109375" style="1" customWidth="1"/>
    <col min="16134" max="16134" width="0" style="1" hidden="1" customWidth="1"/>
    <col min="16135" max="16135" width="4.7109375" style="1" customWidth="1"/>
    <col min="16136" max="16136" width="14.42578125" style="1" customWidth="1"/>
    <col min="16137" max="16137" width="11.140625" style="1" customWidth="1"/>
    <col min="16138" max="16138" width="10.28515625" style="1" customWidth="1"/>
    <col min="16139" max="16139" width="13" style="1" customWidth="1"/>
    <col min="16140" max="16140" width="8.28515625" style="1" customWidth="1"/>
    <col min="16141" max="16384" width="10" style="1"/>
  </cols>
  <sheetData>
    <row r="1" spans="1:14" ht="12" customHeight="1">
      <c r="B1" s="2" t="s">
        <v>0</v>
      </c>
      <c r="D1" s="3"/>
      <c r="E1" s="3"/>
      <c r="F1" s="3"/>
      <c r="G1" s="3"/>
      <c r="H1" s="3"/>
      <c r="I1" s="3"/>
      <c r="J1" s="3"/>
      <c r="K1" s="3"/>
      <c r="L1" s="4"/>
    </row>
    <row r="2" spans="1:14" ht="12" customHeight="1">
      <c r="B2" s="2" t="s">
        <v>560</v>
      </c>
      <c r="D2" s="3"/>
      <c r="E2" s="3"/>
      <c r="F2" s="3"/>
      <c r="G2" s="3"/>
      <c r="H2" s="3"/>
      <c r="I2" s="3"/>
      <c r="J2" s="3"/>
      <c r="K2" s="3"/>
      <c r="L2" s="4"/>
    </row>
    <row r="3" spans="1:14" ht="12" customHeight="1">
      <c r="B3" s="2" t="s">
        <v>561</v>
      </c>
      <c r="D3" s="3"/>
      <c r="E3" s="3"/>
      <c r="F3" s="3"/>
      <c r="G3" s="3"/>
      <c r="H3" s="3"/>
      <c r="I3" s="3"/>
      <c r="J3" s="3"/>
      <c r="K3" s="3"/>
      <c r="L3" s="4"/>
    </row>
    <row r="4" spans="1:14" ht="12" customHeight="1">
      <c r="D4" s="3"/>
      <c r="E4" s="3"/>
      <c r="F4" s="3"/>
      <c r="G4" s="3"/>
      <c r="H4" s="3"/>
      <c r="I4" s="3"/>
      <c r="J4" s="3"/>
      <c r="K4" s="3"/>
      <c r="L4" s="4"/>
    </row>
    <row r="5" spans="1:14" ht="12" customHeight="1">
      <c r="D5" s="3"/>
      <c r="E5" s="3"/>
      <c r="F5" s="3"/>
      <c r="G5" s="3"/>
      <c r="H5" s="3"/>
      <c r="I5" s="3"/>
      <c r="J5" s="3"/>
      <c r="K5" s="3"/>
      <c r="L5" s="4"/>
    </row>
    <row r="6" spans="1:14" ht="12" customHeight="1">
      <c r="D6" s="3"/>
      <c r="E6" s="3"/>
      <c r="F6" s="3"/>
      <c r="G6" s="3" t="s">
        <v>1</v>
      </c>
      <c r="H6" s="3" t="s">
        <v>2</v>
      </c>
      <c r="I6" s="3" t="s">
        <v>3</v>
      </c>
      <c r="J6" s="3"/>
      <c r="K6" s="3" t="s">
        <v>562</v>
      </c>
      <c r="L6" s="4"/>
    </row>
    <row r="7" spans="1:14" ht="12" customHeight="1">
      <c r="D7" s="5" t="s">
        <v>4</v>
      </c>
      <c r="E7" s="5"/>
      <c r="F7" s="5" t="s">
        <v>5</v>
      </c>
      <c r="G7" s="5" t="s">
        <v>6</v>
      </c>
      <c r="H7" s="5" t="s">
        <v>7</v>
      </c>
      <c r="I7" s="5" t="s">
        <v>7</v>
      </c>
      <c r="J7" s="5" t="s">
        <v>8</v>
      </c>
      <c r="K7" s="5" t="s">
        <v>9</v>
      </c>
      <c r="L7" s="6" t="s">
        <v>10</v>
      </c>
    </row>
    <row r="8" spans="1:14" ht="12" customHeight="1">
      <c r="A8" s="7"/>
      <c r="B8" s="8" t="s">
        <v>11</v>
      </c>
      <c r="C8" s="7"/>
      <c r="D8" s="9"/>
      <c r="E8" s="9"/>
      <c r="F8" s="9"/>
      <c r="G8" s="9"/>
      <c r="H8" s="9"/>
      <c r="I8" s="9"/>
      <c r="J8" s="9"/>
      <c r="K8" s="10"/>
      <c r="L8" s="11"/>
    </row>
    <row r="9" spans="1:14" ht="12" customHeight="1">
      <c r="A9" s="7"/>
      <c r="B9" s="12" t="s">
        <v>12</v>
      </c>
      <c r="C9" s="7"/>
      <c r="D9" s="9">
        <v>312</v>
      </c>
      <c r="E9" s="9" t="str">
        <f>D9&amp;I9</f>
        <v>312DGP</v>
      </c>
      <c r="F9" s="9">
        <v>3</v>
      </c>
      <c r="G9" s="10">
        <f>SUMIF('8.6.2 and 8.6.3'!$G$10:$G$85,'8.6'!E9,'8.6.2 and 8.6.3'!$J$10:$J$85)</f>
        <v>-55647255.004161</v>
      </c>
      <c r="H9" s="13" t="s">
        <v>13</v>
      </c>
      <c r="I9" s="13" t="s">
        <v>14</v>
      </c>
      <c r="J9" s="14">
        <v>0.4315468104876492</v>
      </c>
      <c r="K9" s="15">
        <f>G9*J9</f>
        <v>-24014395.409438554</v>
      </c>
      <c r="L9" s="11"/>
      <c r="M9" s="16"/>
      <c r="N9" s="17"/>
    </row>
    <row r="10" spans="1:14" ht="12" customHeight="1">
      <c r="A10" s="7"/>
      <c r="B10" s="12" t="s">
        <v>12</v>
      </c>
      <c r="C10" s="7"/>
      <c r="D10" s="9">
        <v>312</v>
      </c>
      <c r="E10" s="9" t="str">
        <f t="shared" ref="E10:E52" si="0">D10&amp;I10</f>
        <v>312DGU</v>
      </c>
      <c r="F10" s="9">
        <v>3</v>
      </c>
      <c r="G10" s="10">
        <f>SUMIF('8.6.2 and 8.6.3'!$G$10:$G$85,'8.6'!E10,'8.6.2 and 8.6.3'!$J$10:$J$85)</f>
        <v>-56114996.556584358</v>
      </c>
      <c r="H10" s="13" t="s">
        <v>13</v>
      </c>
      <c r="I10" s="13" t="s">
        <v>15</v>
      </c>
      <c r="J10" s="14">
        <v>0.4315468104876492</v>
      </c>
      <c r="K10" s="15">
        <f t="shared" ref="K10:K52" si="1">G10*J10</f>
        <v>-24216247.784519397</v>
      </c>
      <c r="L10" s="11"/>
      <c r="M10" s="18"/>
      <c r="N10" s="17"/>
    </row>
    <row r="11" spans="1:14" ht="12" customHeight="1">
      <c r="A11" s="7"/>
      <c r="B11" s="12" t="s">
        <v>12</v>
      </c>
      <c r="C11" s="7"/>
      <c r="D11" s="9">
        <v>312</v>
      </c>
      <c r="E11" s="9" t="str">
        <f t="shared" si="0"/>
        <v>312SG</v>
      </c>
      <c r="F11" s="9">
        <v>3</v>
      </c>
      <c r="G11" s="10">
        <f>SUMIF('8.6.2 and 8.6.3'!$G$10:$G$85,'8.6'!E11,'8.6.2 and 8.6.3'!$J$10:$J$85)</f>
        <v>936149307.79033041</v>
      </c>
      <c r="H11" s="13" t="s">
        <v>13</v>
      </c>
      <c r="I11" s="13" t="s">
        <v>13</v>
      </c>
      <c r="J11" s="14">
        <v>0.4315468104876492</v>
      </c>
      <c r="K11" s="15">
        <f t="shared" si="1"/>
        <v>403992247.91713768</v>
      </c>
      <c r="L11" s="11"/>
      <c r="M11" s="18"/>
      <c r="N11" s="19"/>
    </row>
    <row r="12" spans="1:14" ht="12" customHeight="1">
      <c r="A12" s="7"/>
      <c r="B12" s="12" t="s">
        <v>12</v>
      </c>
      <c r="C12" s="7"/>
      <c r="D12" s="9">
        <v>312</v>
      </c>
      <c r="E12" s="9" t="str">
        <f t="shared" si="0"/>
        <v>312SSGCH</v>
      </c>
      <c r="F12" s="9">
        <v>3</v>
      </c>
      <c r="G12" s="10">
        <f>SUMIF('8.6.2 and 8.6.3'!$G$10:$G$85,'8.6'!E12,'8.6.2 and 8.6.3'!$J$10:$J$85)</f>
        <v>-18377277.952390432</v>
      </c>
      <c r="H12" s="13" t="s">
        <v>13</v>
      </c>
      <c r="I12" s="13" t="s">
        <v>16</v>
      </c>
      <c r="J12" s="14">
        <v>0.4315468104876492</v>
      </c>
      <c r="K12" s="15">
        <f t="shared" si="1"/>
        <v>-7930655.6857990883</v>
      </c>
      <c r="L12" s="11"/>
      <c r="M12" s="18"/>
      <c r="N12" s="19"/>
    </row>
    <row r="13" spans="1:14" ht="12" customHeight="1">
      <c r="A13" s="7"/>
      <c r="B13" s="12" t="s">
        <v>17</v>
      </c>
      <c r="C13" s="7"/>
      <c r="D13" s="9">
        <v>332</v>
      </c>
      <c r="E13" s="9" t="str">
        <f t="shared" si="0"/>
        <v>332DGP</v>
      </c>
      <c r="F13" s="9">
        <v>3</v>
      </c>
      <c r="G13" s="10">
        <f>SUMIF('8.6.2 and 8.6.3'!$G$10:$G$85,'8.6'!E13,'8.6.2 and 8.6.3'!$J$10:$J$85)</f>
        <v>-6635186.7142106295</v>
      </c>
      <c r="H13" s="13" t="s">
        <v>13</v>
      </c>
      <c r="I13" s="13" t="s">
        <v>14</v>
      </c>
      <c r="J13" s="14">
        <v>0.4315468104876492</v>
      </c>
      <c r="K13" s="15">
        <f t="shared" si="1"/>
        <v>-2863393.6635076222</v>
      </c>
      <c r="L13" s="11"/>
      <c r="M13" s="18"/>
      <c r="N13" s="19"/>
    </row>
    <row r="14" spans="1:14" ht="12" customHeight="1">
      <c r="A14" s="7"/>
      <c r="B14" s="12" t="s">
        <v>17</v>
      </c>
      <c r="C14" s="7"/>
      <c r="D14" s="9">
        <v>332</v>
      </c>
      <c r="E14" s="9" t="str">
        <f t="shared" si="0"/>
        <v>332DGU</v>
      </c>
      <c r="F14" s="9">
        <v>3</v>
      </c>
      <c r="G14" s="10">
        <f>SUMIF('8.6.2 and 8.6.3'!$G$10:$G$85,'8.6'!E14,'8.6.2 and 8.6.3'!$J$10:$J$85)</f>
        <v>-2026284.7148623392</v>
      </c>
      <c r="H14" s="13" t="s">
        <v>13</v>
      </c>
      <c r="I14" s="13" t="s">
        <v>15</v>
      </c>
      <c r="J14" s="14">
        <v>0.4315468104876492</v>
      </c>
      <c r="K14" s="15">
        <f t="shared" si="1"/>
        <v>-874436.70583871822</v>
      </c>
      <c r="L14" s="11"/>
      <c r="M14" s="18"/>
      <c r="N14" s="19"/>
    </row>
    <row r="15" spans="1:14" ht="12" customHeight="1">
      <c r="A15" s="7"/>
      <c r="B15" s="12" t="s">
        <v>17</v>
      </c>
      <c r="C15" s="7"/>
      <c r="D15" s="9">
        <v>332</v>
      </c>
      <c r="E15" s="9" t="str">
        <f t="shared" si="0"/>
        <v>332SG-P</v>
      </c>
      <c r="F15" s="9">
        <v>3</v>
      </c>
      <c r="G15" s="10">
        <f>SUMIF('8.6.2 and 8.6.3'!$G$10:$G$85,'8.6'!E15,'8.6.2 and 8.6.3'!$J$10:$J$85)</f>
        <v>178905812.98347276</v>
      </c>
      <c r="H15" s="13" t="s">
        <v>18</v>
      </c>
      <c r="I15" s="13" t="s">
        <v>18</v>
      </c>
      <c r="J15" s="14">
        <v>0.4315468104876492</v>
      </c>
      <c r="K15" s="15">
        <f t="shared" si="1"/>
        <v>77206232.970717534</v>
      </c>
      <c r="L15" s="11"/>
      <c r="M15" s="18"/>
      <c r="N15" s="17"/>
    </row>
    <row r="16" spans="1:14" ht="12" customHeight="1">
      <c r="A16" s="7"/>
      <c r="B16" s="12" t="s">
        <v>17</v>
      </c>
      <c r="C16" s="7"/>
      <c r="D16" s="9">
        <v>332</v>
      </c>
      <c r="E16" s="9" t="str">
        <f t="shared" si="0"/>
        <v>332SG-U</v>
      </c>
      <c r="F16" s="9">
        <v>3</v>
      </c>
      <c r="G16" s="10">
        <f>SUMIF('8.6.2 and 8.6.3'!$G$10:$G$85,'8.6'!E16,'8.6.2 and 8.6.3'!$J$10:$J$85)</f>
        <v>20939299.937541574</v>
      </c>
      <c r="H16" s="13" t="s">
        <v>19</v>
      </c>
      <c r="I16" s="13" t="s">
        <v>19</v>
      </c>
      <c r="J16" s="14">
        <v>0.4315468104876492</v>
      </c>
      <c r="K16" s="15">
        <f t="shared" si="1"/>
        <v>9036288.1018902976</v>
      </c>
      <c r="L16" s="11"/>
      <c r="M16" s="18"/>
      <c r="N16" s="17"/>
    </row>
    <row r="17" spans="1:30" ht="12" customHeight="1">
      <c r="A17" s="7"/>
      <c r="B17" s="12" t="s">
        <v>20</v>
      </c>
      <c r="C17" s="7"/>
      <c r="D17" s="9">
        <v>343</v>
      </c>
      <c r="E17" s="9" t="str">
        <f t="shared" si="0"/>
        <v>343DGU</v>
      </c>
      <c r="F17" s="9">
        <v>3</v>
      </c>
      <c r="G17" s="10">
        <f>SUMIF('8.6.2 and 8.6.3'!$G$10:$G$85,'8.6'!E17,'8.6.2 and 8.6.3'!$J$10:$J$85)</f>
        <v>-864554.93974382919</v>
      </c>
      <c r="H17" s="13" t="s">
        <v>13</v>
      </c>
      <c r="I17" s="13" t="s">
        <v>15</v>
      </c>
      <c r="J17" s="14">
        <v>0.4315468104876492</v>
      </c>
      <c r="K17" s="15">
        <f t="shared" si="1"/>
        <v>-373095.92673779122</v>
      </c>
      <c r="L17" s="11"/>
      <c r="M17" s="18"/>
      <c r="N17" s="17"/>
    </row>
    <row r="18" spans="1:30" ht="12" customHeight="1">
      <c r="A18" s="7"/>
      <c r="B18" s="12" t="s">
        <v>20</v>
      </c>
      <c r="C18" s="7"/>
      <c r="D18" s="9">
        <v>343</v>
      </c>
      <c r="E18" s="9" t="str">
        <f t="shared" si="0"/>
        <v>343SG</v>
      </c>
      <c r="F18" s="9">
        <v>3</v>
      </c>
      <c r="G18" s="10">
        <f>SUMIF('8.6.2 and 8.6.3'!$G$10:$G$85,'8.6'!E18,'8.6.2 and 8.6.3'!$J$10:$J$85)</f>
        <v>-16866879.158691406</v>
      </c>
      <c r="H18" s="13" t="s">
        <v>13</v>
      </c>
      <c r="I18" s="13" t="s">
        <v>13</v>
      </c>
      <c r="J18" s="14">
        <v>0.4315468104876492</v>
      </c>
      <c r="K18" s="15">
        <f t="shared" si="1"/>
        <v>-7278847.9038138799</v>
      </c>
      <c r="L18" s="9"/>
      <c r="M18" s="18"/>
      <c r="N18" s="17"/>
    </row>
    <row r="19" spans="1:30" ht="12" customHeight="1">
      <c r="A19" s="7"/>
      <c r="B19" s="12" t="s">
        <v>20</v>
      </c>
      <c r="C19" s="7"/>
      <c r="D19" s="9">
        <v>343</v>
      </c>
      <c r="E19" s="9" t="str">
        <f>D19&amp;I19</f>
        <v>343SG-W</v>
      </c>
      <c r="F19" s="9">
        <v>3</v>
      </c>
      <c r="G19" s="10">
        <f>SUMIF('8.6.2 and 8.6.3'!$G$10:$G$85,'8.6'!E19,'8.6.2 and 8.6.3'!$J$10:$J$85)</f>
        <v>125548606.29969764</v>
      </c>
      <c r="H19" s="13" t="s">
        <v>21</v>
      </c>
      <c r="I19" s="13" t="s">
        <v>21</v>
      </c>
      <c r="J19" s="14">
        <v>0.4315468104876492</v>
      </c>
      <c r="K19" s="15">
        <f t="shared" si="1"/>
        <v>54180100.609804094</v>
      </c>
      <c r="L19" s="9"/>
      <c r="M19" s="18"/>
      <c r="N19" s="241"/>
      <c r="O19" s="242"/>
      <c r="P19" s="242"/>
      <c r="Q19" s="242"/>
      <c r="R19" s="242"/>
      <c r="S19" s="242"/>
      <c r="T19" s="242"/>
      <c r="U19" s="242"/>
      <c r="V19" s="242"/>
      <c r="W19" s="242"/>
      <c r="X19" s="242"/>
      <c r="Y19" s="242"/>
      <c r="Z19" s="242"/>
      <c r="AA19" s="242"/>
      <c r="AB19" s="242"/>
      <c r="AC19" s="242"/>
      <c r="AD19" s="242"/>
    </row>
    <row r="20" spans="1:30" ht="12" customHeight="1">
      <c r="A20" s="7"/>
      <c r="B20" s="12" t="s">
        <v>20</v>
      </c>
      <c r="C20" s="7"/>
      <c r="D20" s="9">
        <v>343</v>
      </c>
      <c r="E20" s="9" t="str">
        <f t="shared" si="0"/>
        <v>343SSGCT</v>
      </c>
      <c r="F20" s="9">
        <v>3</v>
      </c>
      <c r="G20" s="10">
        <f>SUMIF('8.6.2 and 8.6.3'!$G$10:$G$85,'8.6'!E20,'8.6.2 and 8.6.3'!$J$10:$J$85)</f>
        <v>1656639.7092119306</v>
      </c>
      <c r="H20" s="13" t="s">
        <v>13</v>
      </c>
      <c r="I20" s="13" t="s">
        <v>22</v>
      </c>
      <c r="J20" s="14">
        <v>0.4315468104876492</v>
      </c>
      <c r="K20" s="15">
        <f t="shared" si="1"/>
        <v>714917.58263759536</v>
      </c>
      <c r="L20" s="20"/>
      <c r="M20" s="18"/>
      <c r="N20" s="241"/>
      <c r="O20" s="242"/>
      <c r="P20" s="242"/>
      <c r="Q20" s="242"/>
      <c r="R20" s="242"/>
      <c r="S20" s="242"/>
      <c r="T20" s="242"/>
      <c r="U20" s="242"/>
      <c r="V20" s="242"/>
      <c r="W20" s="242"/>
      <c r="X20" s="242"/>
      <c r="Y20" s="242"/>
      <c r="Z20" s="242"/>
      <c r="AA20" s="242"/>
      <c r="AB20" s="242"/>
      <c r="AC20" s="242"/>
      <c r="AD20" s="242"/>
    </row>
    <row r="21" spans="1:30" ht="12" customHeight="1">
      <c r="A21" s="7"/>
      <c r="B21" s="12" t="s">
        <v>23</v>
      </c>
      <c r="C21" s="7"/>
      <c r="D21" s="9">
        <v>355</v>
      </c>
      <c r="E21" s="9" t="str">
        <f t="shared" si="0"/>
        <v>355DGP</v>
      </c>
      <c r="F21" s="9">
        <v>3</v>
      </c>
      <c r="G21" s="10">
        <f>SUMIF('8.6.2 and 8.6.3'!$G$10:$G$85,'8.6'!E21,'8.6.2 and 8.6.3'!$J$10:$J$85)</f>
        <v>-14078418.848449469</v>
      </c>
      <c r="H21" s="13" t="s">
        <v>13</v>
      </c>
      <c r="I21" s="13" t="s">
        <v>14</v>
      </c>
      <c r="J21" s="14">
        <v>0.4315468104876492</v>
      </c>
      <c r="K21" s="15">
        <f t="shared" si="1"/>
        <v>-6075496.7507575713</v>
      </c>
      <c r="L21" s="20"/>
      <c r="N21" s="248" t="s">
        <v>24</v>
      </c>
      <c r="O21" s="248"/>
      <c r="P21" s="248"/>
      <c r="Q21" s="248"/>
      <c r="R21" s="248"/>
      <c r="S21" s="248"/>
      <c r="T21" s="242"/>
      <c r="U21" s="242"/>
      <c r="V21" s="242"/>
      <c r="W21" s="242"/>
      <c r="X21" s="242"/>
      <c r="Y21" s="242"/>
      <c r="Z21" s="242"/>
      <c r="AA21" s="242"/>
      <c r="AB21" s="242"/>
      <c r="AC21" s="242"/>
      <c r="AD21" s="242"/>
    </row>
    <row r="22" spans="1:30" ht="12" customHeight="1">
      <c r="A22" s="7"/>
      <c r="B22" s="12" t="s">
        <v>23</v>
      </c>
      <c r="C22" s="7"/>
      <c r="D22" s="9">
        <v>355</v>
      </c>
      <c r="E22" s="9" t="str">
        <f t="shared" si="0"/>
        <v>355DGU</v>
      </c>
      <c r="F22" s="9">
        <v>3</v>
      </c>
      <c r="G22" s="10">
        <f>SUMIF('8.6.2 and 8.6.3'!$G$10:$G$85,'8.6'!E22,'8.6.2 and 8.6.3'!$J$10:$J$85)</f>
        <v>-4446390.149189353</v>
      </c>
      <c r="H22" s="13" t="s">
        <v>13</v>
      </c>
      <c r="I22" s="13" t="s">
        <v>15</v>
      </c>
      <c r="J22" s="14">
        <v>0.4315468104876492</v>
      </c>
      <c r="K22" s="15">
        <f t="shared" si="1"/>
        <v>-1918825.4870663679</v>
      </c>
      <c r="L22" s="20"/>
      <c r="N22" s="243">
        <f>'8.6.2 and 8.6.3'!J37</f>
        <v>14517352.795994341</v>
      </c>
      <c r="O22" s="243">
        <f>'8.6.2 and 8.6.3'!J42</f>
        <v>19651614.131848633</v>
      </c>
      <c r="P22" s="243">
        <f>'8.6.2 and 8.6.3'!J38</f>
        <v>82352926.830332518</v>
      </c>
      <c r="Q22" s="243">
        <f>'8.6.2 and 8.6.3'!J41</f>
        <v>131577614.86488295</v>
      </c>
      <c r="R22" s="243">
        <f>'8.6.2 and 8.6.3'!J39</f>
        <v>13359956.149285674</v>
      </c>
      <c r="S22" s="243">
        <f>'8.6.2 and 8.6.3'!J40+'8.6.2 and 8.6.3'!J43</f>
        <v>48179765.876253605</v>
      </c>
      <c r="T22" s="242"/>
      <c r="U22" s="242"/>
      <c r="V22" s="242"/>
      <c r="W22" s="242"/>
      <c r="X22" s="242"/>
      <c r="Y22" s="242"/>
      <c r="Z22" s="242"/>
      <c r="AA22" s="242"/>
      <c r="AB22" s="242"/>
      <c r="AC22" s="242"/>
      <c r="AD22" s="242"/>
    </row>
    <row r="23" spans="1:30" ht="12" customHeight="1">
      <c r="A23" s="7"/>
      <c r="B23" s="12" t="s">
        <v>23</v>
      </c>
      <c r="C23" s="7"/>
      <c r="D23" s="9">
        <v>355</v>
      </c>
      <c r="E23" s="9" t="str">
        <f t="shared" si="0"/>
        <v>355SG</v>
      </c>
      <c r="F23" s="9">
        <v>3</v>
      </c>
      <c r="G23" s="10">
        <f>SUMIF('8.6.2 and 8.6.3'!$G$10:$G$85,'8.6'!E23,'8.6.2 and 8.6.3'!$J$10:$J$85)</f>
        <v>683963254.0646143</v>
      </c>
      <c r="H23" s="13" t="s">
        <v>13</v>
      </c>
      <c r="I23" s="13" t="s">
        <v>13</v>
      </c>
      <c r="J23" s="14">
        <v>0.4315468104876492</v>
      </c>
      <c r="K23" s="15">
        <f t="shared" si="1"/>
        <v>295162160.78233796</v>
      </c>
      <c r="L23" s="20"/>
      <c r="N23" s="244" t="s">
        <v>25</v>
      </c>
      <c r="O23" s="244" t="s">
        <v>26</v>
      </c>
      <c r="P23" s="244" t="s">
        <v>27</v>
      </c>
      <c r="Q23" s="244" t="s">
        <v>28</v>
      </c>
      <c r="R23" s="244" t="s">
        <v>29</v>
      </c>
      <c r="S23" s="244" t="s">
        <v>30</v>
      </c>
      <c r="T23" s="242"/>
      <c r="U23" s="242"/>
      <c r="V23" s="242"/>
      <c r="W23" s="242"/>
      <c r="X23" s="242"/>
      <c r="Y23" s="242"/>
      <c r="Z23" s="242"/>
      <c r="AA23" s="242"/>
      <c r="AB23" s="242"/>
      <c r="AC23" s="242"/>
      <c r="AD23" s="242"/>
    </row>
    <row r="24" spans="1:30" ht="12" customHeight="1">
      <c r="A24" s="7"/>
      <c r="B24" s="12" t="s">
        <v>31</v>
      </c>
      <c r="C24" s="7"/>
      <c r="D24" s="21">
        <v>360</v>
      </c>
      <c r="E24" s="9" t="str">
        <f t="shared" si="0"/>
        <v>360Situs</v>
      </c>
      <c r="F24" s="9">
        <v>3</v>
      </c>
      <c r="G24" s="10">
        <f>SUM(N24:S24)</f>
        <v>3002187.0335010369</v>
      </c>
      <c r="H24" s="22" t="s">
        <v>32</v>
      </c>
      <c r="I24" s="22" t="s">
        <v>32</v>
      </c>
      <c r="J24" s="23" t="s">
        <v>28</v>
      </c>
      <c r="K24" s="15">
        <f>Q24</f>
        <v>1275744.7059240516</v>
      </c>
      <c r="L24" s="20"/>
      <c r="M24" s="24">
        <v>9.69575795422431E-3</v>
      </c>
      <c r="N24" s="245">
        <f>$N$22*M24</f>
        <v>140756.73884604266</v>
      </c>
      <c r="O24" s="246">
        <f>$O$22*M24</f>
        <v>190537.29403221825</v>
      </c>
      <c r="P24" s="246">
        <f>$P$22*M24</f>
        <v>798474.04536884907</v>
      </c>
      <c r="Q24" s="246">
        <f>$Q$22*M24</f>
        <v>1275744.7059240516</v>
      </c>
      <c r="R24" s="246">
        <f>$R$22*M24</f>
        <v>129534.90110252456</v>
      </c>
      <c r="S24" s="246">
        <f>$S$22*M24</f>
        <v>467139.34822735086</v>
      </c>
      <c r="T24" s="242"/>
      <c r="U24" s="242"/>
      <c r="V24" s="242"/>
      <c r="W24" s="242"/>
      <c r="X24" s="242"/>
      <c r="Y24" s="242"/>
      <c r="Z24" s="242"/>
      <c r="AA24" s="242"/>
      <c r="AB24" s="242"/>
      <c r="AC24" s="242"/>
      <c r="AD24" s="242"/>
    </row>
    <row r="25" spans="1:30" ht="12" customHeight="1">
      <c r="A25" s="7"/>
      <c r="B25" s="12" t="s">
        <v>31</v>
      </c>
      <c r="C25" s="7"/>
      <c r="D25" s="21">
        <v>361</v>
      </c>
      <c r="E25" s="9" t="str">
        <f t="shared" si="0"/>
        <v>361Situs</v>
      </c>
      <c r="F25" s="9">
        <v>3</v>
      </c>
      <c r="G25" s="10">
        <f t="shared" ref="G25:G36" si="2">SUM(N25:S25)</f>
        <v>4202484.6027777493</v>
      </c>
      <c r="H25" s="22" t="s">
        <v>32</v>
      </c>
      <c r="I25" s="22" t="s">
        <v>32</v>
      </c>
      <c r="J25" s="23" t="s">
        <v>28</v>
      </c>
      <c r="K25" s="15">
        <f t="shared" ref="K25:K36" si="3">Q25</f>
        <v>1785797.2950702249</v>
      </c>
      <c r="L25" s="20"/>
      <c r="M25" s="24">
        <v>1.357219688853655E-2</v>
      </c>
      <c r="N25" s="245">
        <f>$N$22*M25</f>
        <v>197032.37044758178</v>
      </c>
      <c r="O25" s="246">
        <f t="shared" ref="O25:O36" si="4">$O$22*M25</f>
        <v>266715.57617499691</v>
      </c>
      <c r="P25" s="246">
        <f t="shared" ref="P25:P36" si="5">$P$22*M25</f>
        <v>1117710.1372885171</v>
      </c>
      <c r="Q25" s="246">
        <f t="shared" ref="Q25:Q36" si="6">$Q$22*M25</f>
        <v>1785797.2950702249</v>
      </c>
      <c r="R25" s="246">
        <f t="shared" ref="R25:R36" si="7">$R$22*M25</f>
        <v>181323.95528031976</v>
      </c>
      <c r="S25" s="246">
        <f t="shared" ref="S25:S36" si="8">$S$22*M25</f>
        <v>653905.26851610863</v>
      </c>
      <c r="T25" s="242"/>
      <c r="U25" s="242"/>
      <c r="V25" s="242"/>
      <c r="W25" s="242"/>
      <c r="X25" s="242"/>
      <c r="Y25" s="242"/>
      <c r="Z25" s="242"/>
      <c r="AA25" s="242"/>
      <c r="AB25" s="242"/>
      <c r="AC25" s="242"/>
      <c r="AD25" s="242"/>
    </row>
    <row r="26" spans="1:30" ht="12" customHeight="1">
      <c r="A26" s="7"/>
      <c r="B26" s="12" t="s">
        <v>31</v>
      </c>
      <c r="C26" s="7"/>
      <c r="D26" s="21">
        <v>362</v>
      </c>
      <c r="E26" s="9" t="str">
        <f t="shared" si="0"/>
        <v>362Situs</v>
      </c>
      <c r="F26" s="9">
        <v>3</v>
      </c>
      <c r="G26" s="10">
        <f t="shared" si="2"/>
        <v>46207988.128718413</v>
      </c>
      <c r="H26" s="22" t="s">
        <v>32</v>
      </c>
      <c r="I26" s="22" t="s">
        <v>32</v>
      </c>
      <c r="J26" s="23" t="s">
        <v>28</v>
      </c>
      <c r="K26" s="15">
        <f t="shared" si="3"/>
        <v>19635550.873014446</v>
      </c>
      <c r="M26" s="27">
        <v>0.1492316979083273</v>
      </c>
      <c r="N26" s="245">
        <f>$N$22*M26</f>
        <v>2166449.2068804381</v>
      </c>
      <c r="O26" s="246">
        <f t="shared" si="4"/>
        <v>2932643.7435350507</v>
      </c>
      <c r="P26" s="246">
        <f t="shared" si="5"/>
        <v>12289667.098610764</v>
      </c>
      <c r="Q26" s="246">
        <f t="shared" si="6"/>
        <v>19635550.873014446</v>
      </c>
      <c r="R26" s="246">
        <f t="shared" si="7"/>
        <v>1993728.9401386993</v>
      </c>
      <c r="S26" s="246">
        <f t="shared" si="8"/>
        <v>7189948.2665390139</v>
      </c>
      <c r="T26" s="242"/>
      <c r="U26" s="242"/>
      <c r="V26" s="242"/>
      <c r="W26" s="242"/>
      <c r="X26" s="242"/>
      <c r="Y26" s="242"/>
      <c r="Z26" s="242"/>
      <c r="AA26" s="242"/>
      <c r="AB26" s="242"/>
      <c r="AC26" s="242"/>
      <c r="AD26" s="242"/>
    </row>
    <row r="27" spans="1:30" ht="12" customHeight="1">
      <c r="A27" s="7"/>
      <c r="B27" s="12" t="s">
        <v>31</v>
      </c>
      <c r="C27" s="7"/>
      <c r="D27" s="21">
        <v>363</v>
      </c>
      <c r="E27" s="9" t="str">
        <f t="shared" si="0"/>
        <v>363Situs</v>
      </c>
      <c r="F27" s="9">
        <v>3</v>
      </c>
      <c r="G27" s="10">
        <f t="shared" si="2"/>
        <v>1834.2111331292401</v>
      </c>
      <c r="H27" s="22" t="s">
        <v>32</v>
      </c>
      <c r="I27" s="22" t="s">
        <v>32</v>
      </c>
      <c r="J27" s="23" t="s">
        <v>28</v>
      </c>
      <c r="K27" s="15">
        <f t="shared" si="3"/>
        <v>779.42683667772087</v>
      </c>
      <c r="M27" s="27">
        <v>5.9237039482598486E-6</v>
      </c>
      <c r="N27" s="245">
        <f t="shared" ref="N27:N36" si="9">$N$22*M27</f>
        <v>85.996500075912834</v>
      </c>
      <c r="O27" s="246">
        <f t="shared" si="4"/>
        <v>116.41034422251079</v>
      </c>
      <c r="P27" s="246">
        <f t="shared" si="5"/>
        <v>487.83435781559513</v>
      </c>
      <c r="Q27" s="246">
        <f t="shared" si="6"/>
        <v>779.42683667772087</v>
      </c>
      <c r="R27" s="246">
        <f t="shared" si="7"/>
        <v>79.140424990101991</v>
      </c>
      <c r="S27" s="246">
        <f t="shared" si="8"/>
        <v>285.40266934739861</v>
      </c>
      <c r="T27" s="242"/>
      <c r="U27" s="242"/>
      <c r="V27" s="242"/>
      <c r="W27" s="242"/>
      <c r="X27" s="242"/>
      <c r="Y27" s="242"/>
      <c r="Z27" s="242"/>
      <c r="AA27" s="242"/>
      <c r="AB27" s="242"/>
      <c r="AC27" s="242"/>
      <c r="AD27" s="242"/>
    </row>
    <row r="28" spans="1:30" ht="12" customHeight="1">
      <c r="A28" s="7"/>
      <c r="B28" s="12" t="s">
        <v>31</v>
      </c>
      <c r="C28" s="7"/>
      <c r="D28" s="21">
        <v>364</v>
      </c>
      <c r="E28" s="9" t="str">
        <f t="shared" si="0"/>
        <v>364Situs</v>
      </c>
      <c r="F28" s="9">
        <v>3</v>
      </c>
      <c r="G28" s="10">
        <f t="shared" si="2"/>
        <v>53029369.119988084</v>
      </c>
      <c r="H28" s="22" t="s">
        <v>32</v>
      </c>
      <c r="I28" s="22" t="s">
        <v>32</v>
      </c>
      <c r="J28" s="23" t="s">
        <v>28</v>
      </c>
      <c r="K28" s="15">
        <f t="shared" si="3"/>
        <v>22534217.941253331</v>
      </c>
      <c r="M28" s="27">
        <v>0.17126179072628517</v>
      </c>
      <c r="N28" s="245">
        <f>$N$22*M28</f>
        <v>2486267.8364472338</v>
      </c>
      <c r="O28" s="246">
        <f t="shared" si="4"/>
        <v>3365570.6268823687</v>
      </c>
      <c r="P28" s="246">
        <f t="shared" si="5"/>
        <v>14103909.720513482</v>
      </c>
      <c r="Q28" s="246">
        <f t="shared" si="6"/>
        <v>22534217.941253331</v>
      </c>
      <c r="R28" s="246">
        <f t="shared" si="7"/>
        <v>2288050.0141513096</v>
      </c>
      <c r="S28" s="246">
        <f t="shared" si="8"/>
        <v>8251352.98074036</v>
      </c>
      <c r="T28" s="242"/>
      <c r="U28" s="242"/>
      <c r="V28" s="242"/>
      <c r="W28" s="242"/>
      <c r="X28" s="242"/>
      <c r="Y28" s="242"/>
      <c r="Z28" s="242"/>
      <c r="AA28" s="242"/>
      <c r="AB28" s="242"/>
      <c r="AC28" s="242"/>
      <c r="AD28" s="242"/>
    </row>
    <row r="29" spans="1:30" ht="12" customHeight="1">
      <c r="A29" s="7"/>
      <c r="B29" s="12" t="s">
        <v>31</v>
      </c>
      <c r="C29" s="7"/>
      <c r="D29" s="21">
        <v>365</v>
      </c>
      <c r="E29" s="9" t="str">
        <f t="shared" si="0"/>
        <v>365Situs</v>
      </c>
      <c r="F29" s="9">
        <v>3</v>
      </c>
      <c r="G29" s="10">
        <f t="shared" si="2"/>
        <v>36627947.54961697</v>
      </c>
      <c r="H29" s="22" t="s">
        <v>32</v>
      </c>
      <c r="I29" s="22" t="s">
        <v>32</v>
      </c>
      <c r="J29" s="23" t="s">
        <v>28</v>
      </c>
      <c r="K29" s="15">
        <f t="shared" si="3"/>
        <v>15564623.274251958</v>
      </c>
      <c r="L29" s="28"/>
      <c r="M29" s="24">
        <v>0.11829233483397059</v>
      </c>
      <c r="N29" s="25">
        <f t="shared" si="9"/>
        <v>1717291.5578466416</v>
      </c>
      <c r="O29" s="26">
        <f t="shared" si="4"/>
        <v>2324635.3189126267</v>
      </c>
      <c r="P29" s="26">
        <f t="shared" si="5"/>
        <v>9741719.9951711744</v>
      </c>
      <c r="Q29" s="26">
        <f t="shared" si="6"/>
        <v>15564623.274251958</v>
      </c>
      <c r="R29" s="26">
        <f t="shared" si="7"/>
        <v>1580380.4061784653</v>
      </c>
      <c r="S29" s="26">
        <f t="shared" si="8"/>
        <v>5699296.997256102</v>
      </c>
    </row>
    <row r="30" spans="1:30" ht="12" customHeight="1">
      <c r="A30" s="7"/>
      <c r="B30" s="12" t="s">
        <v>31</v>
      </c>
      <c r="C30" s="7"/>
      <c r="D30" s="21">
        <v>366</v>
      </c>
      <c r="E30" s="9" t="str">
        <f t="shared" si="0"/>
        <v>366Situs</v>
      </c>
      <c r="F30" s="9">
        <v>3</v>
      </c>
      <c r="G30" s="10">
        <f t="shared" si="2"/>
        <v>16982929.362588517</v>
      </c>
      <c r="H30" s="22" t="s">
        <v>32</v>
      </c>
      <c r="I30" s="22" t="s">
        <v>32</v>
      </c>
      <c r="J30" s="23" t="s">
        <v>28</v>
      </c>
      <c r="K30" s="15">
        <f t="shared" si="3"/>
        <v>7216699.6871405756</v>
      </c>
      <c r="L30" s="28"/>
      <c r="M30" s="24">
        <v>5.4847473064102925E-2</v>
      </c>
      <c r="N30" s="25">
        <f t="shared" si="9"/>
        <v>796240.11644037894</v>
      </c>
      <c r="O30" s="26">
        <f t="shared" si="4"/>
        <v>1077841.3767627124</v>
      </c>
      <c r="P30" s="26">
        <f t="shared" si="5"/>
        <v>4516849.9360767016</v>
      </c>
      <c r="Q30" s="26">
        <f t="shared" si="6"/>
        <v>7216699.6871405756</v>
      </c>
      <c r="R30" s="26">
        <f t="shared" si="7"/>
        <v>732759.83503554226</v>
      </c>
      <c r="S30" s="26">
        <f t="shared" si="8"/>
        <v>2642538.4111326048</v>
      </c>
    </row>
    <row r="31" spans="1:30" ht="12" customHeight="1">
      <c r="A31" s="7"/>
      <c r="B31" s="12" t="s">
        <v>31</v>
      </c>
      <c r="C31" s="7"/>
      <c r="D31" s="21">
        <v>367</v>
      </c>
      <c r="E31" s="9" t="str">
        <f t="shared" si="0"/>
        <v>367Situs</v>
      </c>
      <c r="F31" s="9">
        <v>3</v>
      </c>
      <c r="G31" s="10">
        <f t="shared" si="2"/>
        <v>40547579.74273172</v>
      </c>
      <c r="H31" s="22" t="s">
        <v>32</v>
      </c>
      <c r="I31" s="22" t="s">
        <v>32</v>
      </c>
      <c r="J31" s="23" t="s">
        <v>28</v>
      </c>
      <c r="K31" s="15">
        <f t="shared" si="3"/>
        <v>17230225.704658933</v>
      </c>
      <c r="L31" s="28"/>
      <c r="M31" s="24">
        <v>0.13095104150012638</v>
      </c>
      <c r="N31" s="25">
        <f t="shared" si="9"/>
        <v>1901062.4684602306</v>
      </c>
      <c r="O31" s="26">
        <f t="shared" si="4"/>
        <v>2573399.3377241804</v>
      </c>
      <c r="P31" s="26">
        <f t="shared" si="5"/>
        <v>10784201.539015744</v>
      </c>
      <c r="Q31" s="26">
        <f t="shared" si="6"/>
        <v>17230225.704658933</v>
      </c>
      <c r="R31" s="26">
        <f t="shared" si="7"/>
        <v>1749500.1721449769</v>
      </c>
      <c r="S31" s="26">
        <f t="shared" si="8"/>
        <v>6309190.5207276586</v>
      </c>
    </row>
    <row r="32" spans="1:30" ht="12" customHeight="1">
      <c r="A32" s="7"/>
      <c r="B32" s="12" t="s">
        <v>31</v>
      </c>
      <c r="C32" s="7"/>
      <c r="D32" s="21">
        <v>368</v>
      </c>
      <c r="E32" s="9" t="str">
        <f t="shared" si="0"/>
        <v>368Situs</v>
      </c>
      <c r="F32" s="9">
        <v>3</v>
      </c>
      <c r="G32" s="10">
        <f t="shared" si="2"/>
        <v>61801161.503947079</v>
      </c>
      <c r="H32" s="22" t="s">
        <v>32</v>
      </c>
      <c r="I32" s="22" t="s">
        <v>32</v>
      </c>
      <c r="J32" s="23" t="s">
        <v>28</v>
      </c>
      <c r="K32" s="15">
        <f t="shared" si="3"/>
        <v>26261689.804407235</v>
      </c>
      <c r="L32" s="28"/>
      <c r="M32" s="24">
        <v>0.19959086377553936</v>
      </c>
      <c r="N32" s="25">
        <f t="shared" si="9"/>
        <v>2897530.9842867521</v>
      </c>
      <c r="O32" s="26">
        <f t="shared" si="4"/>
        <v>3922282.639159265</v>
      </c>
      <c r="P32" s="26">
        <f t="shared" si="5"/>
        <v>16436891.800509859</v>
      </c>
      <c r="Q32" s="26">
        <f t="shared" si="6"/>
        <v>26261689.804407235</v>
      </c>
      <c r="R32" s="26">
        <f t="shared" si="7"/>
        <v>2666525.1878392566</v>
      </c>
      <c r="S32" s="26">
        <f t="shared" si="8"/>
        <v>9616241.0877447128</v>
      </c>
    </row>
    <row r="33" spans="1:19" ht="12" customHeight="1">
      <c r="A33" s="7"/>
      <c r="B33" s="12" t="s">
        <v>31</v>
      </c>
      <c r="C33" s="7"/>
      <c r="D33" s="21">
        <v>369</v>
      </c>
      <c r="E33" s="9" t="str">
        <f t="shared" si="0"/>
        <v>369Situs</v>
      </c>
      <c r="F33" s="9">
        <v>3</v>
      </c>
      <c r="G33" s="10">
        <f t="shared" si="2"/>
        <v>32954761.872055981</v>
      </c>
      <c r="H33" s="22" t="s">
        <v>32</v>
      </c>
      <c r="I33" s="22" t="s">
        <v>32</v>
      </c>
      <c r="J33" s="23" t="s">
        <v>28</v>
      </c>
      <c r="K33" s="15">
        <f t="shared" si="3"/>
        <v>14003745.444278859</v>
      </c>
      <c r="L33" s="28"/>
      <c r="M33" s="24">
        <v>0.10642954319136508</v>
      </c>
      <c r="N33" s="25">
        <f t="shared" si="9"/>
        <v>1545075.2264255644</v>
      </c>
      <c r="O33" s="26">
        <f t="shared" si="4"/>
        <v>2091512.3150256244</v>
      </c>
      <c r="P33" s="26">
        <f t="shared" si="5"/>
        <v>8764784.3830242027</v>
      </c>
      <c r="Q33" s="26">
        <f t="shared" si="6"/>
        <v>14003745.444278859</v>
      </c>
      <c r="R33" s="26">
        <f t="shared" si="7"/>
        <v>1421894.0300251432</v>
      </c>
      <c r="S33" s="26">
        <f t="shared" si="8"/>
        <v>5127750.47327659</v>
      </c>
    </row>
    <row r="34" spans="1:19" ht="12" customHeight="1">
      <c r="A34" s="7"/>
      <c r="B34" s="12" t="s">
        <v>31</v>
      </c>
      <c r="C34" s="7"/>
      <c r="D34" s="21">
        <v>370</v>
      </c>
      <c r="E34" s="9" t="str">
        <f t="shared" si="0"/>
        <v>370Situs</v>
      </c>
      <c r="F34" s="9">
        <v>3</v>
      </c>
      <c r="G34" s="10">
        <f t="shared" si="2"/>
        <v>10348510.657995412</v>
      </c>
      <c r="H34" s="22" t="s">
        <v>32</v>
      </c>
      <c r="I34" s="22" t="s">
        <v>32</v>
      </c>
      <c r="J34" s="23" t="s">
        <v>28</v>
      </c>
      <c r="K34" s="15">
        <f t="shared" si="3"/>
        <v>4397480.0832913239</v>
      </c>
      <c r="L34" s="28"/>
      <c r="M34" s="24">
        <v>3.3421187090274404E-2</v>
      </c>
      <c r="N34" s="25">
        <f t="shared" si="9"/>
        <v>485187.16385044513</v>
      </c>
      <c r="O34" s="26">
        <f t="shared" si="4"/>
        <v>656780.27252639353</v>
      </c>
      <c r="P34" s="26">
        <f t="shared" si="5"/>
        <v>2752332.5750282216</v>
      </c>
      <c r="Q34" s="26">
        <f t="shared" si="6"/>
        <v>4397480.0832913239</v>
      </c>
      <c r="R34" s="26">
        <f t="shared" si="7"/>
        <v>446505.5939831385</v>
      </c>
      <c r="S34" s="26">
        <f t="shared" si="8"/>
        <v>1610224.9693158902</v>
      </c>
    </row>
    <row r="35" spans="1:19" ht="12" customHeight="1">
      <c r="A35" s="7"/>
      <c r="B35" s="12" t="s">
        <v>31</v>
      </c>
      <c r="C35" s="7"/>
      <c r="D35" s="21">
        <v>371</v>
      </c>
      <c r="E35" s="9" t="str">
        <f t="shared" si="0"/>
        <v>371Situs</v>
      </c>
      <c r="F35" s="9">
        <v>3</v>
      </c>
      <c r="G35" s="10">
        <f t="shared" si="2"/>
        <v>498660.93121150375</v>
      </c>
      <c r="H35" s="22" t="s">
        <v>32</v>
      </c>
      <c r="I35" s="22" t="s">
        <v>32</v>
      </c>
      <c r="J35" s="23" t="s">
        <v>28</v>
      </c>
      <c r="K35" s="15">
        <f t="shared" si="3"/>
        <v>211900.20340017363</v>
      </c>
      <c r="L35" s="28"/>
      <c r="M35" s="24">
        <v>1.6104578549913217E-3</v>
      </c>
      <c r="N35" s="25">
        <f t="shared" si="9"/>
        <v>23379.584843989313</v>
      </c>
      <c r="O35" s="26">
        <f t="shared" si="4"/>
        <v>31648.096341894096</v>
      </c>
      <c r="P35" s="26">
        <f t="shared" si="5"/>
        <v>132625.91789543457</v>
      </c>
      <c r="Q35" s="26">
        <f t="shared" si="6"/>
        <v>211900.20340017363</v>
      </c>
      <c r="R35" s="26">
        <f t="shared" si="7"/>
        <v>21515.646322956723</v>
      </c>
      <c r="S35" s="26">
        <f t="shared" si="8"/>
        <v>77591.48240705546</v>
      </c>
    </row>
    <row r="36" spans="1:19" ht="12" customHeight="1">
      <c r="A36" s="7"/>
      <c r="B36" s="12" t="s">
        <v>31</v>
      </c>
      <c r="C36" s="7"/>
      <c r="D36" s="21">
        <v>373</v>
      </c>
      <c r="E36" s="9" t="str">
        <f>D36&amp;I36</f>
        <v>373Situs</v>
      </c>
      <c r="F36" s="9">
        <v>3</v>
      </c>
      <c r="G36" s="10">
        <f t="shared" si="2"/>
        <v>3433815.93233224</v>
      </c>
      <c r="H36" s="22" t="s">
        <v>32</v>
      </c>
      <c r="I36" s="22" t="s">
        <v>32</v>
      </c>
      <c r="J36" s="23" t="s">
        <v>28</v>
      </c>
      <c r="K36" s="15">
        <f t="shared" si="3"/>
        <v>1459160.4213552086</v>
      </c>
      <c r="L36" s="28"/>
      <c r="M36" s="24">
        <v>1.1089731508308769E-2</v>
      </c>
      <c r="N36" s="25">
        <f t="shared" si="9"/>
        <v>160993.54471897284</v>
      </c>
      <c r="O36" s="26">
        <f t="shared" si="4"/>
        <v>217931.12442708766</v>
      </c>
      <c r="P36" s="26">
        <f t="shared" si="5"/>
        <v>913271.84747178503</v>
      </c>
      <c r="Q36" s="26">
        <f t="shared" si="6"/>
        <v>1459160.4213552086</v>
      </c>
      <c r="R36" s="26">
        <f t="shared" si="7"/>
        <v>148158.32665835682</v>
      </c>
      <c r="S36" s="26">
        <f t="shared" si="8"/>
        <v>534300.66770082922</v>
      </c>
    </row>
    <row r="37" spans="1:19" ht="12" customHeight="1">
      <c r="A37" s="7"/>
      <c r="B37" s="12" t="s">
        <v>33</v>
      </c>
      <c r="C37" s="7"/>
      <c r="D37" s="21">
        <v>397</v>
      </c>
      <c r="E37" s="9" t="str">
        <f t="shared" si="0"/>
        <v>397CA</v>
      </c>
      <c r="F37" s="9">
        <v>3</v>
      </c>
      <c r="G37" s="10">
        <f>SUMIF('8.6.2 and 8.6.3'!$G$10:$G$85,'8.6'!E37,'8.6.2 and 8.6.3'!$J$10:$J$85)</f>
        <v>4201461.8962295018</v>
      </c>
      <c r="H37" s="13" t="s">
        <v>25</v>
      </c>
      <c r="I37" s="13" t="s">
        <v>25</v>
      </c>
      <c r="J37" s="14">
        <v>0</v>
      </c>
      <c r="K37" s="15">
        <f t="shared" si="1"/>
        <v>0</v>
      </c>
      <c r="L37" s="9"/>
      <c r="M37" s="9"/>
      <c r="N37" s="29">
        <f>SUM(N24:N36)</f>
        <v>14517352.795994347</v>
      </c>
      <c r="O37" s="29">
        <f t="shared" ref="O37:S37" si="10">SUM(O24:O36)</f>
        <v>19651614.131848641</v>
      </c>
      <c r="P37" s="29">
        <f t="shared" si="10"/>
        <v>82352926.830332547</v>
      </c>
      <c r="Q37" s="29">
        <f t="shared" si="10"/>
        <v>131577614.86488301</v>
      </c>
      <c r="R37" s="29">
        <f t="shared" si="10"/>
        <v>13359956.149285678</v>
      </c>
      <c r="S37" s="29">
        <f t="shared" si="10"/>
        <v>48179765.876253627</v>
      </c>
    </row>
    <row r="38" spans="1:19" ht="12" customHeight="1">
      <c r="A38" s="7"/>
      <c r="B38" s="12" t="s">
        <v>33</v>
      </c>
      <c r="C38" s="7"/>
      <c r="D38" s="21">
        <v>397</v>
      </c>
      <c r="E38" s="9" t="str">
        <f t="shared" si="0"/>
        <v>397OR</v>
      </c>
      <c r="F38" s="9">
        <v>3</v>
      </c>
      <c r="G38" s="10">
        <f>SUMIF('8.6.2 and 8.6.3'!$G$10:$G$85,'8.6'!E38,'8.6.2 and 8.6.3'!$J$10:$J$85)</f>
        <v>24189747.534956843</v>
      </c>
      <c r="H38" s="13" t="s">
        <v>27</v>
      </c>
      <c r="I38" s="13" t="s">
        <v>27</v>
      </c>
      <c r="J38" s="14">
        <v>0</v>
      </c>
      <c r="K38" s="15">
        <f t="shared" si="1"/>
        <v>0</v>
      </c>
      <c r="L38" s="20"/>
      <c r="N38" s="30"/>
      <c r="O38" s="30"/>
    </row>
    <row r="39" spans="1:19" ht="12" customHeight="1">
      <c r="A39" s="7"/>
      <c r="B39" s="12" t="s">
        <v>33</v>
      </c>
      <c r="C39" s="7"/>
      <c r="D39" s="21">
        <v>397</v>
      </c>
      <c r="E39" s="9" t="str">
        <f t="shared" si="0"/>
        <v>397WA</v>
      </c>
      <c r="F39" s="9">
        <v>3</v>
      </c>
      <c r="G39" s="10">
        <f>SUMIF('8.6.2 and 8.6.3'!$G$10:$G$85,'8.6'!E39,'8.6.2 and 8.6.3'!$J$10:$J$85)</f>
        <v>4289266.8258947209</v>
      </c>
      <c r="H39" s="13" t="s">
        <v>29</v>
      </c>
      <c r="I39" s="13" t="s">
        <v>29</v>
      </c>
      <c r="J39" s="14">
        <v>0</v>
      </c>
      <c r="K39" s="15">
        <f t="shared" si="1"/>
        <v>0</v>
      </c>
      <c r="L39" s="20"/>
    </row>
    <row r="40" spans="1:19" ht="12" customHeight="1">
      <c r="A40" s="7"/>
      <c r="B40" s="12" t="s">
        <v>33</v>
      </c>
      <c r="C40" s="7"/>
      <c r="D40" s="21">
        <v>397</v>
      </c>
      <c r="E40" s="9" t="str">
        <f t="shared" si="0"/>
        <v>397WYP</v>
      </c>
      <c r="F40" s="9">
        <v>3</v>
      </c>
      <c r="G40" s="10">
        <f>SUMIF('8.6.2 and 8.6.3'!$G$10:$G$85,'8.6'!E40,'8.6.2 and 8.6.3'!$J$10:$J$85)</f>
        <v>11338016.926349699</v>
      </c>
      <c r="H40" s="13" t="s">
        <v>30</v>
      </c>
      <c r="I40" s="13" t="s">
        <v>30</v>
      </c>
      <c r="J40" s="14">
        <v>0</v>
      </c>
      <c r="K40" s="15">
        <f t="shared" si="1"/>
        <v>0</v>
      </c>
      <c r="L40" s="20"/>
    </row>
    <row r="41" spans="1:19" ht="12" customHeight="1">
      <c r="A41" s="7"/>
      <c r="B41" s="12" t="s">
        <v>33</v>
      </c>
      <c r="C41" s="7"/>
      <c r="D41" s="21">
        <v>397</v>
      </c>
      <c r="E41" s="9" t="str">
        <f t="shared" si="0"/>
        <v>397UT</v>
      </c>
      <c r="F41" s="9">
        <v>3</v>
      </c>
      <c r="G41" s="10">
        <f>SUMIF('8.6.2 and 8.6.3'!$G$10:$G$85,'8.6'!E41,'8.6.2 and 8.6.3'!$J$10:$J$85)</f>
        <v>25126011.045663685</v>
      </c>
      <c r="H41" s="13" t="s">
        <v>28</v>
      </c>
      <c r="I41" s="13" t="s">
        <v>28</v>
      </c>
      <c r="J41" s="14">
        <v>1</v>
      </c>
      <c r="K41" s="15">
        <f t="shared" si="1"/>
        <v>25126011.045663685</v>
      </c>
      <c r="L41" s="20"/>
    </row>
    <row r="42" spans="1:19" ht="12" customHeight="1">
      <c r="B42" s="12" t="s">
        <v>33</v>
      </c>
      <c r="C42" s="7"/>
      <c r="D42" s="21">
        <v>397</v>
      </c>
      <c r="E42" s="9" t="str">
        <f t="shared" si="0"/>
        <v>397ID</v>
      </c>
      <c r="F42" s="9">
        <v>3</v>
      </c>
      <c r="G42" s="10">
        <f>SUMIF('8.6.2 and 8.6.3'!$G$10:$G$85,'8.6'!E42,'8.6.2 and 8.6.3'!$J$10:$J$85)</f>
        <v>4422552.2384003699</v>
      </c>
      <c r="H42" s="13" t="s">
        <v>26</v>
      </c>
      <c r="I42" s="13" t="s">
        <v>26</v>
      </c>
      <c r="J42" s="14">
        <v>0</v>
      </c>
      <c r="K42" s="15">
        <f t="shared" si="1"/>
        <v>0</v>
      </c>
    </row>
    <row r="43" spans="1:19" ht="12" customHeight="1">
      <c r="B43" s="12" t="s">
        <v>33</v>
      </c>
      <c r="C43" s="7"/>
      <c r="D43" s="21">
        <v>397</v>
      </c>
      <c r="E43" s="9" t="str">
        <f t="shared" si="0"/>
        <v>397WYU</v>
      </c>
      <c r="F43" s="9">
        <v>3</v>
      </c>
      <c r="G43" s="10">
        <f>SUMIF('8.6.2 and 8.6.3'!$G$10:$G$85,'8.6'!E43,'8.6.2 and 8.6.3'!$J$10:$J$85)</f>
        <v>-964305.68411736935</v>
      </c>
      <c r="H43" s="13" t="s">
        <v>34</v>
      </c>
      <c r="I43" s="13" t="s">
        <v>34</v>
      </c>
      <c r="J43" s="14">
        <v>0</v>
      </c>
      <c r="K43" s="15">
        <f t="shared" si="1"/>
        <v>0</v>
      </c>
    </row>
    <row r="44" spans="1:19" ht="12" customHeight="1">
      <c r="B44" s="12" t="s">
        <v>33</v>
      </c>
      <c r="C44" s="7"/>
      <c r="D44" s="21">
        <v>397</v>
      </c>
      <c r="E44" s="9" t="str">
        <f t="shared" si="0"/>
        <v>397DGP</v>
      </c>
      <c r="F44" s="9">
        <v>3</v>
      </c>
      <c r="G44" s="10">
        <f>SUMIF('8.6.2 and 8.6.3'!$G$10:$G$85,'8.6'!E44,'8.6.2 and 8.6.3'!$J$10:$J$85)</f>
        <v>-2618332.7423891844</v>
      </c>
      <c r="H44" s="13" t="s">
        <v>13</v>
      </c>
      <c r="I44" s="13" t="s">
        <v>14</v>
      </c>
      <c r="J44" s="14">
        <v>0.4315468104876492</v>
      </c>
      <c r="K44" s="15">
        <f t="shared" si="1"/>
        <v>-1129933.1437734321</v>
      </c>
    </row>
    <row r="45" spans="1:19" ht="12" customHeight="1">
      <c r="B45" s="12" t="s">
        <v>33</v>
      </c>
      <c r="C45" s="7"/>
      <c r="D45" s="21">
        <v>397</v>
      </c>
      <c r="E45" s="9" t="str">
        <f t="shared" si="0"/>
        <v>397DGU</v>
      </c>
      <c r="F45" s="9">
        <v>3</v>
      </c>
      <c r="G45" s="10">
        <f>SUMIF('8.6.2 and 8.6.3'!$G$10:$G$85,'8.6'!E45,'8.6.2 and 8.6.3'!$J$10:$J$85)</f>
        <v>-5917167.0311574358</v>
      </c>
      <c r="H45" s="13" t="s">
        <v>13</v>
      </c>
      <c r="I45" s="13" t="s">
        <v>15</v>
      </c>
      <c r="J45" s="14">
        <v>0.4315468104876492</v>
      </c>
      <c r="K45" s="15">
        <f t="shared" si="1"/>
        <v>-2553534.5594186638</v>
      </c>
    </row>
    <row r="46" spans="1:19" ht="12" customHeight="1">
      <c r="B46" s="12" t="s">
        <v>33</v>
      </c>
      <c r="C46" s="7"/>
      <c r="D46" s="21">
        <v>397</v>
      </c>
      <c r="E46" s="9" t="str">
        <f t="shared" si="0"/>
        <v>397SG</v>
      </c>
      <c r="F46" s="9">
        <v>3</v>
      </c>
      <c r="G46" s="10">
        <f>SUMIF('8.6.2 and 8.6.3'!$G$10:$G$85,'8.6'!E46,'8.6.2 and 8.6.3'!$J$10:$J$85)</f>
        <v>17978966.956085771</v>
      </c>
      <c r="H46" s="13" t="s">
        <v>13</v>
      </c>
      <c r="I46" s="13" t="s">
        <v>13</v>
      </c>
      <c r="J46" s="14">
        <v>0.4315468104876492</v>
      </c>
      <c r="K46" s="15">
        <f t="shared" si="1"/>
        <v>7758765.845761654</v>
      </c>
      <c r="L46" s="28"/>
    </row>
    <row r="47" spans="1:19" ht="12" customHeight="1">
      <c r="B47" s="12" t="s">
        <v>33</v>
      </c>
      <c r="C47" s="7"/>
      <c r="D47" s="21">
        <v>397</v>
      </c>
      <c r="E47" s="9" t="str">
        <f t="shared" si="0"/>
        <v>397SO</v>
      </c>
      <c r="F47" s="9">
        <v>3</v>
      </c>
      <c r="G47" s="10">
        <f>SUMIF('8.6.2 and 8.6.3'!$G$10:$G$85,'8.6'!E47,'8.6.2 and 8.6.3'!$J$10:$J$85)</f>
        <v>-1860344.8974922299</v>
      </c>
      <c r="H47" s="13" t="s">
        <v>35</v>
      </c>
      <c r="I47" s="13" t="s">
        <v>35</v>
      </c>
      <c r="J47" s="14">
        <v>0.42853606113710269</v>
      </c>
      <c r="K47" s="15">
        <f t="shared" si="1"/>
        <v>-797224.87472782726</v>
      </c>
      <c r="L47" s="28"/>
    </row>
    <row r="48" spans="1:19" ht="12" customHeight="1">
      <c r="A48" s="7"/>
      <c r="B48" s="12" t="s">
        <v>33</v>
      </c>
      <c r="C48" s="7"/>
      <c r="D48" s="21">
        <v>397</v>
      </c>
      <c r="E48" s="9" t="str">
        <f t="shared" si="0"/>
        <v>397SSGCH</v>
      </c>
      <c r="F48" s="9">
        <v>3</v>
      </c>
      <c r="G48" s="10">
        <f>SUMIF('8.6.2 and 8.6.3'!$G$10:$G$85,'8.6'!E48,'8.6.2 and 8.6.3'!$J$10:$J$85)</f>
        <v>-735244.84859420359</v>
      </c>
      <c r="H48" s="13" t="s">
        <v>13</v>
      </c>
      <c r="I48" s="13" t="s">
        <v>16</v>
      </c>
      <c r="J48" s="14">
        <v>0.4315468104876492</v>
      </c>
      <c r="K48" s="15">
        <f t="shared" si="1"/>
        <v>-317292.56933830312</v>
      </c>
      <c r="L48" s="28"/>
    </row>
    <row r="49" spans="1:12" ht="12" customHeight="1">
      <c r="A49" s="7"/>
      <c r="B49" s="12" t="s">
        <v>33</v>
      </c>
      <c r="C49" s="7"/>
      <c r="D49" s="21">
        <v>397</v>
      </c>
      <c r="E49" s="9" t="str">
        <f t="shared" si="0"/>
        <v>397SSGCT</v>
      </c>
      <c r="F49" s="9">
        <v>3</v>
      </c>
      <c r="G49" s="10">
        <f>SUMIF('8.6.2 and 8.6.3'!$G$10:$G$85,'8.6'!E49,'8.6.2 and 8.6.3'!$J$10:$J$85)</f>
        <v>-10980.011082683777</v>
      </c>
      <c r="H49" s="13" t="s">
        <v>13</v>
      </c>
      <c r="I49" s="13" t="s">
        <v>22</v>
      </c>
      <c r="J49" s="14">
        <v>0.4315468104876492</v>
      </c>
      <c r="K49" s="15">
        <f t="shared" si="1"/>
        <v>-4738.3887618512235</v>
      </c>
      <c r="L49" s="28"/>
    </row>
    <row r="50" spans="1:12" ht="12" customHeight="1">
      <c r="A50" s="7"/>
      <c r="B50" s="12" t="s">
        <v>33</v>
      </c>
      <c r="C50" s="7"/>
      <c r="D50" s="21">
        <v>397</v>
      </c>
      <c r="E50" s="9" t="str">
        <f t="shared" si="0"/>
        <v>397CN</v>
      </c>
      <c r="F50" s="9">
        <v>3</v>
      </c>
      <c r="G50" s="10">
        <f>SUMIF('8.6.2 and 8.6.3'!$G$10:$G$85,'8.6'!E50,'8.6.2 and 8.6.3'!$J$10:$J$85)</f>
        <v>-2484456.893460568</v>
      </c>
      <c r="H50" s="13" t="s">
        <v>36</v>
      </c>
      <c r="I50" s="13" t="s">
        <v>36</v>
      </c>
      <c r="J50" s="14">
        <v>0.49892765457990973</v>
      </c>
      <c r="K50" s="15">
        <f t="shared" si="1"/>
        <v>-1239564.2507591699</v>
      </c>
      <c r="L50" s="28"/>
    </row>
    <row r="51" spans="1:12" ht="12" customHeight="1">
      <c r="A51" s="7"/>
      <c r="B51" s="12" t="s">
        <v>33</v>
      </c>
      <c r="C51" s="7"/>
      <c r="D51" s="21">
        <v>397</v>
      </c>
      <c r="E51" s="9" t="str">
        <f t="shared" si="0"/>
        <v>397SE</v>
      </c>
      <c r="F51" s="9">
        <v>3</v>
      </c>
      <c r="G51" s="10">
        <f>SUMIF('8.6.2 and 8.6.3'!$G$10:$G$85,'8.6'!E51,'8.6.2 and 8.6.3'!$J$10:$J$85)</f>
        <v>-104175.40076316614</v>
      </c>
      <c r="H51" s="13" t="s">
        <v>37</v>
      </c>
      <c r="I51" s="13" t="s">
        <v>37</v>
      </c>
      <c r="J51" s="14">
        <v>0.429533673391716</v>
      </c>
      <c r="K51" s="15">
        <f t="shared" si="1"/>
        <v>-44746.842566856925</v>
      </c>
      <c r="L51" s="28"/>
    </row>
    <row r="52" spans="1:12" ht="12" customHeight="1">
      <c r="A52" s="7"/>
      <c r="B52" s="12" t="s">
        <v>38</v>
      </c>
      <c r="C52" s="7"/>
      <c r="D52" s="21">
        <v>399</v>
      </c>
      <c r="E52" s="9" t="str">
        <f t="shared" si="0"/>
        <v>399SE</v>
      </c>
      <c r="F52" s="9">
        <v>3</v>
      </c>
      <c r="G52" s="10">
        <f>SUMIF('8.6.2 and 8.6.3'!$G$10:$G$85,'8.6'!E52,'8.6.2 and 8.6.3'!$J$10:$J$85)</f>
        <v>10469018.489834487</v>
      </c>
      <c r="H52" s="10" t="s">
        <v>37</v>
      </c>
      <c r="I52" s="10" t="s">
        <v>37</v>
      </c>
      <c r="J52" s="14">
        <v>0.429533673391716</v>
      </c>
      <c r="K52" s="15">
        <f t="shared" si="1"/>
        <v>4496795.9687444028</v>
      </c>
      <c r="L52" s="28"/>
    </row>
    <row r="53" spans="1:12" ht="12" customHeight="1">
      <c r="A53" s="7"/>
      <c r="B53" s="31"/>
      <c r="C53" s="31"/>
      <c r="D53" s="20"/>
      <c r="E53" s="20"/>
      <c r="F53" s="20"/>
      <c r="G53" s="32">
        <f>SUM(G9:G52)</f>
        <v>2169064941.799542</v>
      </c>
      <c r="H53" s="33"/>
      <c r="I53" s="20"/>
      <c r="J53" s="34"/>
      <c r="K53" s="32">
        <f>SUM(K9:K52)</f>
        <v>927618705.74275267</v>
      </c>
      <c r="L53" s="28"/>
    </row>
    <row r="54" spans="1:12" ht="12" customHeight="1">
      <c r="A54" s="7"/>
      <c r="B54" s="31"/>
      <c r="C54" s="31"/>
      <c r="D54" s="20"/>
      <c r="E54" s="20"/>
      <c r="F54" s="20"/>
      <c r="G54" s="33"/>
      <c r="H54" s="33"/>
      <c r="I54" s="20"/>
      <c r="J54" s="34"/>
      <c r="K54" s="33"/>
      <c r="L54" s="28"/>
    </row>
    <row r="55" spans="1:12" ht="12" customHeight="1">
      <c r="A55" s="7"/>
      <c r="B55" s="31"/>
      <c r="C55" s="31"/>
      <c r="D55" s="20"/>
      <c r="E55" s="20"/>
      <c r="F55" s="20"/>
      <c r="G55" s="33"/>
      <c r="H55" s="33"/>
      <c r="I55" s="20"/>
      <c r="J55" s="34"/>
      <c r="K55" s="33"/>
      <c r="L55" s="28"/>
    </row>
    <row r="56" spans="1:12" ht="12" customHeight="1">
      <c r="A56" s="7"/>
      <c r="B56" s="35"/>
      <c r="C56" s="31"/>
      <c r="D56" s="20"/>
      <c r="E56" s="20"/>
      <c r="F56" s="20"/>
      <c r="G56" s="33"/>
      <c r="H56" s="33"/>
      <c r="I56" s="20"/>
      <c r="J56" s="34"/>
      <c r="K56" s="33"/>
      <c r="L56" s="28"/>
    </row>
    <row r="57" spans="1:12" ht="12" customHeight="1">
      <c r="A57" s="7"/>
      <c r="B57" s="36"/>
      <c r="C57" s="37"/>
      <c r="D57" s="9"/>
      <c r="E57" s="9"/>
      <c r="F57" s="9"/>
      <c r="G57" s="9"/>
      <c r="H57" s="9"/>
      <c r="I57" s="9"/>
      <c r="J57" s="9"/>
      <c r="K57" s="9"/>
      <c r="L57" s="11"/>
    </row>
    <row r="58" spans="1:12" ht="12" customHeight="1">
      <c r="A58" s="7"/>
      <c r="B58" s="37"/>
      <c r="C58" s="37"/>
      <c r="D58" s="9"/>
      <c r="E58" s="9"/>
      <c r="F58" s="9"/>
      <c r="G58" s="9"/>
      <c r="H58" s="9"/>
      <c r="I58" s="9"/>
      <c r="J58" s="9"/>
      <c r="K58" s="9"/>
      <c r="L58" s="9"/>
    </row>
    <row r="59" spans="1:12" ht="12" customHeight="1">
      <c r="A59" s="7"/>
      <c r="B59" s="38"/>
      <c r="C59" s="37"/>
      <c r="D59" s="9"/>
      <c r="E59" s="9"/>
      <c r="F59" s="9"/>
      <c r="G59" s="9"/>
      <c r="H59" s="9"/>
      <c r="I59" s="9"/>
      <c r="J59" s="9"/>
      <c r="K59" s="9"/>
      <c r="L59" s="11"/>
    </row>
    <row r="60" spans="1:12" ht="12" customHeight="1">
      <c r="A60" s="7"/>
      <c r="B60" s="38"/>
      <c r="C60" s="37"/>
      <c r="D60" s="9"/>
      <c r="E60" s="9"/>
      <c r="F60" s="9"/>
      <c r="G60" s="9"/>
      <c r="H60" s="9"/>
      <c r="I60" s="9"/>
      <c r="J60" s="9"/>
      <c r="K60" s="9"/>
      <c r="L60" s="11"/>
    </row>
    <row r="61" spans="1:12" ht="12" customHeight="1" thickBot="1">
      <c r="A61" s="7"/>
      <c r="B61" s="39" t="s">
        <v>39</v>
      </c>
      <c r="C61" s="7"/>
      <c r="D61" s="9"/>
      <c r="E61" s="9"/>
      <c r="F61" s="9"/>
      <c r="G61" s="9"/>
      <c r="H61" s="9"/>
      <c r="I61" s="9"/>
      <c r="J61" s="9"/>
      <c r="K61" s="9"/>
      <c r="L61" s="11"/>
    </row>
    <row r="62" spans="1:12" ht="12" customHeight="1">
      <c r="A62" s="40"/>
      <c r="B62" s="41"/>
      <c r="C62" s="42"/>
      <c r="D62" s="43"/>
      <c r="E62" s="43"/>
      <c r="F62" s="43"/>
      <c r="G62" s="43"/>
      <c r="H62" s="43"/>
      <c r="I62" s="43"/>
      <c r="J62" s="43"/>
      <c r="K62" s="43"/>
      <c r="L62" s="44"/>
    </row>
    <row r="63" spans="1:12" ht="12" customHeight="1">
      <c r="A63" s="45"/>
      <c r="B63" s="38"/>
      <c r="C63" s="7"/>
      <c r="D63" s="9"/>
      <c r="E63" s="9"/>
      <c r="F63" s="9"/>
      <c r="G63" s="46"/>
      <c r="H63" s="46"/>
      <c r="I63" s="9"/>
      <c r="J63" s="9"/>
      <c r="K63" s="9"/>
      <c r="L63" s="47"/>
    </row>
    <row r="64" spans="1:12" ht="12" customHeight="1">
      <c r="A64" s="45"/>
      <c r="B64" s="38"/>
      <c r="C64" s="7"/>
      <c r="D64" s="9"/>
      <c r="E64" s="9"/>
      <c r="F64" s="9"/>
      <c r="G64" s="9"/>
      <c r="H64" s="9"/>
      <c r="I64" s="9"/>
      <c r="J64" s="9"/>
      <c r="K64" s="9"/>
      <c r="L64" s="47"/>
    </row>
    <row r="65" spans="1:12" ht="12" customHeight="1">
      <c r="A65" s="45"/>
      <c r="B65" s="38"/>
      <c r="C65" s="7"/>
      <c r="D65" s="9"/>
      <c r="E65" s="9"/>
      <c r="F65" s="9"/>
      <c r="G65" s="9"/>
      <c r="H65" s="9"/>
      <c r="I65" s="9"/>
      <c r="J65" s="9"/>
      <c r="K65" s="9"/>
      <c r="L65" s="47"/>
    </row>
    <row r="66" spans="1:12" ht="12" customHeight="1">
      <c r="A66" s="45"/>
      <c r="B66" s="7"/>
      <c r="C66" s="7"/>
      <c r="D66" s="9"/>
      <c r="E66" s="9"/>
      <c r="F66" s="9"/>
      <c r="G66" s="9"/>
      <c r="H66" s="9"/>
      <c r="I66" s="9"/>
      <c r="J66" s="9"/>
      <c r="K66" s="9"/>
      <c r="L66" s="48"/>
    </row>
    <row r="67" spans="1:12" ht="12" customHeight="1">
      <c r="A67" s="45"/>
      <c r="B67" s="7"/>
      <c r="C67" s="7"/>
      <c r="D67" s="9"/>
      <c r="E67" s="9"/>
      <c r="F67" s="9"/>
      <c r="G67" s="9"/>
      <c r="H67" s="9"/>
      <c r="I67" s="9"/>
      <c r="J67" s="9"/>
      <c r="K67" s="9"/>
      <c r="L67" s="48"/>
    </row>
    <row r="68" spans="1:12" ht="12" customHeight="1">
      <c r="A68" s="45"/>
      <c r="B68" s="7"/>
      <c r="C68" s="7"/>
      <c r="D68" s="9"/>
      <c r="E68" s="9"/>
      <c r="F68" s="9"/>
      <c r="G68" s="9"/>
      <c r="H68" s="9"/>
      <c r="I68" s="9"/>
      <c r="J68" s="9"/>
      <c r="K68" s="9"/>
      <c r="L68" s="48"/>
    </row>
    <row r="69" spans="1:12" ht="12" customHeight="1">
      <c r="A69" s="45"/>
      <c r="B69" s="7"/>
      <c r="C69" s="7"/>
      <c r="D69" s="9"/>
      <c r="E69" s="9"/>
      <c r="F69" s="9"/>
      <c r="G69" s="9"/>
      <c r="H69" s="9"/>
      <c r="I69" s="9"/>
      <c r="J69" s="9"/>
      <c r="K69" s="9"/>
      <c r="L69" s="48"/>
    </row>
    <row r="70" spans="1:12" ht="12" customHeight="1" thickBot="1">
      <c r="A70" s="49"/>
      <c r="B70" s="50"/>
      <c r="C70" s="50"/>
      <c r="D70" s="51"/>
      <c r="E70" s="51"/>
      <c r="F70" s="51"/>
      <c r="G70" s="51"/>
      <c r="H70" s="51"/>
      <c r="I70" s="51"/>
      <c r="J70" s="51"/>
      <c r="K70" s="51"/>
      <c r="L70" s="52"/>
    </row>
    <row r="71" spans="1:12" ht="12" customHeight="1">
      <c r="A71" s="7"/>
      <c r="B71" s="7"/>
      <c r="C71" s="7"/>
      <c r="D71" s="9"/>
      <c r="E71" s="9"/>
      <c r="F71" s="9"/>
      <c r="G71" s="9"/>
      <c r="H71" s="9"/>
      <c r="I71" s="9"/>
      <c r="J71" s="9"/>
      <c r="K71" s="9"/>
      <c r="L71" s="9"/>
    </row>
    <row r="72" spans="1:12" ht="12" customHeight="1">
      <c r="A72" s="7"/>
      <c r="B72" s="7"/>
      <c r="C72" s="7"/>
      <c r="D72" s="9"/>
      <c r="E72" s="9"/>
      <c r="F72" s="9"/>
      <c r="G72" s="9"/>
      <c r="H72" s="9"/>
      <c r="I72" s="9"/>
      <c r="J72" s="9"/>
      <c r="K72" s="9"/>
      <c r="L72" s="9"/>
    </row>
    <row r="73" spans="1:12" ht="12" customHeight="1"/>
    <row r="75" spans="1:12">
      <c r="D75" s="5" t="s">
        <v>40</v>
      </c>
      <c r="E75" s="5"/>
      <c r="I75" s="53" t="s">
        <v>41</v>
      </c>
    </row>
    <row r="76" spans="1:12">
      <c r="D76" s="54">
        <v>103</v>
      </c>
      <c r="E76" s="54"/>
      <c r="I76" s="1" t="s">
        <v>13</v>
      </c>
    </row>
    <row r="77" spans="1:12">
      <c r="D77" s="54">
        <v>105</v>
      </c>
      <c r="E77" s="54"/>
      <c r="I77" s="1" t="s">
        <v>18</v>
      </c>
    </row>
    <row r="78" spans="1:12">
      <c r="D78" s="54">
        <v>114</v>
      </c>
      <c r="E78" s="54"/>
      <c r="I78" s="1" t="s">
        <v>19</v>
      </c>
    </row>
    <row r="79" spans="1:12">
      <c r="D79" s="54">
        <v>120</v>
      </c>
      <c r="E79" s="54"/>
      <c r="I79" s="1" t="s">
        <v>14</v>
      </c>
    </row>
    <row r="80" spans="1:12">
      <c r="D80" s="54">
        <v>124</v>
      </c>
      <c r="E80" s="54"/>
      <c r="I80" s="1" t="s">
        <v>15</v>
      </c>
    </row>
    <row r="81" spans="4:9">
      <c r="D81" s="54">
        <v>141</v>
      </c>
      <c r="E81" s="54"/>
      <c r="I81" s="1" t="s">
        <v>42</v>
      </c>
    </row>
    <row r="82" spans="4:9">
      <c r="D82" s="54">
        <v>151</v>
      </c>
      <c r="E82" s="54"/>
      <c r="I82" s="1" t="s">
        <v>37</v>
      </c>
    </row>
    <row r="83" spans="4:9">
      <c r="D83" s="54">
        <v>152</v>
      </c>
      <c r="E83" s="54"/>
      <c r="I83" s="1" t="s">
        <v>43</v>
      </c>
    </row>
    <row r="84" spans="4:9">
      <c r="D84" s="54">
        <v>154</v>
      </c>
      <c r="E84" s="54"/>
      <c r="I84" s="1" t="s">
        <v>44</v>
      </c>
    </row>
    <row r="85" spans="4:9">
      <c r="D85" s="54">
        <v>163</v>
      </c>
      <c r="E85" s="54"/>
      <c r="I85" s="1" t="s">
        <v>45</v>
      </c>
    </row>
    <row r="86" spans="4:9">
      <c r="D86" s="54">
        <v>165</v>
      </c>
      <c r="E86" s="54"/>
      <c r="I86" s="1" t="s">
        <v>46</v>
      </c>
    </row>
    <row r="87" spans="4:9">
      <c r="D87" s="54">
        <v>190</v>
      </c>
      <c r="E87" s="54"/>
      <c r="I87" s="1" t="s">
        <v>35</v>
      </c>
    </row>
    <row r="88" spans="4:9">
      <c r="D88" s="54">
        <v>228</v>
      </c>
      <c r="E88" s="54"/>
      <c r="I88" s="1" t="s">
        <v>47</v>
      </c>
    </row>
    <row r="89" spans="4:9">
      <c r="D89" s="54">
        <v>235</v>
      </c>
      <c r="E89" s="54"/>
      <c r="I89" s="1" t="s">
        <v>48</v>
      </c>
    </row>
    <row r="90" spans="4:9">
      <c r="D90" s="54">
        <v>252</v>
      </c>
      <c r="E90" s="54"/>
      <c r="I90" s="1" t="s">
        <v>49</v>
      </c>
    </row>
    <row r="91" spans="4:9">
      <c r="D91" s="54">
        <v>255</v>
      </c>
      <c r="E91" s="54"/>
      <c r="I91" s="1" t="s">
        <v>50</v>
      </c>
    </row>
    <row r="92" spans="4:9">
      <c r="D92" s="54">
        <v>281</v>
      </c>
      <c r="E92" s="54"/>
      <c r="I92" s="1" t="s">
        <v>51</v>
      </c>
    </row>
    <row r="93" spans="4:9">
      <c r="D93" s="54">
        <v>282</v>
      </c>
      <c r="E93" s="54"/>
      <c r="I93" s="1" t="s">
        <v>52</v>
      </c>
    </row>
    <row r="94" spans="4:9">
      <c r="D94" s="54">
        <v>283</v>
      </c>
      <c r="E94" s="54"/>
      <c r="I94" s="1" t="s">
        <v>53</v>
      </c>
    </row>
    <row r="95" spans="4:9">
      <c r="D95" s="54">
        <v>301</v>
      </c>
      <c r="E95" s="54"/>
      <c r="I95" s="1" t="s">
        <v>54</v>
      </c>
    </row>
    <row r="96" spans="4:9">
      <c r="D96" s="54">
        <v>302</v>
      </c>
      <c r="E96" s="54"/>
      <c r="I96" s="1" t="s">
        <v>55</v>
      </c>
    </row>
    <row r="97" spans="4:9">
      <c r="D97" s="54">
        <v>303</v>
      </c>
      <c r="E97" s="54"/>
      <c r="I97" s="1" t="s">
        <v>56</v>
      </c>
    </row>
    <row r="98" spans="4:9">
      <c r="D98" s="54">
        <v>303</v>
      </c>
      <c r="E98" s="54"/>
      <c r="I98" s="1" t="s">
        <v>57</v>
      </c>
    </row>
    <row r="99" spans="4:9">
      <c r="D99" s="54">
        <v>310</v>
      </c>
      <c r="E99" s="54"/>
      <c r="I99" s="1" t="s">
        <v>58</v>
      </c>
    </row>
    <row r="100" spans="4:9">
      <c r="D100" s="54">
        <v>311</v>
      </c>
      <c r="E100" s="54"/>
      <c r="I100" s="1" t="s">
        <v>59</v>
      </c>
    </row>
    <row r="101" spans="4:9">
      <c r="D101" s="54">
        <v>312</v>
      </c>
      <c r="E101" s="54"/>
      <c r="I101" s="1" t="s">
        <v>60</v>
      </c>
    </row>
    <row r="102" spans="4:9">
      <c r="D102" s="54">
        <v>314</v>
      </c>
      <c r="E102" s="54"/>
      <c r="I102" s="1" t="s">
        <v>61</v>
      </c>
    </row>
    <row r="103" spans="4:9">
      <c r="D103" s="54">
        <v>315</v>
      </c>
      <c r="E103" s="54"/>
      <c r="I103" s="1" t="s">
        <v>62</v>
      </c>
    </row>
    <row r="104" spans="4:9">
      <c r="D104" s="54">
        <v>316</v>
      </c>
      <c r="E104" s="54"/>
      <c r="I104" s="1" t="s">
        <v>63</v>
      </c>
    </row>
    <row r="105" spans="4:9">
      <c r="D105" s="54">
        <v>320</v>
      </c>
      <c r="E105" s="54"/>
      <c r="I105" s="1" t="s">
        <v>64</v>
      </c>
    </row>
    <row r="106" spans="4:9">
      <c r="D106" s="54">
        <v>321</v>
      </c>
      <c r="E106" s="54"/>
      <c r="I106" s="1" t="s">
        <v>65</v>
      </c>
    </row>
    <row r="107" spans="4:9">
      <c r="D107" s="54">
        <v>322</v>
      </c>
      <c r="E107" s="54"/>
      <c r="I107" s="1" t="s">
        <v>66</v>
      </c>
    </row>
    <row r="108" spans="4:9">
      <c r="D108" s="54">
        <v>323</v>
      </c>
      <c r="E108" s="54"/>
      <c r="I108" s="1" t="s">
        <v>67</v>
      </c>
    </row>
    <row r="109" spans="4:9">
      <c r="D109" s="54">
        <v>324</v>
      </c>
      <c r="E109" s="54"/>
      <c r="I109" s="1" t="s">
        <v>68</v>
      </c>
    </row>
    <row r="110" spans="4:9">
      <c r="D110" s="54">
        <v>325</v>
      </c>
      <c r="E110" s="54"/>
      <c r="I110" s="1" t="s">
        <v>69</v>
      </c>
    </row>
    <row r="111" spans="4:9">
      <c r="D111" s="54">
        <v>330</v>
      </c>
      <c r="E111" s="54"/>
      <c r="I111" s="1" t="s">
        <v>70</v>
      </c>
    </row>
    <row r="112" spans="4:9">
      <c r="D112" s="54">
        <v>331</v>
      </c>
      <c r="E112" s="54"/>
      <c r="I112" s="1" t="s">
        <v>71</v>
      </c>
    </row>
    <row r="113" spans="4:9">
      <c r="D113" s="54">
        <v>332</v>
      </c>
      <c r="E113" s="54"/>
      <c r="I113" s="1" t="s">
        <v>72</v>
      </c>
    </row>
    <row r="114" spans="4:9">
      <c r="D114" s="54">
        <v>333</v>
      </c>
      <c r="E114" s="54"/>
      <c r="I114" s="1" t="s">
        <v>73</v>
      </c>
    </row>
    <row r="115" spans="4:9">
      <c r="D115" s="54">
        <v>334</v>
      </c>
      <c r="E115" s="54"/>
      <c r="I115" s="1" t="s">
        <v>74</v>
      </c>
    </row>
    <row r="116" spans="4:9">
      <c r="D116" s="54">
        <v>335</v>
      </c>
      <c r="E116" s="54"/>
      <c r="I116" s="1" t="s">
        <v>75</v>
      </c>
    </row>
    <row r="117" spans="4:9">
      <c r="D117" s="54">
        <v>336</v>
      </c>
      <c r="E117" s="54"/>
      <c r="I117" s="1" t="s">
        <v>76</v>
      </c>
    </row>
    <row r="118" spans="4:9">
      <c r="D118" s="54">
        <v>340</v>
      </c>
      <c r="E118" s="54"/>
      <c r="I118" s="1" t="s">
        <v>77</v>
      </c>
    </row>
    <row r="119" spans="4:9">
      <c r="D119" s="54">
        <v>341</v>
      </c>
      <c r="E119" s="54"/>
      <c r="I119" s="1" t="s">
        <v>36</v>
      </c>
    </row>
    <row r="120" spans="4:9">
      <c r="D120" s="54">
        <v>342</v>
      </c>
      <c r="E120" s="54"/>
      <c r="I120" s="1" t="s">
        <v>78</v>
      </c>
    </row>
    <row r="121" spans="4:9">
      <c r="D121" s="54">
        <v>343</v>
      </c>
      <c r="E121" s="54"/>
      <c r="I121" s="1" t="s">
        <v>79</v>
      </c>
    </row>
    <row r="122" spans="4:9">
      <c r="D122" s="54">
        <v>344</v>
      </c>
      <c r="E122" s="54"/>
      <c r="I122" s="1" t="s">
        <v>80</v>
      </c>
    </row>
    <row r="123" spans="4:9">
      <c r="D123" s="54">
        <v>345</v>
      </c>
      <c r="E123" s="54"/>
      <c r="I123" s="1" t="s">
        <v>81</v>
      </c>
    </row>
    <row r="124" spans="4:9">
      <c r="D124" s="54">
        <v>346</v>
      </c>
      <c r="E124" s="54"/>
      <c r="I124" s="1" t="s">
        <v>82</v>
      </c>
    </row>
    <row r="125" spans="4:9">
      <c r="D125" s="54">
        <v>350</v>
      </c>
      <c r="E125" s="54"/>
      <c r="I125" s="1" t="s">
        <v>83</v>
      </c>
    </row>
    <row r="126" spans="4:9">
      <c r="D126" s="54">
        <v>352</v>
      </c>
      <c r="E126" s="54"/>
      <c r="I126" s="1" t="s">
        <v>84</v>
      </c>
    </row>
    <row r="127" spans="4:9">
      <c r="D127" s="54">
        <v>353</v>
      </c>
      <c r="E127" s="54"/>
      <c r="I127" s="1" t="s">
        <v>85</v>
      </c>
    </row>
    <row r="128" spans="4:9">
      <c r="D128" s="54">
        <v>354</v>
      </c>
      <c r="E128" s="54"/>
      <c r="I128" s="1" t="s">
        <v>86</v>
      </c>
    </row>
    <row r="129" spans="4:9">
      <c r="D129" s="54">
        <v>355</v>
      </c>
      <c r="E129" s="54"/>
      <c r="I129" s="1" t="s">
        <v>87</v>
      </c>
    </row>
    <row r="130" spans="4:9">
      <c r="D130" s="54">
        <v>356</v>
      </c>
      <c r="E130" s="54"/>
      <c r="I130" s="1" t="s">
        <v>88</v>
      </c>
    </row>
    <row r="131" spans="4:9">
      <c r="D131" s="54">
        <v>357</v>
      </c>
      <c r="E131" s="54"/>
      <c r="I131" s="1" t="s">
        <v>89</v>
      </c>
    </row>
    <row r="132" spans="4:9">
      <c r="D132" s="54">
        <v>358</v>
      </c>
      <c r="E132" s="54"/>
      <c r="I132" s="1" t="s">
        <v>90</v>
      </c>
    </row>
    <row r="133" spans="4:9">
      <c r="D133" s="54">
        <v>359</v>
      </c>
      <c r="E133" s="54"/>
      <c r="I133" s="1" t="s">
        <v>91</v>
      </c>
    </row>
    <row r="134" spans="4:9">
      <c r="D134" s="54">
        <v>360</v>
      </c>
      <c r="E134" s="54"/>
      <c r="I134" s="1" t="s">
        <v>92</v>
      </c>
    </row>
    <row r="135" spans="4:9">
      <c r="D135" s="54">
        <v>361</v>
      </c>
      <c r="E135" s="54"/>
      <c r="I135" s="1" t="s">
        <v>93</v>
      </c>
    </row>
    <row r="136" spans="4:9">
      <c r="D136" s="54">
        <v>362</v>
      </c>
      <c r="E136" s="54"/>
      <c r="I136" s="1" t="s">
        <v>94</v>
      </c>
    </row>
    <row r="137" spans="4:9">
      <c r="D137" s="54">
        <v>364</v>
      </c>
      <c r="E137" s="54"/>
      <c r="I137" s="1" t="s">
        <v>95</v>
      </c>
    </row>
    <row r="138" spans="4:9">
      <c r="D138" s="54">
        <v>365</v>
      </c>
      <c r="E138" s="54"/>
      <c r="I138" s="1" t="s">
        <v>96</v>
      </c>
    </row>
    <row r="139" spans="4:9">
      <c r="D139" s="54">
        <v>366</v>
      </c>
      <c r="E139" s="54"/>
      <c r="I139" s="1" t="s">
        <v>97</v>
      </c>
    </row>
    <row r="140" spans="4:9">
      <c r="D140" s="54">
        <v>367</v>
      </c>
      <c r="E140" s="54"/>
      <c r="I140" s="1" t="s">
        <v>98</v>
      </c>
    </row>
    <row r="141" spans="4:9">
      <c r="D141" s="54">
        <v>368</v>
      </c>
      <c r="E141" s="54"/>
      <c r="I141" s="1" t="s">
        <v>99</v>
      </c>
    </row>
    <row r="142" spans="4:9">
      <c r="D142" s="54">
        <v>369</v>
      </c>
      <c r="E142" s="54"/>
      <c r="I142" s="1" t="s">
        <v>100</v>
      </c>
    </row>
    <row r="143" spans="4:9">
      <c r="D143" s="54">
        <v>370</v>
      </c>
      <c r="E143" s="54"/>
      <c r="I143" s="1" t="s">
        <v>101</v>
      </c>
    </row>
    <row r="144" spans="4:9">
      <c r="D144" s="54">
        <v>371</v>
      </c>
      <c r="E144" s="54"/>
      <c r="I144" s="1" t="s">
        <v>102</v>
      </c>
    </row>
    <row r="145" spans="4:9">
      <c r="D145" s="54">
        <v>372</v>
      </c>
      <c r="E145" s="54"/>
      <c r="I145" s="1" t="s">
        <v>103</v>
      </c>
    </row>
    <row r="146" spans="4:9">
      <c r="D146" s="54">
        <v>373</v>
      </c>
      <c r="E146" s="54"/>
      <c r="I146" s="1" t="s">
        <v>104</v>
      </c>
    </row>
    <row r="147" spans="4:9">
      <c r="D147" s="54">
        <v>389</v>
      </c>
      <c r="E147" s="54"/>
      <c r="I147" s="1" t="s">
        <v>105</v>
      </c>
    </row>
    <row r="148" spans="4:9">
      <c r="D148" s="54">
        <v>390</v>
      </c>
      <c r="E148" s="54"/>
      <c r="I148" s="1" t="s">
        <v>106</v>
      </c>
    </row>
    <row r="149" spans="4:9">
      <c r="D149" s="54">
        <v>391</v>
      </c>
      <c r="E149" s="54"/>
      <c r="I149" s="1" t="s">
        <v>107</v>
      </c>
    </row>
    <row r="150" spans="4:9">
      <c r="D150" s="54">
        <v>392</v>
      </c>
      <c r="E150" s="54"/>
      <c r="I150" s="1" t="s">
        <v>108</v>
      </c>
    </row>
    <row r="151" spans="4:9">
      <c r="D151" s="54">
        <v>393</v>
      </c>
      <c r="E151" s="54"/>
      <c r="I151" s="1" t="s">
        <v>109</v>
      </c>
    </row>
    <row r="152" spans="4:9">
      <c r="D152" s="54">
        <v>394</v>
      </c>
      <c r="E152" s="54"/>
      <c r="I152" s="1" t="s">
        <v>110</v>
      </c>
    </row>
    <row r="153" spans="4:9">
      <c r="D153" s="54">
        <v>395</v>
      </c>
      <c r="E153" s="54"/>
      <c r="I153" s="1" t="s">
        <v>111</v>
      </c>
    </row>
    <row r="154" spans="4:9">
      <c r="D154" s="54">
        <v>396</v>
      </c>
      <c r="E154" s="54"/>
      <c r="I154" s="1" t="s">
        <v>112</v>
      </c>
    </row>
    <row r="155" spans="4:9">
      <c r="D155" s="54">
        <v>397</v>
      </c>
      <c r="E155" s="54"/>
      <c r="I155" s="1" t="s">
        <v>113</v>
      </c>
    </row>
    <row r="156" spans="4:9">
      <c r="D156" s="54">
        <v>398</v>
      </c>
      <c r="E156" s="54"/>
      <c r="I156" s="1" t="s">
        <v>114</v>
      </c>
    </row>
    <row r="157" spans="4:9">
      <c r="D157" s="54">
        <v>399</v>
      </c>
      <c r="E157" s="54"/>
      <c r="I157" s="1" t="s">
        <v>115</v>
      </c>
    </row>
    <row r="158" spans="4:9">
      <c r="D158" s="54">
        <v>405</v>
      </c>
      <c r="E158" s="54"/>
      <c r="I158" s="1" t="s">
        <v>116</v>
      </c>
    </row>
    <row r="159" spans="4:9">
      <c r="D159" s="54">
        <v>406</v>
      </c>
      <c r="E159" s="54"/>
      <c r="I159" s="1" t="s">
        <v>117</v>
      </c>
    </row>
    <row r="160" spans="4:9">
      <c r="D160" s="54">
        <v>407</v>
      </c>
      <c r="E160" s="54"/>
      <c r="I160" s="1" t="s">
        <v>118</v>
      </c>
    </row>
    <row r="161" spans="4:9">
      <c r="D161" s="54">
        <v>408</v>
      </c>
      <c r="E161" s="54"/>
      <c r="I161" s="1" t="s">
        <v>25</v>
      </c>
    </row>
    <row r="162" spans="4:9">
      <c r="D162" s="54">
        <v>419</v>
      </c>
      <c r="E162" s="54"/>
      <c r="I162" s="1" t="s">
        <v>27</v>
      </c>
    </row>
    <row r="163" spans="4:9">
      <c r="D163" s="54">
        <v>421</v>
      </c>
      <c r="E163" s="54"/>
      <c r="I163" s="1" t="s">
        <v>29</v>
      </c>
    </row>
    <row r="164" spans="4:9">
      <c r="D164" s="54">
        <v>427</v>
      </c>
      <c r="E164" s="54"/>
      <c r="I164" s="1" t="s">
        <v>119</v>
      </c>
    </row>
    <row r="165" spans="4:9">
      <c r="D165" s="54">
        <v>428</v>
      </c>
      <c r="E165" s="54"/>
      <c r="I165" s="1" t="s">
        <v>120</v>
      </c>
    </row>
    <row r="166" spans="4:9">
      <c r="D166" s="54">
        <v>429</v>
      </c>
      <c r="E166" s="54"/>
      <c r="I166" s="1" t="s">
        <v>28</v>
      </c>
    </row>
    <row r="167" spans="4:9">
      <c r="D167" s="54">
        <v>431</v>
      </c>
      <c r="E167" s="54"/>
      <c r="I167" s="1" t="s">
        <v>26</v>
      </c>
    </row>
    <row r="168" spans="4:9">
      <c r="D168" s="54">
        <v>432</v>
      </c>
      <c r="E168" s="54"/>
    </row>
    <row r="169" spans="4:9">
      <c r="D169" s="54">
        <v>440</v>
      </c>
      <c r="E169" s="54"/>
    </row>
    <row r="170" spans="4:9">
      <c r="D170" s="54">
        <v>442</v>
      </c>
      <c r="E170" s="54"/>
    </row>
    <row r="171" spans="4:9">
      <c r="D171" s="54">
        <v>444</v>
      </c>
      <c r="E171" s="54"/>
    </row>
    <row r="172" spans="4:9">
      <c r="D172" s="54">
        <v>445</v>
      </c>
      <c r="E172" s="54"/>
    </row>
    <row r="173" spans="4:9">
      <c r="D173" s="54">
        <v>447</v>
      </c>
      <c r="E173" s="54"/>
    </row>
    <row r="174" spans="4:9">
      <c r="D174" s="54">
        <v>448</v>
      </c>
      <c r="E174" s="54"/>
    </row>
    <row r="175" spans="4:9">
      <c r="D175" s="54">
        <v>449</v>
      </c>
      <c r="E175" s="54"/>
    </row>
    <row r="176" spans="4:9">
      <c r="D176" s="54">
        <v>450</v>
      </c>
      <c r="E176" s="54"/>
    </row>
    <row r="177" spans="4:5">
      <c r="D177" s="54">
        <v>451</v>
      </c>
      <c r="E177" s="54"/>
    </row>
    <row r="178" spans="4:5">
      <c r="D178" s="54">
        <v>453</v>
      </c>
      <c r="E178" s="54"/>
    </row>
    <row r="179" spans="4:5">
      <c r="D179" s="54">
        <v>454</v>
      </c>
      <c r="E179" s="54"/>
    </row>
    <row r="180" spans="4:5">
      <c r="D180" s="54">
        <v>456</v>
      </c>
      <c r="E180" s="54"/>
    </row>
    <row r="181" spans="4:5">
      <c r="D181" s="54">
        <v>500</v>
      </c>
      <c r="E181" s="54"/>
    </row>
    <row r="182" spans="4:5">
      <c r="D182" s="54">
        <v>501</v>
      </c>
      <c r="E182" s="54"/>
    </row>
    <row r="183" spans="4:5">
      <c r="D183" s="54">
        <v>502</v>
      </c>
      <c r="E183" s="54"/>
    </row>
    <row r="184" spans="4:5">
      <c r="D184" s="54">
        <v>503</v>
      </c>
      <c r="E184" s="54"/>
    </row>
    <row r="185" spans="4:5">
      <c r="D185" s="54">
        <v>505</v>
      </c>
      <c r="E185" s="54"/>
    </row>
    <row r="186" spans="4:5">
      <c r="D186" s="54">
        <v>506</v>
      </c>
      <c r="E186" s="54"/>
    </row>
    <row r="187" spans="4:5">
      <c r="D187" s="54">
        <v>507</v>
      </c>
      <c r="E187" s="54"/>
    </row>
    <row r="188" spans="4:5">
      <c r="D188" s="54">
        <v>510</v>
      </c>
      <c r="E188" s="54"/>
    </row>
    <row r="189" spans="4:5">
      <c r="D189" s="54">
        <v>511</v>
      </c>
      <c r="E189" s="54"/>
    </row>
    <row r="190" spans="4:5">
      <c r="D190" s="54">
        <v>512</v>
      </c>
      <c r="E190" s="54"/>
    </row>
    <row r="191" spans="4:5">
      <c r="D191" s="54">
        <v>513</v>
      </c>
      <c r="E191" s="54"/>
    </row>
    <row r="192" spans="4:5">
      <c r="D192" s="54">
        <v>514</v>
      </c>
      <c r="E192" s="54"/>
    </row>
    <row r="193" spans="4:5">
      <c r="D193" s="54">
        <v>517</v>
      </c>
      <c r="E193" s="54"/>
    </row>
    <row r="194" spans="4:5">
      <c r="D194" s="54">
        <v>518</v>
      </c>
      <c r="E194" s="54"/>
    </row>
    <row r="195" spans="4:5">
      <c r="D195" s="54">
        <v>519</v>
      </c>
      <c r="E195" s="54"/>
    </row>
    <row r="196" spans="4:5">
      <c r="D196" s="54">
        <v>520</v>
      </c>
      <c r="E196" s="54"/>
    </row>
    <row r="197" spans="4:5">
      <c r="D197" s="54">
        <v>523</v>
      </c>
      <c r="E197" s="54"/>
    </row>
    <row r="198" spans="4:5">
      <c r="D198" s="54">
        <v>524</v>
      </c>
      <c r="E198" s="54"/>
    </row>
    <row r="199" spans="4:5">
      <c r="D199" s="54">
        <v>528</v>
      </c>
      <c r="E199" s="54"/>
    </row>
    <row r="200" spans="4:5">
      <c r="D200" s="54">
        <v>529</v>
      </c>
      <c r="E200" s="54"/>
    </row>
    <row r="201" spans="4:5">
      <c r="D201" s="54">
        <v>530</v>
      </c>
      <c r="E201" s="54"/>
    </row>
    <row r="202" spans="4:5">
      <c r="D202" s="54">
        <v>531</v>
      </c>
      <c r="E202" s="54"/>
    </row>
    <row r="203" spans="4:5">
      <c r="D203" s="54">
        <v>532</v>
      </c>
      <c r="E203" s="54"/>
    </row>
    <row r="204" spans="4:5">
      <c r="D204" s="54">
        <v>535</v>
      </c>
      <c r="E204" s="54"/>
    </row>
    <row r="205" spans="4:5">
      <c r="D205" s="54">
        <v>536</v>
      </c>
      <c r="E205" s="54"/>
    </row>
    <row r="206" spans="4:5">
      <c r="D206" s="54">
        <v>537</v>
      </c>
      <c r="E206" s="54"/>
    </row>
    <row r="207" spans="4:5">
      <c r="D207" s="54">
        <v>538</v>
      </c>
      <c r="E207" s="54"/>
    </row>
    <row r="208" spans="4:5">
      <c r="D208" s="54">
        <v>539</v>
      </c>
      <c r="E208" s="54"/>
    </row>
    <row r="209" spans="4:5">
      <c r="D209" s="54">
        <v>540</v>
      </c>
      <c r="E209" s="54"/>
    </row>
    <row r="210" spans="4:5">
      <c r="D210" s="54">
        <v>541</v>
      </c>
      <c r="E210" s="54"/>
    </row>
    <row r="211" spans="4:5">
      <c r="D211" s="54">
        <v>542</v>
      </c>
      <c r="E211" s="54"/>
    </row>
    <row r="212" spans="4:5">
      <c r="D212" s="54">
        <v>543</v>
      </c>
      <c r="E212" s="54"/>
    </row>
    <row r="213" spans="4:5">
      <c r="D213" s="54">
        <v>544</v>
      </c>
      <c r="E213" s="54"/>
    </row>
    <row r="214" spans="4:5">
      <c r="D214" s="54">
        <v>545</v>
      </c>
      <c r="E214" s="54"/>
    </row>
    <row r="215" spans="4:5">
      <c r="D215" s="54">
        <v>546</v>
      </c>
      <c r="E215" s="54"/>
    </row>
    <row r="216" spans="4:5">
      <c r="D216" s="54">
        <v>547</v>
      </c>
      <c r="E216" s="54"/>
    </row>
    <row r="217" spans="4:5">
      <c r="D217" s="54">
        <v>548</v>
      </c>
      <c r="E217" s="54"/>
    </row>
    <row r="218" spans="4:5">
      <c r="D218" s="54">
        <v>549</v>
      </c>
      <c r="E218" s="54"/>
    </row>
    <row r="219" spans="4:5">
      <c r="D219" s="54">
        <v>550</v>
      </c>
      <c r="E219" s="54"/>
    </row>
    <row r="220" spans="4:5">
      <c r="D220" s="54">
        <v>551</v>
      </c>
      <c r="E220" s="54"/>
    </row>
    <row r="221" spans="4:5">
      <c r="D221" s="54">
        <v>552</v>
      </c>
      <c r="E221" s="54"/>
    </row>
    <row r="222" spans="4:5">
      <c r="D222" s="54">
        <v>553</v>
      </c>
      <c r="E222" s="54"/>
    </row>
    <row r="223" spans="4:5">
      <c r="D223" s="54">
        <v>554</v>
      </c>
      <c r="E223" s="54"/>
    </row>
    <row r="224" spans="4:5">
      <c r="D224" s="54">
        <v>555</v>
      </c>
      <c r="E224" s="54"/>
    </row>
    <row r="225" spans="4:5">
      <c r="D225" s="54">
        <v>556</v>
      </c>
      <c r="E225" s="54"/>
    </row>
    <row r="226" spans="4:5">
      <c r="D226" s="54">
        <v>557</v>
      </c>
      <c r="E226" s="54"/>
    </row>
    <row r="227" spans="4:5">
      <c r="D227" s="54">
        <v>560</v>
      </c>
      <c r="E227" s="54"/>
    </row>
    <row r="228" spans="4:5">
      <c r="D228" s="54">
        <v>561</v>
      </c>
      <c r="E228" s="54"/>
    </row>
    <row r="229" spans="4:5">
      <c r="D229" s="54">
        <v>562</v>
      </c>
      <c r="E229" s="54"/>
    </row>
    <row r="230" spans="4:5">
      <c r="D230" s="54">
        <v>563</v>
      </c>
      <c r="E230" s="54"/>
    </row>
    <row r="231" spans="4:5">
      <c r="D231" s="54">
        <v>564</v>
      </c>
      <c r="E231" s="54"/>
    </row>
    <row r="232" spans="4:5">
      <c r="D232" s="54">
        <v>565</v>
      </c>
      <c r="E232" s="54"/>
    </row>
    <row r="233" spans="4:5">
      <c r="D233" s="54">
        <v>566</v>
      </c>
      <c r="E233" s="54"/>
    </row>
    <row r="234" spans="4:5">
      <c r="D234" s="54">
        <v>567</v>
      </c>
      <c r="E234" s="54"/>
    </row>
    <row r="235" spans="4:5">
      <c r="D235" s="54">
        <v>568</v>
      </c>
      <c r="E235" s="54"/>
    </row>
    <row r="236" spans="4:5">
      <c r="D236" s="54">
        <v>569</v>
      </c>
      <c r="E236" s="54"/>
    </row>
    <row r="237" spans="4:5">
      <c r="D237" s="54">
        <v>570</v>
      </c>
      <c r="E237" s="54"/>
    </row>
    <row r="238" spans="4:5">
      <c r="D238" s="54">
        <v>571</v>
      </c>
      <c r="E238" s="54"/>
    </row>
    <row r="239" spans="4:5">
      <c r="D239" s="54">
        <v>572</v>
      </c>
      <c r="E239" s="54"/>
    </row>
    <row r="240" spans="4:5">
      <c r="D240" s="54">
        <v>573</v>
      </c>
      <c r="E240" s="54"/>
    </row>
    <row r="241" spans="4:5">
      <c r="D241" s="54">
        <v>580</v>
      </c>
      <c r="E241" s="54"/>
    </row>
    <row r="242" spans="4:5">
      <c r="D242" s="54">
        <v>581</v>
      </c>
      <c r="E242" s="54"/>
    </row>
    <row r="243" spans="4:5">
      <c r="D243" s="54">
        <v>582</v>
      </c>
      <c r="E243" s="54"/>
    </row>
    <row r="244" spans="4:5">
      <c r="D244" s="54">
        <v>583</v>
      </c>
      <c r="E244" s="54"/>
    </row>
    <row r="245" spans="4:5">
      <c r="D245" s="54">
        <v>584</v>
      </c>
      <c r="E245" s="54"/>
    </row>
    <row r="246" spans="4:5">
      <c r="D246" s="54">
        <v>585</v>
      </c>
      <c r="E246" s="54"/>
    </row>
    <row r="247" spans="4:5">
      <c r="D247" s="54">
        <v>586</v>
      </c>
      <c r="E247" s="54"/>
    </row>
    <row r="248" spans="4:5">
      <c r="D248" s="54">
        <v>587</v>
      </c>
      <c r="E248" s="54"/>
    </row>
    <row r="249" spans="4:5">
      <c r="D249" s="54">
        <v>588</v>
      </c>
      <c r="E249" s="54"/>
    </row>
    <row r="250" spans="4:5">
      <c r="D250" s="54">
        <v>589</v>
      </c>
      <c r="E250" s="54"/>
    </row>
    <row r="251" spans="4:5">
      <c r="D251" s="54">
        <v>590</v>
      </c>
      <c r="E251" s="54"/>
    </row>
    <row r="252" spans="4:5">
      <c r="D252" s="54">
        <v>591</v>
      </c>
      <c r="E252" s="54"/>
    </row>
    <row r="253" spans="4:5">
      <c r="D253" s="54">
        <v>592</v>
      </c>
      <c r="E253" s="54"/>
    </row>
    <row r="254" spans="4:5">
      <c r="D254" s="54">
        <v>593</v>
      </c>
      <c r="E254" s="54"/>
    </row>
    <row r="255" spans="4:5">
      <c r="D255" s="54">
        <v>594</v>
      </c>
      <c r="E255" s="54"/>
    </row>
    <row r="256" spans="4:5">
      <c r="D256" s="54">
        <v>595</v>
      </c>
      <c r="E256" s="54"/>
    </row>
    <row r="257" spans="4:5">
      <c r="D257" s="54">
        <v>596</v>
      </c>
      <c r="E257" s="54"/>
    </row>
    <row r="258" spans="4:5">
      <c r="D258" s="54">
        <v>597</v>
      </c>
      <c r="E258" s="54"/>
    </row>
    <row r="259" spans="4:5">
      <c r="D259" s="54">
        <v>598</v>
      </c>
      <c r="E259" s="54"/>
    </row>
    <row r="260" spans="4:5">
      <c r="D260" s="54">
        <v>901</v>
      </c>
      <c r="E260" s="54"/>
    </row>
    <row r="261" spans="4:5">
      <c r="D261" s="54">
        <v>902</v>
      </c>
      <c r="E261" s="54"/>
    </row>
    <row r="262" spans="4:5">
      <c r="D262" s="54">
        <v>903</v>
      </c>
      <c r="E262" s="54"/>
    </row>
    <row r="263" spans="4:5">
      <c r="D263" s="54">
        <v>904</v>
      </c>
      <c r="E263" s="54"/>
    </row>
    <row r="264" spans="4:5">
      <c r="D264" s="54">
        <v>905</v>
      </c>
      <c r="E264" s="54"/>
    </row>
    <row r="265" spans="4:5">
      <c r="D265" s="54">
        <v>907</v>
      </c>
      <c r="E265" s="54"/>
    </row>
    <row r="266" spans="4:5">
      <c r="D266" s="54">
        <v>908</v>
      </c>
      <c r="E266" s="54"/>
    </row>
    <row r="267" spans="4:5">
      <c r="D267" s="54">
        <v>909</v>
      </c>
      <c r="E267" s="54"/>
    </row>
    <row r="268" spans="4:5">
      <c r="D268" s="54">
        <v>910</v>
      </c>
      <c r="E268" s="54"/>
    </row>
    <row r="269" spans="4:5">
      <c r="D269" s="54">
        <v>911</v>
      </c>
      <c r="E269" s="54"/>
    </row>
    <row r="270" spans="4:5">
      <c r="D270" s="54">
        <v>912</v>
      </c>
      <c r="E270" s="54"/>
    </row>
    <row r="271" spans="4:5">
      <c r="D271" s="54">
        <v>913</v>
      </c>
      <c r="E271" s="54"/>
    </row>
    <row r="272" spans="4:5">
      <c r="D272" s="54">
        <v>916</v>
      </c>
      <c r="E272" s="54"/>
    </row>
    <row r="273" spans="4:5">
      <c r="D273" s="54">
        <v>920</v>
      </c>
      <c r="E273" s="54"/>
    </row>
    <row r="274" spans="4:5">
      <c r="D274" s="54">
        <v>921</v>
      </c>
      <c r="E274" s="54"/>
    </row>
    <row r="275" spans="4:5">
      <c r="D275" s="54">
        <v>922</v>
      </c>
      <c r="E275" s="54"/>
    </row>
    <row r="276" spans="4:5">
      <c r="D276" s="54">
        <v>923</v>
      </c>
      <c r="E276" s="54"/>
    </row>
    <row r="277" spans="4:5">
      <c r="D277" s="54">
        <v>924</v>
      </c>
      <c r="E277" s="54"/>
    </row>
    <row r="278" spans="4:5">
      <c r="D278" s="54">
        <v>925</v>
      </c>
      <c r="E278" s="54"/>
    </row>
    <row r="279" spans="4:5">
      <c r="D279" s="54">
        <v>926</v>
      </c>
      <c r="E279" s="54"/>
    </row>
    <row r="280" spans="4:5">
      <c r="D280" s="54">
        <v>927</v>
      </c>
      <c r="E280" s="54"/>
    </row>
    <row r="281" spans="4:5">
      <c r="D281" s="54">
        <v>928</v>
      </c>
      <c r="E281" s="54"/>
    </row>
    <row r="282" spans="4:5">
      <c r="D282" s="54">
        <v>929</v>
      </c>
      <c r="E282" s="54"/>
    </row>
    <row r="283" spans="4:5">
      <c r="D283" s="54">
        <v>930</v>
      </c>
      <c r="E283" s="54"/>
    </row>
    <row r="284" spans="4:5">
      <c r="D284" s="54">
        <v>931</v>
      </c>
      <c r="E284" s="54"/>
    </row>
    <row r="285" spans="4:5">
      <c r="D285" s="54">
        <v>935</v>
      </c>
      <c r="E285" s="54"/>
    </row>
    <row r="286" spans="4:5">
      <c r="D286" s="54">
        <v>1869</v>
      </c>
      <c r="E286" s="54"/>
    </row>
    <row r="287" spans="4:5">
      <c r="D287" s="54">
        <v>2281</v>
      </c>
      <c r="E287" s="54"/>
    </row>
    <row r="288" spans="4:5">
      <c r="D288" s="54">
        <v>2282</v>
      </c>
      <c r="E288" s="54"/>
    </row>
    <row r="289" spans="4:5">
      <c r="D289" s="54">
        <v>4118</v>
      </c>
      <c r="E289" s="54"/>
    </row>
    <row r="290" spans="4:5">
      <c r="D290" s="54">
        <v>4194</v>
      </c>
      <c r="E290" s="54"/>
    </row>
    <row r="291" spans="4:5">
      <c r="D291" s="54">
        <v>4311</v>
      </c>
      <c r="E291" s="54"/>
    </row>
    <row r="292" spans="4:5">
      <c r="D292" s="54">
        <v>18221</v>
      </c>
      <c r="E292" s="54"/>
    </row>
    <row r="293" spans="4:5">
      <c r="D293" s="54">
        <v>18222</v>
      </c>
      <c r="E293" s="54"/>
    </row>
    <row r="294" spans="4:5">
      <c r="D294" s="54">
        <v>22842</v>
      </c>
      <c r="E294" s="54"/>
    </row>
    <row r="295" spans="4:5">
      <c r="D295" s="54">
        <v>25316</v>
      </c>
      <c r="E295" s="54"/>
    </row>
    <row r="296" spans="4:5">
      <c r="D296" s="54">
        <v>25317</v>
      </c>
      <c r="E296" s="54"/>
    </row>
    <row r="297" spans="4:5">
      <c r="D297" s="54">
        <v>25318</v>
      </c>
      <c r="E297" s="54"/>
    </row>
    <row r="298" spans="4:5">
      <c r="D298" s="54">
        <v>25319</v>
      </c>
      <c r="E298" s="54"/>
    </row>
    <row r="299" spans="4:5">
      <c r="D299" s="54">
        <v>25399</v>
      </c>
      <c r="E299" s="54"/>
    </row>
    <row r="300" spans="4:5">
      <c r="D300" s="54">
        <v>40910</v>
      </c>
      <c r="E300" s="54"/>
    </row>
    <row r="301" spans="4:5">
      <c r="D301" s="54">
        <v>40911</v>
      </c>
      <c r="E301" s="54"/>
    </row>
    <row r="302" spans="4:5">
      <c r="D302" s="54">
        <v>41010</v>
      </c>
      <c r="E302" s="54"/>
    </row>
    <row r="303" spans="4:5">
      <c r="D303" s="54">
        <v>41011</v>
      </c>
      <c r="E303" s="54"/>
    </row>
    <row r="304" spans="4:5">
      <c r="D304" s="54">
        <v>41110</v>
      </c>
      <c r="E304" s="54"/>
    </row>
    <row r="305" spans="4:5">
      <c r="D305" s="54">
        <v>41111</v>
      </c>
      <c r="E305" s="54"/>
    </row>
    <row r="306" spans="4:5">
      <c r="D306" s="54">
        <v>41140</v>
      </c>
      <c r="E306" s="54"/>
    </row>
    <row r="307" spans="4:5">
      <c r="D307" s="54">
        <v>41141</v>
      </c>
      <c r="E307" s="54"/>
    </row>
    <row r="308" spans="4:5">
      <c r="D308" s="54">
        <v>41160</v>
      </c>
      <c r="E308" s="54"/>
    </row>
    <row r="309" spans="4:5">
      <c r="D309" s="54">
        <v>41170</v>
      </c>
      <c r="E309" s="54"/>
    </row>
    <row r="310" spans="4:5">
      <c r="D310" s="54">
        <v>41181</v>
      </c>
      <c r="E310" s="54"/>
    </row>
    <row r="311" spans="4:5">
      <c r="D311" s="54">
        <v>108360</v>
      </c>
      <c r="E311" s="54"/>
    </row>
    <row r="312" spans="4:5">
      <c r="D312" s="54">
        <v>108361</v>
      </c>
      <c r="E312" s="54"/>
    </row>
    <row r="313" spans="4:5">
      <c r="D313" s="54">
        <v>108362</v>
      </c>
      <c r="E313" s="54"/>
    </row>
    <row r="314" spans="4:5">
      <c r="D314" s="54">
        <v>108364</v>
      </c>
      <c r="E314" s="54"/>
    </row>
    <row r="315" spans="4:5">
      <c r="D315" s="54">
        <v>108365</v>
      </c>
      <c r="E315" s="54"/>
    </row>
    <row r="316" spans="4:5">
      <c r="D316" s="54">
        <v>108366</v>
      </c>
      <c r="E316" s="54"/>
    </row>
    <row r="317" spans="4:5">
      <c r="D317" s="54">
        <v>108367</v>
      </c>
      <c r="E317" s="54"/>
    </row>
    <row r="318" spans="4:5">
      <c r="D318" s="54">
        <v>108368</v>
      </c>
      <c r="E318" s="54"/>
    </row>
    <row r="319" spans="4:5">
      <c r="D319" s="54">
        <v>108369</v>
      </c>
      <c r="E319" s="54"/>
    </row>
    <row r="320" spans="4:5">
      <c r="D320" s="54">
        <v>108370</v>
      </c>
      <c r="E320" s="54"/>
    </row>
    <row r="321" spans="4:5">
      <c r="D321" s="54">
        <v>108371</v>
      </c>
      <c r="E321" s="54"/>
    </row>
    <row r="322" spans="4:5">
      <c r="D322" s="54">
        <v>108372</v>
      </c>
      <c r="E322" s="54"/>
    </row>
    <row r="323" spans="4:5">
      <c r="D323" s="54">
        <v>108373</v>
      </c>
      <c r="E323" s="54"/>
    </row>
    <row r="324" spans="4:5">
      <c r="D324" s="54">
        <v>111399</v>
      </c>
      <c r="E324" s="54"/>
    </row>
    <row r="325" spans="4:5">
      <c r="D325" s="54">
        <v>403360</v>
      </c>
      <c r="E325" s="54"/>
    </row>
    <row r="326" spans="4:5">
      <c r="D326" s="54">
        <v>403361</v>
      </c>
      <c r="E326" s="54"/>
    </row>
    <row r="327" spans="4:5">
      <c r="D327" s="54">
        <v>403362</v>
      </c>
      <c r="E327" s="54"/>
    </row>
    <row r="328" spans="4:5">
      <c r="D328" s="54">
        <v>403364</v>
      </c>
      <c r="E328" s="54"/>
    </row>
    <row r="329" spans="4:5">
      <c r="D329" s="54">
        <v>403365</v>
      </c>
      <c r="E329" s="54"/>
    </row>
    <row r="330" spans="4:5">
      <c r="D330" s="54">
        <v>403366</v>
      </c>
      <c r="E330" s="54"/>
    </row>
    <row r="331" spans="4:5">
      <c r="D331" s="54">
        <v>403367</v>
      </c>
      <c r="E331" s="54"/>
    </row>
    <row r="332" spans="4:5">
      <c r="D332" s="54">
        <v>403368</v>
      </c>
      <c r="E332" s="54"/>
    </row>
    <row r="333" spans="4:5">
      <c r="D333" s="54">
        <v>403369</v>
      </c>
      <c r="E333" s="54"/>
    </row>
    <row r="334" spans="4:5">
      <c r="D334" s="54">
        <v>403370</v>
      </c>
      <c r="E334" s="54"/>
    </row>
    <row r="335" spans="4:5">
      <c r="D335" s="54">
        <v>403371</v>
      </c>
      <c r="E335" s="54"/>
    </row>
    <row r="336" spans="4:5">
      <c r="D336" s="54">
        <v>403372</v>
      </c>
      <c r="E336" s="54"/>
    </row>
    <row r="337" spans="4:5">
      <c r="D337" s="54">
        <v>403373</v>
      </c>
      <c r="E337" s="54"/>
    </row>
    <row r="338" spans="4:5">
      <c r="D338" s="54">
        <v>404330</v>
      </c>
      <c r="E338" s="54"/>
    </row>
    <row r="339" spans="4:5">
      <c r="D339" s="54">
        <v>1081390</v>
      </c>
      <c r="E339" s="54"/>
    </row>
    <row r="340" spans="4:5">
      <c r="D340" s="54">
        <v>1081399</v>
      </c>
      <c r="E340" s="54"/>
    </row>
    <row r="341" spans="4:5">
      <c r="D341" s="54" t="s">
        <v>121</v>
      </c>
      <c r="E341" s="54"/>
    </row>
    <row r="342" spans="4:5">
      <c r="D342" s="54" t="s">
        <v>122</v>
      </c>
      <c r="E342" s="54"/>
    </row>
    <row r="343" spans="4:5">
      <c r="D343" s="54" t="s">
        <v>123</v>
      </c>
      <c r="E343" s="54"/>
    </row>
    <row r="344" spans="4:5">
      <c r="D344" s="54" t="s">
        <v>124</v>
      </c>
      <c r="E344" s="54"/>
    </row>
    <row r="345" spans="4:5">
      <c r="D345" s="54" t="s">
        <v>125</v>
      </c>
      <c r="E345" s="54"/>
    </row>
    <row r="346" spans="4:5">
      <c r="D346" s="54" t="s">
        <v>126</v>
      </c>
      <c r="E346" s="54"/>
    </row>
    <row r="347" spans="4:5">
      <c r="D347" s="54" t="s">
        <v>127</v>
      </c>
      <c r="E347" s="54"/>
    </row>
    <row r="348" spans="4:5">
      <c r="D348" s="54" t="s">
        <v>127</v>
      </c>
      <c r="E348" s="54"/>
    </row>
    <row r="349" spans="4:5">
      <c r="D349" s="54" t="s">
        <v>128</v>
      </c>
      <c r="E349" s="54"/>
    </row>
    <row r="350" spans="4:5">
      <c r="D350" s="54" t="s">
        <v>129</v>
      </c>
      <c r="E350" s="54"/>
    </row>
    <row r="351" spans="4:5">
      <c r="D351" s="54" t="s">
        <v>130</v>
      </c>
      <c r="E351" s="54"/>
    </row>
    <row r="352" spans="4:5">
      <c r="D352" s="54" t="s">
        <v>131</v>
      </c>
      <c r="E352" s="54"/>
    </row>
    <row r="353" spans="4:5">
      <c r="D353" s="54" t="s">
        <v>132</v>
      </c>
      <c r="E353" s="54"/>
    </row>
    <row r="354" spans="4:5">
      <c r="D354" s="54" t="s">
        <v>133</v>
      </c>
      <c r="E354" s="54"/>
    </row>
    <row r="355" spans="4:5">
      <c r="D355" s="54" t="s">
        <v>134</v>
      </c>
      <c r="E355" s="54"/>
    </row>
    <row r="356" spans="4:5">
      <c r="D356" s="54" t="s">
        <v>135</v>
      </c>
      <c r="E356" s="54"/>
    </row>
    <row r="357" spans="4:5">
      <c r="D357" s="54" t="s">
        <v>135</v>
      </c>
      <c r="E357" s="54"/>
    </row>
    <row r="358" spans="4:5">
      <c r="D358" s="54" t="s">
        <v>136</v>
      </c>
      <c r="E358" s="54"/>
    </row>
    <row r="359" spans="4:5">
      <c r="D359" s="54" t="s">
        <v>137</v>
      </c>
      <c r="E359" s="54"/>
    </row>
    <row r="360" spans="4:5">
      <c r="D360" s="54" t="s">
        <v>138</v>
      </c>
      <c r="E360" s="54"/>
    </row>
    <row r="361" spans="4:5">
      <c r="D361" s="54" t="s">
        <v>139</v>
      </c>
      <c r="E361" s="54"/>
    </row>
    <row r="362" spans="4:5">
      <c r="D362" s="54" t="s">
        <v>140</v>
      </c>
      <c r="E362" s="54"/>
    </row>
    <row r="363" spans="4:5">
      <c r="D363" s="54" t="s">
        <v>141</v>
      </c>
      <c r="E363" s="54"/>
    </row>
    <row r="364" spans="4:5">
      <c r="D364" s="54" t="s">
        <v>142</v>
      </c>
      <c r="E364" s="54"/>
    </row>
    <row r="365" spans="4:5">
      <c r="D365" s="54" t="s">
        <v>143</v>
      </c>
      <c r="E365" s="54"/>
    </row>
    <row r="366" spans="4:5">
      <c r="D366" s="54" t="s">
        <v>144</v>
      </c>
      <c r="E366" s="54"/>
    </row>
    <row r="367" spans="4:5">
      <c r="D367" s="54" t="s">
        <v>145</v>
      </c>
      <c r="E367" s="54"/>
    </row>
    <row r="368" spans="4:5">
      <c r="D368" s="54" t="s">
        <v>146</v>
      </c>
      <c r="E368" s="54"/>
    </row>
    <row r="369" spans="4:5">
      <c r="D369" s="54" t="s">
        <v>147</v>
      </c>
      <c r="E369" s="54"/>
    </row>
    <row r="370" spans="4:5">
      <c r="D370" s="54" t="s">
        <v>148</v>
      </c>
      <c r="E370" s="54"/>
    </row>
    <row r="371" spans="4:5">
      <c r="D371" s="54" t="s">
        <v>149</v>
      </c>
      <c r="E371" s="54"/>
    </row>
    <row r="372" spans="4:5">
      <c r="D372" s="54" t="s">
        <v>150</v>
      </c>
      <c r="E372" s="54"/>
    </row>
    <row r="373" spans="4:5">
      <c r="D373" s="54" t="s">
        <v>151</v>
      </c>
      <c r="E373" s="54"/>
    </row>
    <row r="374" spans="4:5">
      <c r="D374" s="54" t="s">
        <v>152</v>
      </c>
      <c r="E374" s="54"/>
    </row>
    <row r="375" spans="4:5">
      <c r="D375" s="54" t="s">
        <v>153</v>
      </c>
      <c r="E375" s="54"/>
    </row>
    <row r="376" spans="4:5">
      <c r="D376" s="54" t="s">
        <v>154</v>
      </c>
      <c r="E376" s="54"/>
    </row>
    <row r="377" spans="4:5">
      <c r="D377" s="54" t="s">
        <v>155</v>
      </c>
      <c r="E377" s="54"/>
    </row>
    <row r="378" spans="4:5">
      <c r="D378" s="54" t="s">
        <v>156</v>
      </c>
      <c r="E378" s="54"/>
    </row>
    <row r="379" spans="4:5">
      <c r="D379" s="54" t="s">
        <v>157</v>
      </c>
      <c r="E379" s="54"/>
    </row>
    <row r="380" spans="4:5">
      <c r="D380" s="54" t="s">
        <v>158</v>
      </c>
      <c r="E380" s="54"/>
    </row>
    <row r="381" spans="4:5">
      <c r="D381" s="54" t="s">
        <v>159</v>
      </c>
      <c r="E381" s="54"/>
    </row>
    <row r="382" spans="4:5">
      <c r="D382" s="54" t="s">
        <v>160</v>
      </c>
      <c r="E382" s="54"/>
    </row>
    <row r="383" spans="4:5">
      <c r="D383" s="54" t="s">
        <v>161</v>
      </c>
      <c r="E383" s="54"/>
    </row>
    <row r="384" spans="4:5">
      <c r="D384" s="54" t="s">
        <v>162</v>
      </c>
      <c r="E384" s="54"/>
    </row>
    <row r="385" spans="4:5">
      <c r="D385" s="54" t="s">
        <v>163</v>
      </c>
      <c r="E385" s="54"/>
    </row>
    <row r="386" spans="4:5">
      <c r="D386" s="54" t="s">
        <v>164</v>
      </c>
      <c r="E386" s="54"/>
    </row>
    <row r="387" spans="4:5">
      <c r="D387" s="54" t="s">
        <v>165</v>
      </c>
      <c r="E387" s="54"/>
    </row>
    <row r="388" spans="4:5">
      <c r="D388" s="54" t="s">
        <v>166</v>
      </c>
      <c r="E388" s="54"/>
    </row>
    <row r="389" spans="4:5">
      <c r="D389" s="54" t="s">
        <v>167</v>
      </c>
      <c r="E389" s="54"/>
    </row>
    <row r="390" spans="4:5">
      <c r="D390" s="54" t="s">
        <v>168</v>
      </c>
      <c r="E390" s="54"/>
    </row>
    <row r="391" spans="4:5">
      <c r="D391" s="54" t="s">
        <v>169</v>
      </c>
      <c r="E391" s="54"/>
    </row>
    <row r="392" spans="4:5">
      <c r="D392" s="54" t="s">
        <v>170</v>
      </c>
      <c r="E392" s="54"/>
    </row>
    <row r="393" spans="4:5">
      <c r="D393" s="54" t="s">
        <v>171</v>
      </c>
      <c r="E393" s="54"/>
    </row>
    <row r="394" spans="4:5">
      <c r="D394" s="54" t="s">
        <v>172</v>
      </c>
      <c r="E394" s="54"/>
    </row>
    <row r="395" spans="4:5">
      <c r="D395" s="54" t="s">
        <v>173</v>
      </c>
      <c r="E395" s="54"/>
    </row>
    <row r="396" spans="4:5">
      <c r="D396" s="54" t="s">
        <v>174</v>
      </c>
      <c r="E396" s="54"/>
    </row>
    <row r="397" spans="4:5">
      <c r="D397" s="54" t="s">
        <v>175</v>
      </c>
      <c r="E397" s="54"/>
    </row>
    <row r="398" spans="4:5">
      <c r="D398" s="54" t="s">
        <v>176</v>
      </c>
      <c r="E398" s="54"/>
    </row>
    <row r="399" spans="4:5">
      <c r="D399" s="54" t="s">
        <v>177</v>
      </c>
      <c r="E399" s="54"/>
    </row>
    <row r="400" spans="4:5">
      <c r="D400" s="54" t="s">
        <v>178</v>
      </c>
      <c r="E400" s="54"/>
    </row>
    <row r="401" spans="4:5">
      <c r="D401" s="54" t="s">
        <v>179</v>
      </c>
      <c r="E401" s="54"/>
    </row>
    <row r="402" spans="4:5">
      <c r="D402" s="54" t="s">
        <v>180</v>
      </c>
      <c r="E402" s="54"/>
    </row>
    <row r="403" spans="4:5">
      <c r="D403" s="54">
        <v>115</v>
      </c>
      <c r="E403" s="54"/>
    </row>
    <row r="404" spans="4:5">
      <c r="D404" s="54">
        <v>2283</v>
      </c>
      <c r="E404" s="54"/>
    </row>
    <row r="405" spans="4:5">
      <c r="D405" s="54">
        <v>230</v>
      </c>
      <c r="E405" s="54"/>
    </row>
    <row r="406" spans="4:5">
      <c r="D406" s="54">
        <v>254</v>
      </c>
      <c r="E406" s="54"/>
    </row>
    <row r="407" spans="4:5">
      <c r="D407" s="54">
        <v>2533</v>
      </c>
      <c r="E407" s="54"/>
    </row>
    <row r="408" spans="4:5">
      <c r="D408" s="54">
        <v>254105</v>
      </c>
      <c r="E408" s="54"/>
    </row>
    <row r="409" spans="4:5">
      <c r="D409" s="54">
        <v>22844</v>
      </c>
      <c r="E409" s="54"/>
    </row>
    <row r="410" spans="4:5">
      <c r="D410" s="54" t="s">
        <v>181</v>
      </c>
      <c r="E410" s="54"/>
    </row>
  </sheetData>
  <mergeCells count="1">
    <mergeCell ref="N21:S21"/>
  </mergeCells>
  <conditionalFormatting sqref="B8:B52">
    <cfRule type="cellIs" dxfId="3" priority="2" stopIfTrue="1" operator="equal">
      <formula>"Adjustment to Income/Expense/Rate Base:"</formula>
    </cfRule>
  </conditionalFormatting>
  <conditionalFormatting sqref="L1">
    <cfRule type="cellIs" dxfId="2" priority="1" stopIfTrue="1" operator="equal">
      <formula>"x.x"</formula>
    </cfRule>
  </conditionalFormatting>
  <dataValidations count="4">
    <dataValidation type="list" errorStyle="warning" allowBlank="1" showInputMessage="1" showErrorMessage="1" errorTitle="FERC ACCOUNT" error="This FERC Account is not included in the drop-down list. Is this the account you want to use?" sqref="D37:D52">
      <formula1>$D$80:$D$414</formula1>
    </dataValidation>
    <dataValidation type="list" errorStyle="warning" allowBlank="1" showInputMessage="1" showErrorMessage="1" errorTitle="FERC ACCOUNT" error="This FERC Account is not included in the drop-down list. Is this the account you want to use?" sqref="JA51:JA56 D53:E56 SW51:SW56 ACS51:ACS56 AMO51:AMO56 AWK51:AWK56 BGG51:BGG56 BQC51:BQC56 BZY51:BZY56 CJU51:CJU56 CTQ51:CTQ56 DDM51:DDM56 DNI51:DNI56 DXE51:DXE56 EHA51:EHA56 EQW51:EQW56 FAS51:FAS56 FKO51:FKO56 FUK51:FUK56 GEG51:GEG56 GOC51:GOC56 GXY51:GXY56 HHU51:HHU56 HRQ51:HRQ56 IBM51:IBM56 ILI51:ILI56 IVE51:IVE56 JFA51:JFA56 JOW51:JOW56 JYS51:JYS56 KIO51:KIO56 KSK51:KSK56 LCG51:LCG56 LMC51:LMC56 LVY51:LVY56 MFU51:MFU56 MPQ51:MPQ56 MZM51:MZM56 NJI51:NJI56 NTE51:NTE56 ODA51:ODA56 OMW51:OMW56 OWS51:OWS56 PGO51:PGO56 PQK51:PQK56 QAG51:QAG56 QKC51:QKC56 QTY51:QTY56 RDU51:RDU56 RNQ51:RNQ56 RXM51:RXM56 SHI51:SHI56 SRE51:SRE56 TBA51:TBA56 TKW51:TKW56 TUS51:TUS56 UEO51:UEO56 UOK51:UOK56 UYG51:UYG56 VIC51:VIC56 VRY51:VRY56 WBU51:WBU56 WLQ51:WLQ56 WVM51:WVM56 D65588:D65592 JA65588:JA65592 SW65588:SW65592 ACS65588:ACS65592 AMO65588:AMO65592 AWK65588:AWK65592 BGG65588:BGG65592 BQC65588:BQC65592 BZY65588:BZY65592 CJU65588:CJU65592 CTQ65588:CTQ65592 DDM65588:DDM65592 DNI65588:DNI65592 DXE65588:DXE65592 EHA65588:EHA65592 EQW65588:EQW65592 FAS65588:FAS65592 FKO65588:FKO65592 FUK65588:FUK65592 GEG65588:GEG65592 GOC65588:GOC65592 GXY65588:GXY65592 HHU65588:HHU65592 HRQ65588:HRQ65592 IBM65588:IBM65592 ILI65588:ILI65592 IVE65588:IVE65592 JFA65588:JFA65592 JOW65588:JOW65592 JYS65588:JYS65592 KIO65588:KIO65592 KSK65588:KSK65592 LCG65588:LCG65592 LMC65588:LMC65592 LVY65588:LVY65592 MFU65588:MFU65592 MPQ65588:MPQ65592 MZM65588:MZM65592 NJI65588:NJI65592 NTE65588:NTE65592 ODA65588:ODA65592 OMW65588:OMW65592 OWS65588:OWS65592 PGO65588:PGO65592 PQK65588:PQK65592 QAG65588:QAG65592 QKC65588:QKC65592 QTY65588:QTY65592 RDU65588:RDU65592 RNQ65588:RNQ65592 RXM65588:RXM65592 SHI65588:SHI65592 SRE65588:SRE65592 TBA65588:TBA65592 TKW65588:TKW65592 TUS65588:TUS65592 UEO65588:UEO65592 UOK65588:UOK65592 UYG65588:UYG65592 VIC65588:VIC65592 VRY65588:VRY65592 WBU65588:WBU65592 WLQ65588:WLQ65592 WVM65588:WVM65592 D131124:D131128 JA131124:JA131128 SW131124:SW131128 ACS131124:ACS131128 AMO131124:AMO131128 AWK131124:AWK131128 BGG131124:BGG131128 BQC131124:BQC131128 BZY131124:BZY131128 CJU131124:CJU131128 CTQ131124:CTQ131128 DDM131124:DDM131128 DNI131124:DNI131128 DXE131124:DXE131128 EHA131124:EHA131128 EQW131124:EQW131128 FAS131124:FAS131128 FKO131124:FKO131128 FUK131124:FUK131128 GEG131124:GEG131128 GOC131124:GOC131128 GXY131124:GXY131128 HHU131124:HHU131128 HRQ131124:HRQ131128 IBM131124:IBM131128 ILI131124:ILI131128 IVE131124:IVE131128 JFA131124:JFA131128 JOW131124:JOW131128 JYS131124:JYS131128 KIO131124:KIO131128 KSK131124:KSK131128 LCG131124:LCG131128 LMC131124:LMC131128 LVY131124:LVY131128 MFU131124:MFU131128 MPQ131124:MPQ131128 MZM131124:MZM131128 NJI131124:NJI131128 NTE131124:NTE131128 ODA131124:ODA131128 OMW131124:OMW131128 OWS131124:OWS131128 PGO131124:PGO131128 PQK131124:PQK131128 QAG131124:QAG131128 QKC131124:QKC131128 QTY131124:QTY131128 RDU131124:RDU131128 RNQ131124:RNQ131128 RXM131124:RXM131128 SHI131124:SHI131128 SRE131124:SRE131128 TBA131124:TBA131128 TKW131124:TKW131128 TUS131124:TUS131128 UEO131124:UEO131128 UOK131124:UOK131128 UYG131124:UYG131128 VIC131124:VIC131128 VRY131124:VRY131128 WBU131124:WBU131128 WLQ131124:WLQ131128 WVM131124:WVM131128 D196660:D196664 JA196660:JA196664 SW196660:SW196664 ACS196660:ACS196664 AMO196660:AMO196664 AWK196660:AWK196664 BGG196660:BGG196664 BQC196660:BQC196664 BZY196660:BZY196664 CJU196660:CJU196664 CTQ196660:CTQ196664 DDM196660:DDM196664 DNI196660:DNI196664 DXE196660:DXE196664 EHA196660:EHA196664 EQW196660:EQW196664 FAS196660:FAS196664 FKO196660:FKO196664 FUK196660:FUK196664 GEG196660:GEG196664 GOC196660:GOC196664 GXY196660:GXY196664 HHU196660:HHU196664 HRQ196660:HRQ196664 IBM196660:IBM196664 ILI196660:ILI196664 IVE196660:IVE196664 JFA196660:JFA196664 JOW196660:JOW196664 JYS196660:JYS196664 KIO196660:KIO196664 KSK196660:KSK196664 LCG196660:LCG196664 LMC196660:LMC196664 LVY196660:LVY196664 MFU196660:MFU196664 MPQ196660:MPQ196664 MZM196660:MZM196664 NJI196660:NJI196664 NTE196660:NTE196664 ODA196660:ODA196664 OMW196660:OMW196664 OWS196660:OWS196664 PGO196660:PGO196664 PQK196660:PQK196664 QAG196660:QAG196664 QKC196660:QKC196664 QTY196660:QTY196664 RDU196660:RDU196664 RNQ196660:RNQ196664 RXM196660:RXM196664 SHI196660:SHI196664 SRE196660:SRE196664 TBA196660:TBA196664 TKW196660:TKW196664 TUS196660:TUS196664 UEO196660:UEO196664 UOK196660:UOK196664 UYG196660:UYG196664 VIC196660:VIC196664 VRY196660:VRY196664 WBU196660:WBU196664 WLQ196660:WLQ196664 WVM196660:WVM196664 D262196:D262200 JA262196:JA262200 SW262196:SW262200 ACS262196:ACS262200 AMO262196:AMO262200 AWK262196:AWK262200 BGG262196:BGG262200 BQC262196:BQC262200 BZY262196:BZY262200 CJU262196:CJU262200 CTQ262196:CTQ262200 DDM262196:DDM262200 DNI262196:DNI262200 DXE262196:DXE262200 EHA262196:EHA262200 EQW262196:EQW262200 FAS262196:FAS262200 FKO262196:FKO262200 FUK262196:FUK262200 GEG262196:GEG262200 GOC262196:GOC262200 GXY262196:GXY262200 HHU262196:HHU262200 HRQ262196:HRQ262200 IBM262196:IBM262200 ILI262196:ILI262200 IVE262196:IVE262200 JFA262196:JFA262200 JOW262196:JOW262200 JYS262196:JYS262200 KIO262196:KIO262200 KSK262196:KSK262200 LCG262196:LCG262200 LMC262196:LMC262200 LVY262196:LVY262200 MFU262196:MFU262200 MPQ262196:MPQ262200 MZM262196:MZM262200 NJI262196:NJI262200 NTE262196:NTE262200 ODA262196:ODA262200 OMW262196:OMW262200 OWS262196:OWS262200 PGO262196:PGO262200 PQK262196:PQK262200 QAG262196:QAG262200 QKC262196:QKC262200 QTY262196:QTY262200 RDU262196:RDU262200 RNQ262196:RNQ262200 RXM262196:RXM262200 SHI262196:SHI262200 SRE262196:SRE262200 TBA262196:TBA262200 TKW262196:TKW262200 TUS262196:TUS262200 UEO262196:UEO262200 UOK262196:UOK262200 UYG262196:UYG262200 VIC262196:VIC262200 VRY262196:VRY262200 WBU262196:WBU262200 WLQ262196:WLQ262200 WVM262196:WVM262200 D327732:D327736 JA327732:JA327736 SW327732:SW327736 ACS327732:ACS327736 AMO327732:AMO327736 AWK327732:AWK327736 BGG327732:BGG327736 BQC327732:BQC327736 BZY327732:BZY327736 CJU327732:CJU327736 CTQ327732:CTQ327736 DDM327732:DDM327736 DNI327732:DNI327736 DXE327732:DXE327736 EHA327732:EHA327736 EQW327732:EQW327736 FAS327732:FAS327736 FKO327732:FKO327736 FUK327732:FUK327736 GEG327732:GEG327736 GOC327732:GOC327736 GXY327732:GXY327736 HHU327732:HHU327736 HRQ327732:HRQ327736 IBM327732:IBM327736 ILI327732:ILI327736 IVE327732:IVE327736 JFA327732:JFA327736 JOW327732:JOW327736 JYS327732:JYS327736 KIO327732:KIO327736 KSK327732:KSK327736 LCG327732:LCG327736 LMC327732:LMC327736 LVY327732:LVY327736 MFU327732:MFU327736 MPQ327732:MPQ327736 MZM327732:MZM327736 NJI327732:NJI327736 NTE327732:NTE327736 ODA327732:ODA327736 OMW327732:OMW327736 OWS327732:OWS327736 PGO327732:PGO327736 PQK327732:PQK327736 QAG327732:QAG327736 QKC327732:QKC327736 QTY327732:QTY327736 RDU327732:RDU327736 RNQ327732:RNQ327736 RXM327732:RXM327736 SHI327732:SHI327736 SRE327732:SRE327736 TBA327732:TBA327736 TKW327732:TKW327736 TUS327732:TUS327736 UEO327732:UEO327736 UOK327732:UOK327736 UYG327732:UYG327736 VIC327732:VIC327736 VRY327732:VRY327736 WBU327732:WBU327736 WLQ327732:WLQ327736 WVM327732:WVM327736 D393268:D393272 JA393268:JA393272 SW393268:SW393272 ACS393268:ACS393272 AMO393268:AMO393272 AWK393268:AWK393272 BGG393268:BGG393272 BQC393268:BQC393272 BZY393268:BZY393272 CJU393268:CJU393272 CTQ393268:CTQ393272 DDM393268:DDM393272 DNI393268:DNI393272 DXE393268:DXE393272 EHA393268:EHA393272 EQW393268:EQW393272 FAS393268:FAS393272 FKO393268:FKO393272 FUK393268:FUK393272 GEG393268:GEG393272 GOC393268:GOC393272 GXY393268:GXY393272 HHU393268:HHU393272 HRQ393268:HRQ393272 IBM393268:IBM393272 ILI393268:ILI393272 IVE393268:IVE393272 JFA393268:JFA393272 JOW393268:JOW393272 JYS393268:JYS393272 KIO393268:KIO393272 KSK393268:KSK393272 LCG393268:LCG393272 LMC393268:LMC393272 LVY393268:LVY393272 MFU393268:MFU393272 MPQ393268:MPQ393272 MZM393268:MZM393272 NJI393268:NJI393272 NTE393268:NTE393272 ODA393268:ODA393272 OMW393268:OMW393272 OWS393268:OWS393272 PGO393268:PGO393272 PQK393268:PQK393272 QAG393268:QAG393272 QKC393268:QKC393272 QTY393268:QTY393272 RDU393268:RDU393272 RNQ393268:RNQ393272 RXM393268:RXM393272 SHI393268:SHI393272 SRE393268:SRE393272 TBA393268:TBA393272 TKW393268:TKW393272 TUS393268:TUS393272 UEO393268:UEO393272 UOK393268:UOK393272 UYG393268:UYG393272 VIC393268:VIC393272 VRY393268:VRY393272 WBU393268:WBU393272 WLQ393268:WLQ393272 WVM393268:WVM393272 D458804:D458808 JA458804:JA458808 SW458804:SW458808 ACS458804:ACS458808 AMO458804:AMO458808 AWK458804:AWK458808 BGG458804:BGG458808 BQC458804:BQC458808 BZY458804:BZY458808 CJU458804:CJU458808 CTQ458804:CTQ458808 DDM458804:DDM458808 DNI458804:DNI458808 DXE458804:DXE458808 EHA458804:EHA458808 EQW458804:EQW458808 FAS458804:FAS458808 FKO458804:FKO458808 FUK458804:FUK458808 GEG458804:GEG458808 GOC458804:GOC458808 GXY458804:GXY458808 HHU458804:HHU458808 HRQ458804:HRQ458808 IBM458804:IBM458808 ILI458804:ILI458808 IVE458804:IVE458808 JFA458804:JFA458808 JOW458804:JOW458808 JYS458804:JYS458808 KIO458804:KIO458808 KSK458804:KSK458808 LCG458804:LCG458808 LMC458804:LMC458808 LVY458804:LVY458808 MFU458804:MFU458808 MPQ458804:MPQ458808 MZM458804:MZM458808 NJI458804:NJI458808 NTE458804:NTE458808 ODA458804:ODA458808 OMW458804:OMW458808 OWS458804:OWS458808 PGO458804:PGO458808 PQK458804:PQK458808 QAG458804:QAG458808 QKC458804:QKC458808 QTY458804:QTY458808 RDU458804:RDU458808 RNQ458804:RNQ458808 RXM458804:RXM458808 SHI458804:SHI458808 SRE458804:SRE458808 TBA458804:TBA458808 TKW458804:TKW458808 TUS458804:TUS458808 UEO458804:UEO458808 UOK458804:UOK458808 UYG458804:UYG458808 VIC458804:VIC458808 VRY458804:VRY458808 WBU458804:WBU458808 WLQ458804:WLQ458808 WVM458804:WVM458808 D524340:D524344 JA524340:JA524344 SW524340:SW524344 ACS524340:ACS524344 AMO524340:AMO524344 AWK524340:AWK524344 BGG524340:BGG524344 BQC524340:BQC524344 BZY524340:BZY524344 CJU524340:CJU524344 CTQ524340:CTQ524344 DDM524340:DDM524344 DNI524340:DNI524344 DXE524340:DXE524344 EHA524340:EHA524344 EQW524340:EQW524344 FAS524340:FAS524344 FKO524340:FKO524344 FUK524340:FUK524344 GEG524340:GEG524344 GOC524340:GOC524344 GXY524340:GXY524344 HHU524340:HHU524344 HRQ524340:HRQ524344 IBM524340:IBM524344 ILI524340:ILI524344 IVE524340:IVE524344 JFA524340:JFA524344 JOW524340:JOW524344 JYS524340:JYS524344 KIO524340:KIO524344 KSK524340:KSK524344 LCG524340:LCG524344 LMC524340:LMC524344 LVY524340:LVY524344 MFU524340:MFU524344 MPQ524340:MPQ524344 MZM524340:MZM524344 NJI524340:NJI524344 NTE524340:NTE524344 ODA524340:ODA524344 OMW524340:OMW524344 OWS524340:OWS524344 PGO524340:PGO524344 PQK524340:PQK524344 QAG524340:QAG524344 QKC524340:QKC524344 QTY524340:QTY524344 RDU524340:RDU524344 RNQ524340:RNQ524344 RXM524340:RXM524344 SHI524340:SHI524344 SRE524340:SRE524344 TBA524340:TBA524344 TKW524340:TKW524344 TUS524340:TUS524344 UEO524340:UEO524344 UOK524340:UOK524344 UYG524340:UYG524344 VIC524340:VIC524344 VRY524340:VRY524344 WBU524340:WBU524344 WLQ524340:WLQ524344 WVM524340:WVM524344 D589876:D589880 JA589876:JA589880 SW589876:SW589880 ACS589876:ACS589880 AMO589876:AMO589880 AWK589876:AWK589880 BGG589876:BGG589880 BQC589876:BQC589880 BZY589876:BZY589880 CJU589876:CJU589880 CTQ589876:CTQ589880 DDM589876:DDM589880 DNI589876:DNI589880 DXE589876:DXE589880 EHA589876:EHA589880 EQW589876:EQW589880 FAS589876:FAS589880 FKO589876:FKO589880 FUK589876:FUK589880 GEG589876:GEG589880 GOC589876:GOC589880 GXY589876:GXY589880 HHU589876:HHU589880 HRQ589876:HRQ589880 IBM589876:IBM589880 ILI589876:ILI589880 IVE589876:IVE589880 JFA589876:JFA589880 JOW589876:JOW589880 JYS589876:JYS589880 KIO589876:KIO589880 KSK589876:KSK589880 LCG589876:LCG589880 LMC589876:LMC589880 LVY589876:LVY589880 MFU589876:MFU589880 MPQ589876:MPQ589880 MZM589876:MZM589880 NJI589876:NJI589880 NTE589876:NTE589880 ODA589876:ODA589880 OMW589876:OMW589880 OWS589876:OWS589880 PGO589876:PGO589880 PQK589876:PQK589880 QAG589876:QAG589880 QKC589876:QKC589880 QTY589876:QTY589880 RDU589876:RDU589880 RNQ589876:RNQ589880 RXM589876:RXM589880 SHI589876:SHI589880 SRE589876:SRE589880 TBA589876:TBA589880 TKW589876:TKW589880 TUS589876:TUS589880 UEO589876:UEO589880 UOK589876:UOK589880 UYG589876:UYG589880 VIC589876:VIC589880 VRY589876:VRY589880 WBU589876:WBU589880 WLQ589876:WLQ589880 WVM589876:WVM589880 D655412:D655416 JA655412:JA655416 SW655412:SW655416 ACS655412:ACS655416 AMO655412:AMO655416 AWK655412:AWK655416 BGG655412:BGG655416 BQC655412:BQC655416 BZY655412:BZY655416 CJU655412:CJU655416 CTQ655412:CTQ655416 DDM655412:DDM655416 DNI655412:DNI655416 DXE655412:DXE655416 EHA655412:EHA655416 EQW655412:EQW655416 FAS655412:FAS655416 FKO655412:FKO655416 FUK655412:FUK655416 GEG655412:GEG655416 GOC655412:GOC655416 GXY655412:GXY655416 HHU655412:HHU655416 HRQ655412:HRQ655416 IBM655412:IBM655416 ILI655412:ILI655416 IVE655412:IVE655416 JFA655412:JFA655416 JOW655412:JOW655416 JYS655412:JYS655416 KIO655412:KIO655416 KSK655412:KSK655416 LCG655412:LCG655416 LMC655412:LMC655416 LVY655412:LVY655416 MFU655412:MFU655416 MPQ655412:MPQ655416 MZM655412:MZM655416 NJI655412:NJI655416 NTE655412:NTE655416 ODA655412:ODA655416 OMW655412:OMW655416 OWS655412:OWS655416 PGO655412:PGO655416 PQK655412:PQK655416 QAG655412:QAG655416 QKC655412:QKC655416 QTY655412:QTY655416 RDU655412:RDU655416 RNQ655412:RNQ655416 RXM655412:RXM655416 SHI655412:SHI655416 SRE655412:SRE655416 TBA655412:TBA655416 TKW655412:TKW655416 TUS655412:TUS655416 UEO655412:UEO655416 UOK655412:UOK655416 UYG655412:UYG655416 VIC655412:VIC655416 VRY655412:VRY655416 WBU655412:WBU655416 WLQ655412:WLQ655416 WVM655412:WVM655416 D720948:D720952 JA720948:JA720952 SW720948:SW720952 ACS720948:ACS720952 AMO720948:AMO720952 AWK720948:AWK720952 BGG720948:BGG720952 BQC720948:BQC720952 BZY720948:BZY720952 CJU720948:CJU720952 CTQ720948:CTQ720952 DDM720948:DDM720952 DNI720948:DNI720952 DXE720948:DXE720952 EHA720948:EHA720952 EQW720948:EQW720952 FAS720948:FAS720952 FKO720948:FKO720952 FUK720948:FUK720952 GEG720948:GEG720952 GOC720948:GOC720952 GXY720948:GXY720952 HHU720948:HHU720952 HRQ720948:HRQ720952 IBM720948:IBM720952 ILI720948:ILI720952 IVE720948:IVE720952 JFA720948:JFA720952 JOW720948:JOW720952 JYS720948:JYS720952 KIO720948:KIO720952 KSK720948:KSK720952 LCG720948:LCG720952 LMC720948:LMC720952 LVY720948:LVY720952 MFU720948:MFU720952 MPQ720948:MPQ720952 MZM720948:MZM720952 NJI720948:NJI720952 NTE720948:NTE720952 ODA720948:ODA720952 OMW720948:OMW720952 OWS720948:OWS720952 PGO720948:PGO720952 PQK720948:PQK720952 QAG720948:QAG720952 QKC720948:QKC720952 QTY720948:QTY720952 RDU720948:RDU720952 RNQ720948:RNQ720952 RXM720948:RXM720952 SHI720948:SHI720952 SRE720948:SRE720952 TBA720948:TBA720952 TKW720948:TKW720952 TUS720948:TUS720952 UEO720948:UEO720952 UOK720948:UOK720952 UYG720948:UYG720952 VIC720948:VIC720952 VRY720948:VRY720952 WBU720948:WBU720952 WLQ720948:WLQ720952 WVM720948:WVM720952 D786484:D786488 JA786484:JA786488 SW786484:SW786488 ACS786484:ACS786488 AMO786484:AMO786488 AWK786484:AWK786488 BGG786484:BGG786488 BQC786484:BQC786488 BZY786484:BZY786488 CJU786484:CJU786488 CTQ786484:CTQ786488 DDM786484:DDM786488 DNI786484:DNI786488 DXE786484:DXE786488 EHA786484:EHA786488 EQW786484:EQW786488 FAS786484:FAS786488 FKO786484:FKO786488 FUK786484:FUK786488 GEG786484:GEG786488 GOC786484:GOC786488 GXY786484:GXY786488 HHU786484:HHU786488 HRQ786484:HRQ786488 IBM786484:IBM786488 ILI786484:ILI786488 IVE786484:IVE786488 JFA786484:JFA786488 JOW786484:JOW786488 JYS786484:JYS786488 KIO786484:KIO786488 KSK786484:KSK786488 LCG786484:LCG786488 LMC786484:LMC786488 LVY786484:LVY786488 MFU786484:MFU786488 MPQ786484:MPQ786488 MZM786484:MZM786488 NJI786484:NJI786488 NTE786484:NTE786488 ODA786484:ODA786488 OMW786484:OMW786488 OWS786484:OWS786488 PGO786484:PGO786488 PQK786484:PQK786488 QAG786484:QAG786488 QKC786484:QKC786488 QTY786484:QTY786488 RDU786484:RDU786488 RNQ786484:RNQ786488 RXM786484:RXM786488 SHI786484:SHI786488 SRE786484:SRE786488 TBA786484:TBA786488 TKW786484:TKW786488 TUS786484:TUS786488 UEO786484:UEO786488 UOK786484:UOK786488 UYG786484:UYG786488 VIC786484:VIC786488 VRY786484:VRY786488 WBU786484:WBU786488 WLQ786484:WLQ786488 WVM786484:WVM786488 D852020:D852024 JA852020:JA852024 SW852020:SW852024 ACS852020:ACS852024 AMO852020:AMO852024 AWK852020:AWK852024 BGG852020:BGG852024 BQC852020:BQC852024 BZY852020:BZY852024 CJU852020:CJU852024 CTQ852020:CTQ852024 DDM852020:DDM852024 DNI852020:DNI852024 DXE852020:DXE852024 EHA852020:EHA852024 EQW852020:EQW852024 FAS852020:FAS852024 FKO852020:FKO852024 FUK852020:FUK852024 GEG852020:GEG852024 GOC852020:GOC852024 GXY852020:GXY852024 HHU852020:HHU852024 HRQ852020:HRQ852024 IBM852020:IBM852024 ILI852020:ILI852024 IVE852020:IVE852024 JFA852020:JFA852024 JOW852020:JOW852024 JYS852020:JYS852024 KIO852020:KIO852024 KSK852020:KSK852024 LCG852020:LCG852024 LMC852020:LMC852024 LVY852020:LVY852024 MFU852020:MFU852024 MPQ852020:MPQ852024 MZM852020:MZM852024 NJI852020:NJI852024 NTE852020:NTE852024 ODA852020:ODA852024 OMW852020:OMW852024 OWS852020:OWS852024 PGO852020:PGO852024 PQK852020:PQK852024 QAG852020:QAG852024 QKC852020:QKC852024 QTY852020:QTY852024 RDU852020:RDU852024 RNQ852020:RNQ852024 RXM852020:RXM852024 SHI852020:SHI852024 SRE852020:SRE852024 TBA852020:TBA852024 TKW852020:TKW852024 TUS852020:TUS852024 UEO852020:UEO852024 UOK852020:UOK852024 UYG852020:UYG852024 VIC852020:VIC852024 VRY852020:VRY852024 WBU852020:WBU852024 WLQ852020:WLQ852024 WVM852020:WVM852024 D917556:D917560 JA917556:JA917560 SW917556:SW917560 ACS917556:ACS917560 AMO917556:AMO917560 AWK917556:AWK917560 BGG917556:BGG917560 BQC917556:BQC917560 BZY917556:BZY917560 CJU917556:CJU917560 CTQ917556:CTQ917560 DDM917556:DDM917560 DNI917556:DNI917560 DXE917556:DXE917560 EHA917556:EHA917560 EQW917556:EQW917560 FAS917556:FAS917560 FKO917556:FKO917560 FUK917556:FUK917560 GEG917556:GEG917560 GOC917556:GOC917560 GXY917556:GXY917560 HHU917556:HHU917560 HRQ917556:HRQ917560 IBM917556:IBM917560 ILI917556:ILI917560 IVE917556:IVE917560 JFA917556:JFA917560 JOW917556:JOW917560 JYS917556:JYS917560 KIO917556:KIO917560 KSK917556:KSK917560 LCG917556:LCG917560 LMC917556:LMC917560 LVY917556:LVY917560 MFU917556:MFU917560 MPQ917556:MPQ917560 MZM917556:MZM917560 NJI917556:NJI917560 NTE917556:NTE917560 ODA917556:ODA917560 OMW917556:OMW917560 OWS917556:OWS917560 PGO917556:PGO917560 PQK917556:PQK917560 QAG917556:QAG917560 QKC917556:QKC917560 QTY917556:QTY917560 RDU917556:RDU917560 RNQ917556:RNQ917560 RXM917556:RXM917560 SHI917556:SHI917560 SRE917556:SRE917560 TBA917556:TBA917560 TKW917556:TKW917560 TUS917556:TUS917560 UEO917556:UEO917560 UOK917556:UOK917560 UYG917556:UYG917560 VIC917556:VIC917560 VRY917556:VRY917560 WBU917556:WBU917560 WLQ917556:WLQ917560 WVM917556:WVM917560 D983092:D983096 JA983092:JA983096 SW983092:SW983096 ACS983092:ACS983096 AMO983092:AMO983096 AWK983092:AWK983096 BGG983092:BGG983096 BQC983092:BQC983096 BZY983092:BZY983096 CJU983092:CJU983096 CTQ983092:CTQ983096 DDM983092:DDM983096 DNI983092:DNI983096 DXE983092:DXE983096 EHA983092:EHA983096 EQW983092:EQW983096 FAS983092:FAS983096 FKO983092:FKO983096 FUK983092:FUK983096 GEG983092:GEG983096 GOC983092:GOC983096 GXY983092:GXY983096 HHU983092:HHU983096 HRQ983092:HRQ983096 IBM983092:IBM983096 ILI983092:ILI983096 IVE983092:IVE983096 JFA983092:JFA983096 JOW983092:JOW983096 JYS983092:JYS983096 KIO983092:KIO983096 KSK983092:KSK983096 LCG983092:LCG983096 LMC983092:LMC983096 LVY983092:LVY983096 MFU983092:MFU983096 MPQ983092:MPQ983096 MZM983092:MZM983096 NJI983092:NJI983096 NTE983092:NTE983096 ODA983092:ODA983096 OMW983092:OMW983096 OWS983092:OWS983096 PGO983092:PGO983096 PQK983092:PQK983096 QAG983092:QAG983096 QKC983092:QKC983096 QTY983092:QTY983096 RDU983092:RDU983096 RNQ983092:RNQ983096 RXM983092:RXM983096 SHI983092:SHI983096 SRE983092:SRE983096 TBA983092:TBA983096 TKW983092:TKW983096 TUS983092:TUS983096 UEO983092:UEO983096 UOK983092:UOK983096 UYG983092:UYG983096 VIC983092:VIC983096 VRY983092:VRY983096 WBU983092:WBU983096 WLQ983092:WLQ983096 WVM983092:WVM983096 JB53:JB56 SX53:SX56 ACT53:ACT56 AMP53:AMP56 AWL53:AWL56 BGH53:BGH56 BQD53:BQD56 BZZ53:BZZ56 CJV53:CJV56 CTR53:CTR56 DDN53:DDN56 DNJ53:DNJ56 DXF53:DXF56 EHB53:EHB56 EQX53:EQX56 FAT53:FAT56 FKP53:FKP56 FUL53:FUL56 GEH53:GEH56 GOD53:GOD56 GXZ53:GXZ56 HHV53:HHV56 HRR53:HRR56 IBN53:IBN56 ILJ53:ILJ56 IVF53:IVF56 JFB53:JFB56 JOX53:JOX56 JYT53:JYT56 KIP53:KIP56 KSL53:KSL56 LCH53:LCH56 LMD53:LMD56 LVZ53:LVZ56 MFV53:MFV56 MPR53:MPR56 MZN53:MZN56 NJJ53:NJJ56 NTF53:NTF56 ODB53:ODB56 OMX53:OMX56 OWT53:OWT56 PGP53:PGP56 PQL53:PQL56 QAH53:QAH56 QKD53:QKD56 QTZ53:QTZ56 RDV53:RDV56 RNR53:RNR56 RXN53:RXN56 SHJ53:SHJ56 SRF53:SRF56 TBB53:TBB56 TKX53:TKX56 TUT53:TUT56 UEP53:UEP56 UOL53:UOL56 UYH53:UYH56 VID53:VID56 VRZ53:VRZ56 WBV53:WBV56 WLR53:WLR56 WVN53:WVN56 E65589:E65592 JB65589:JB65592 SX65589:SX65592 ACT65589:ACT65592 AMP65589:AMP65592 AWL65589:AWL65592 BGH65589:BGH65592 BQD65589:BQD65592 BZZ65589:BZZ65592 CJV65589:CJV65592 CTR65589:CTR65592 DDN65589:DDN65592 DNJ65589:DNJ65592 DXF65589:DXF65592 EHB65589:EHB65592 EQX65589:EQX65592 FAT65589:FAT65592 FKP65589:FKP65592 FUL65589:FUL65592 GEH65589:GEH65592 GOD65589:GOD65592 GXZ65589:GXZ65592 HHV65589:HHV65592 HRR65589:HRR65592 IBN65589:IBN65592 ILJ65589:ILJ65592 IVF65589:IVF65592 JFB65589:JFB65592 JOX65589:JOX65592 JYT65589:JYT65592 KIP65589:KIP65592 KSL65589:KSL65592 LCH65589:LCH65592 LMD65589:LMD65592 LVZ65589:LVZ65592 MFV65589:MFV65592 MPR65589:MPR65592 MZN65589:MZN65592 NJJ65589:NJJ65592 NTF65589:NTF65592 ODB65589:ODB65592 OMX65589:OMX65592 OWT65589:OWT65592 PGP65589:PGP65592 PQL65589:PQL65592 QAH65589:QAH65592 QKD65589:QKD65592 QTZ65589:QTZ65592 RDV65589:RDV65592 RNR65589:RNR65592 RXN65589:RXN65592 SHJ65589:SHJ65592 SRF65589:SRF65592 TBB65589:TBB65592 TKX65589:TKX65592 TUT65589:TUT65592 UEP65589:UEP65592 UOL65589:UOL65592 UYH65589:UYH65592 VID65589:VID65592 VRZ65589:VRZ65592 WBV65589:WBV65592 WLR65589:WLR65592 WVN65589:WVN65592 E131125:E131128 JB131125:JB131128 SX131125:SX131128 ACT131125:ACT131128 AMP131125:AMP131128 AWL131125:AWL131128 BGH131125:BGH131128 BQD131125:BQD131128 BZZ131125:BZZ131128 CJV131125:CJV131128 CTR131125:CTR131128 DDN131125:DDN131128 DNJ131125:DNJ131128 DXF131125:DXF131128 EHB131125:EHB131128 EQX131125:EQX131128 FAT131125:FAT131128 FKP131125:FKP131128 FUL131125:FUL131128 GEH131125:GEH131128 GOD131125:GOD131128 GXZ131125:GXZ131128 HHV131125:HHV131128 HRR131125:HRR131128 IBN131125:IBN131128 ILJ131125:ILJ131128 IVF131125:IVF131128 JFB131125:JFB131128 JOX131125:JOX131128 JYT131125:JYT131128 KIP131125:KIP131128 KSL131125:KSL131128 LCH131125:LCH131128 LMD131125:LMD131128 LVZ131125:LVZ131128 MFV131125:MFV131128 MPR131125:MPR131128 MZN131125:MZN131128 NJJ131125:NJJ131128 NTF131125:NTF131128 ODB131125:ODB131128 OMX131125:OMX131128 OWT131125:OWT131128 PGP131125:PGP131128 PQL131125:PQL131128 QAH131125:QAH131128 QKD131125:QKD131128 QTZ131125:QTZ131128 RDV131125:RDV131128 RNR131125:RNR131128 RXN131125:RXN131128 SHJ131125:SHJ131128 SRF131125:SRF131128 TBB131125:TBB131128 TKX131125:TKX131128 TUT131125:TUT131128 UEP131125:UEP131128 UOL131125:UOL131128 UYH131125:UYH131128 VID131125:VID131128 VRZ131125:VRZ131128 WBV131125:WBV131128 WLR131125:WLR131128 WVN131125:WVN131128 E196661:E196664 JB196661:JB196664 SX196661:SX196664 ACT196661:ACT196664 AMP196661:AMP196664 AWL196661:AWL196664 BGH196661:BGH196664 BQD196661:BQD196664 BZZ196661:BZZ196664 CJV196661:CJV196664 CTR196661:CTR196664 DDN196661:DDN196664 DNJ196661:DNJ196664 DXF196661:DXF196664 EHB196661:EHB196664 EQX196661:EQX196664 FAT196661:FAT196664 FKP196661:FKP196664 FUL196661:FUL196664 GEH196661:GEH196664 GOD196661:GOD196664 GXZ196661:GXZ196664 HHV196661:HHV196664 HRR196661:HRR196664 IBN196661:IBN196664 ILJ196661:ILJ196664 IVF196661:IVF196664 JFB196661:JFB196664 JOX196661:JOX196664 JYT196661:JYT196664 KIP196661:KIP196664 KSL196661:KSL196664 LCH196661:LCH196664 LMD196661:LMD196664 LVZ196661:LVZ196664 MFV196661:MFV196664 MPR196661:MPR196664 MZN196661:MZN196664 NJJ196661:NJJ196664 NTF196661:NTF196664 ODB196661:ODB196664 OMX196661:OMX196664 OWT196661:OWT196664 PGP196661:PGP196664 PQL196661:PQL196664 QAH196661:QAH196664 QKD196661:QKD196664 QTZ196661:QTZ196664 RDV196661:RDV196664 RNR196661:RNR196664 RXN196661:RXN196664 SHJ196661:SHJ196664 SRF196661:SRF196664 TBB196661:TBB196664 TKX196661:TKX196664 TUT196661:TUT196664 UEP196661:UEP196664 UOL196661:UOL196664 UYH196661:UYH196664 VID196661:VID196664 VRZ196661:VRZ196664 WBV196661:WBV196664 WLR196661:WLR196664 WVN196661:WVN196664 E262197:E262200 JB262197:JB262200 SX262197:SX262200 ACT262197:ACT262200 AMP262197:AMP262200 AWL262197:AWL262200 BGH262197:BGH262200 BQD262197:BQD262200 BZZ262197:BZZ262200 CJV262197:CJV262200 CTR262197:CTR262200 DDN262197:DDN262200 DNJ262197:DNJ262200 DXF262197:DXF262200 EHB262197:EHB262200 EQX262197:EQX262200 FAT262197:FAT262200 FKP262197:FKP262200 FUL262197:FUL262200 GEH262197:GEH262200 GOD262197:GOD262200 GXZ262197:GXZ262200 HHV262197:HHV262200 HRR262197:HRR262200 IBN262197:IBN262200 ILJ262197:ILJ262200 IVF262197:IVF262200 JFB262197:JFB262200 JOX262197:JOX262200 JYT262197:JYT262200 KIP262197:KIP262200 KSL262197:KSL262200 LCH262197:LCH262200 LMD262197:LMD262200 LVZ262197:LVZ262200 MFV262197:MFV262200 MPR262197:MPR262200 MZN262197:MZN262200 NJJ262197:NJJ262200 NTF262197:NTF262200 ODB262197:ODB262200 OMX262197:OMX262200 OWT262197:OWT262200 PGP262197:PGP262200 PQL262197:PQL262200 QAH262197:QAH262200 QKD262197:QKD262200 QTZ262197:QTZ262200 RDV262197:RDV262200 RNR262197:RNR262200 RXN262197:RXN262200 SHJ262197:SHJ262200 SRF262197:SRF262200 TBB262197:TBB262200 TKX262197:TKX262200 TUT262197:TUT262200 UEP262197:UEP262200 UOL262197:UOL262200 UYH262197:UYH262200 VID262197:VID262200 VRZ262197:VRZ262200 WBV262197:WBV262200 WLR262197:WLR262200 WVN262197:WVN262200 E327733:E327736 JB327733:JB327736 SX327733:SX327736 ACT327733:ACT327736 AMP327733:AMP327736 AWL327733:AWL327736 BGH327733:BGH327736 BQD327733:BQD327736 BZZ327733:BZZ327736 CJV327733:CJV327736 CTR327733:CTR327736 DDN327733:DDN327736 DNJ327733:DNJ327736 DXF327733:DXF327736 EHB327733:EHB327736 EQX327733:EQX327736 FAT327733:FAT327736 FKP327733:FKP327736 FUL327733:FUL327736 GEH327733:GEH327736 GOD327733:GOD327736 GXZ327733:GXZ327736 HHV327733:HHV327736 HRR327733:HRR327736 IBN327733:IBN327736 ILJ327733:ILJ327736 IVF327733:IVF327736 JFB327733:JFB327736 JOX327733:JOX327736 JYT327733:JYT327736 KIP327733:KIP327736 KSL327733:KSL327736 LCH327733:LCH327736 LMD327733:LMD327736 LVZ327733:LVZ327736 MFV327733:MFV327736 MPR327733:MPR327736 MZN327733:MZN327736 NJJ327733:NJJ327736 NTF327733:NTF327736 ODB327733:ODB327736 OMX327733:OMX327736 OWT327733:OWT327736 PGP327733:PGP327736 PQL327733:PQL327736 QAH327733:QAH327736 QKD327733:QKD327736 QTZ327733:QTZ327736 RDV327733:RDV327736 RNR327733:RNR327736 RXN327733:RXN327736 SHJ327733:SHJ327736 SRF327733:SRF327736 TBB327733:TBB327736 TKX327733:TKX327736 TUT327733:TUT327736 UEP327733:UEP327736 UOL327733:UOL327736 UYH327733:UYH327736 VID327733:VID327736 VRZ327733:VRZ327736 WBV327733:WBV327736 WLR327733:WLR327736 WVN327733:WVN327736 E393269:E393272 JB393269:JB393272 SX393269:SX393272 ACT393269:ACT393272 AMP393269:AMP393272 AWL393269:AWL393272 BGH393269:BGH393272 BQD393269:BQD393272 BZZ393269:BZZ393272 CJV393269:CJV393272 CTR393269:CTR393272 DDN393269:DDN393272 DNJ393269:DNJ393272 DXF393269:DXF393272 EHB393269:EHB393272 EQX393269:EQX393272 FAT393269:FAT393272 FKP393269:FKP393272 FUL393269:FUL393272 GEH393269:GEH393272 GOD393269:GOD393272 GXZ393269:GXZ393272 HHV393269:HHV393272 HRR393269:HRR393272 IBN393269:IBN393272 ILJ393269:ILJ393272 IVF393269:IVF393272 JFB393269:JFB393272 JOX393269:JOX393272 JYT393269:JYT393272 KIP393269:KIP393272 KSL393269:KSL393272 LCH393269:LCH393272 LMD393269:LMD393272 LVZ393269:LVZ393272 MFV393269:MFV393272 MPR393269:MPR393272 MZN393269:MZN393272 NJJ393269:NJJ393272 NTF393269:NTF393272 ODB393269:ODB393272 OMX393269:OMX393272 OWT393269:OWT393272 PGP393269:PGP393272 PQL393269:PQL393272 QAH393269:QAH393272 QKD393269:QKD393272 QTZ393269:QTZ393272 RDV393269:RDV393272 RNR393269:RNR393272 RXN393269:RXN393272 SHJ393269:SHJ393272 SRF393269:SRF393272 TBB393269:TBB393272 TKX393269:TKX393272 TUT393269:TUT393272 UEP393269:UEP393272 UOL393269:UOL393272 UYH393269:UYH393272 VID393269:VID393272 VRZ393269:VRZ393272 WBV393269:WBV393272 WLR393269:WLR393272 WVN393269:WVN393272 E458805:E458808 JB458805:JB458808 SX458805:SX458808 ACT458805:ACT458808 AMP458805:AMP458808 AWL458805:AWL458808 BGH458805:BGH458808 BQD458805:BQD458808 BZZ458805:BZZ458808 CJV458805:CJV458808 CTR458805:CTR458808 DDN458805:DDN458808 DNJ458805:DNJ458808 DXF458805:DXF458808 EHB458805:EHB458808 EQX458805:EQX458808 FAT458805:FAT458808 FKP458805:FKP458808 FUL458805:FUL458808 GEH458805:GEH458808 GOD458805:GOD458808 GXZ458805:GXZ458808 HHV458805:HHV458808 HRR458805:HRR458808 IBN458805:IBN458808 ILJ458805:ILJ458808 IVF458805:IVF458808 JFB458805:JFB458808 JOX458805:JOX458808 JYT458805:JYT458808 KIP458805:KIP458808 KSL458805:KSL458808 LCH458805:LCH458808 LMD458805:LMD458808 LVZ458805:LVZ458808 MFV458805:MFV458808 MPR458805:MPR458808 MZN458805:MZN458808 NJJ458805:NJJ458808 NTF458805:NTF458808 ODB458805:ODB458808 OMX458805:OMX458808 OWT458805:OWT458808 PGP458805:PGP458808 PQL458805:PQL458808 QAH458805:QAH458808 QKD458805:QKD458808 QTZ458805:QTZ458808 RDV458805:RDV458808 RNR458805:RNR458808 RXN458805:RXN458808 SHJ458805:SHJ458808 SRF458805:SRF458808 TBB458805:TBB458808 TKX458805:TKX458808 TUT458805:TUT458808 UEP458805:UEP458808 UOL458805:UOL458808 UYH458805:UYH458808 VID458805:VID458808 VRZ458805:VRZ458808 WBV458805:WBV458808 WLR458805:WLR458808 WVN458805:WVN458808 E524341:E524344 JB524341:JB524344 SX524341:SX524344 ACT524341:ACT524344 AMP524341:AMP524344 AWL524341:AWL524344 BGH524341:BGH524344 BQD524341:BQD524344 BZZ524341:BZZ524344 CJV524341:CJV524344 CTR524341:CTR524344 DDN524341:DDN524344 DNJ524341:DNJ524344 DXF524341:DXF524344 EHB524341:EHB524344 EQX524341:EQX524344 FAT524341:FAT524344 FKP524341:FKP524344 FUL524341:FUL524344 GEH524341:GEH524344 GOD524341:GOD524344 GXZ524341:GXZ524344 HHV524341:HHV524344 HRR524341:HRR524344 IBN524341:IBN524344 ILJ524341:ILJ524344 IVF524341:IVF524344 JFB524341:JFB524344 JOX524341:JOX524344 JYT524341:JYT524344 KIP524341:KIP524344 KSL524341:KSL524344 LCH524341:LCH524344 LMD524341:LMD524344 LVZ524341:LVZ524344 MFV524341:MFV524344 MPR524341:MPR524344 MZN524341:MZN524344 NJJ524341:NJJ524344 NTF524341:NTF524344 ODB524341:ODB524344 OMX524341:OMX524344 OWT524341:OWT524344 PGP524341:PGP524344 PQL524341:PQL524344 QAH524341:QAH524344 QKD524341:QKD524344 QTZ524341:QTZ524344 RDV524341:RDV524344 RNR524341:RNR524344 RXN524341:RXN524344 SHJ524341:SHJ524344 SRF524341:SRF524344 TBB524341:TBB524344 TKX524341:TKX524344 TUT524341:TUT524344 UEP524341:UEP524344 UOL524341:UOL524344 UYH524341:UYH524344 VID524341:VID524344 VRZ524341:VRZ524344 WBV524341:WBV524344 WLR524341:WLR524344 WVN524341:WVN524344 E589877:E589880 JB589877:JB589880 SX589877:SX589880 ACT589877:ACT589880 AMP589877:AMP589880 AWL589877:AWL589880 BGH589877:BGH589880 BQD589877:BQD589880 BZZ589877:BZZ589880 CJV589877:CJV589880 CTR589877:CTR589880 DDN589877:DDN589880 DNJ589877:DNJ589880 DXF589877:DXF589880 EHB589877:EHB589880 EQX589877:EQX589880 FAT589877:FAT589880 FKP589877:FKP589880 FUL589877:FUL589880 GEH589877:GEH589880 GOD589877:GOD589880 GXZ589877:GXZ589880 HHV589877:HHV589880 HRR589877:HRR589880 IBN589877:IBN589880 ILJ589877:ILJ589880 IVF589877:IVF589880 JFB589877:JFB589880 JOX589877:JOX589880 JYT589877:JYT589880 KIP589877:KIP589880 KSL589877:KSL589880 LCH589877:LCH589880 LMD589877:LMD589880 LVZ589877:LVZ589880 MFV589877:MFV589880 MPR589877:MPR589880 MZN589877:MZN589880 NJJ589877:NJJ589880 NTF589877:NTF589880 ODB589877:ODB589880 OMX589877:OMX589880 OWT589877:OWT589880 PGP589877:PGP589880 PQL589877:PQL589880 QAH589877:QAH589880 QKD589877:QKD589880 QTZ589877:QTZ589880 RDV589877:RDV589880 RNR589877:RNR589880 RXN589877:RXN589880 SHJ589877:SHJ589880 SRF589877:SRF589880 TBB589877:TBB589880 TKX589877:TKX589880 TUT589877:TUT589880 UEP589877:UEP589880 UOL589877:UOL589880 UYH589877:UYH589880 VID589877:VID589880 VRZ589877:VRZ589880 WBV589877:WBV589880 WLR589877:WLR589880 WVN589877:WVN589880 E655413:E655416 JB655413:JB655416 SX655413:SX655416 ACT655413:ACT655416 AMP655413:AMP655416 AWL655413:AWL655416 BGH655413:BGH655416 BQD655413:BQD655416 BZZ655413:BZZ655416 CJV655413:CJV655416 CTR655413:CTR655416 DDN655413:DDN655416 DNJ655413:DNJ655416 DXF655413:DXF655416 EHB655413:EHB655416 EQX655413:EQX655416 FAT655413:FAT655416 FKP655413:FKP655416 FUL655413:FUL655416 GEH655413:GEH655416 GOD655413:GOD655416 GXZ655413:GXZ655416 HHV655413:HHV655416 HRR655413:HRR655416 IBN655413:IBN655416 ILJ655413:ILJ655416 IVF655413:IVF655416 JFB655413:JFB655416 JOX655413:JOX655416 JYT655413:JYT655416 KIP655413:KIP655416 KSL655413:KSL655416 LCH655413:LCH655416 LMD655413:LMD655416 LVZ655413:LVZ655416 MFV655413:MFV655416 MPR655413:MPR655416 MZN655413:MZN655416 NJJ655413:NJJ655416 NTF655413:NTF655416 ODB655413:ODB655416 OMX655413:OMX655416 OWT655413:OWT655416 PGP655413:PGP655416 PQL655413:PQL655416 QAH655413:QAH655416 QKD655413:QKD655416 QTZ655413:QTZ655416 RDV655413:RDV655416 RNR655413:RNR655416 RXN655413:RXN655416 SHJ655413:SHJ655416 SRF655413:SRF655416 TBB655413:TBB655416 TKX655413:TKX655416 TUT655413:TUT655416 UEP655413:UEP655416 UOL655413:UOL655416 UYH655413:UYH655416 VID655413:VID655416 VRZ655413:VRZ655416 WBV655413:WBV655416 WLR655413:WLR655416 WVN655413:WVN655416 E720949:E720952 JB720949:JB720952 SX720949:SX720952 ACT720949:ACT720952 AMP720949:AMP720952 AWL720949:AWL720952 BGH720949:BGH720952 BQD720949:BQD720952 BZZ720949:BZZ720952 CJV720949:CJV720952 CTR720949:CTR720952 DDN720949:DDN720952 DNJ720949:DNJ720952 DXF720949:DXF720952 EHB720949:EHB720952 EQX720949:EQX720952 FAT720949:FAT720952 FKP720949:FKP720952 FUL720949:FUL720952 GEH720949:GEH720952 GOD720949:GOD720952 GXZ720949:GXZ720952 HHV720949:HHV720952 HRR720949:HRR720952 IBN720949:IBN720952 ILJ720949:ILJ720952 IVF720949:IVF720952 JFB720949:JFB720952 JOX720949:JOX720952 JYT720949:JYT720952 KIP720949:KIP720952 KSL720949:KSL720952 LCH720949:LCH720952 LMD720949:LMD720952 LVZ720949:LVZ720952 MFV720949:MFV720952 MPR720949:MPR720952 MZN720949:MZN720952 NJJ720949:NJJ720952 NTF720949:NTF720952 ODB720949:ODB720952 OMX720949:OMX720952 OWT720949:OWT720952 PGP720949:PGP720952 PQL720949:PQL720952 QAH720949:QAH720952 QKD720949:QKD720952 QTZ720949:QTZ720952 RDV720949:RDV720952 RNR720949:RNR720952 RXN720949:RXN720952 SHJ720949:SHJ720952 SRF720949:SRF720952 TBB720949:TBB720952 TKX720949:TKX720952 TUT720949:TUT720952 UEP720949:UEP720952 UOL720949:UOL720952 UYH720949:UYH720952 VID720949:VID720952 VRZ720949:VRZ720952 WBV720949:WBV720952 WLR720949:WLR720952 WVN720949:WVN720952 E786485:E786488 JB786485:JB786488 SX786485:SX786488 ACT786485:ACT786488 AMP786485:AMP786488 AWL786485:AWL786488 BGH786485:BGH786488 BQD786485:BQD786488 BZZ786485:BZZ786488 CJV786485:CJV786488 CTR786485:CTR786488 DDN786485:DDN786488 DNJ786485:DNJ786488 DXF786485:DXF786488 EHB786485:EHB786488 EQX786485:EQX786488 FAT786485:FAT786488 FKP786485:FKP786488 FUL786485:FUL786488 GEH786485:GEH786488 GOD786485:GOD786488 GXZ786485:GXZ786488 HHV786485:HHV786488 HRR786485:HRR786488 IBN786485:IBN786488 ILJ786485:ILJ786488 IVF786485:IVF786488 JFB786485:JFB786488 JOX786485:JOX786488 JYT786485:JYT786488 KIP786485:KIP786488 KSL786485:KSL786488 LCH786485:LCH786488 LMD786485:LMD786488 LVZ786485:LVZ786488 MFV786485:MFV786488 MPR786485:MPR786488 MZN786485:MZN786488 NJJ786485:NJJ786488 NTF786485:NTF786488 ODB786485:ODB786488 OMX786485:OMX786488 OWT786485:OWT786488 PGP786485:PGP786488 PQL786485:PQL786488 QAH786485:QAH786488 QKD786485:QKD786488 QTZ786485:QTZ786488 RDV786485:RDV786488 RNR786485:RNR786488 RXN786485:RXN786488 SHJ786485:SHJ786488 SRF786485:SRF786488 TBB786485:TBB786488 TKX786485:TKX786488 TUT786485:TUT786488 UEP786485:UEP786488 UOL786485:UOL786488 UYH786485:UYH786488 VID786485:VID786488 VRZ786485:VRZ786488 WBV786485:WBV786488 WLR786485:WLR786488 WVN786485:WVN786488 E852021:E852024 JB852021:JB852024 SX852021:SX852024 ACT852021:ACT852024 AMP852021:AMP852024 AWL852021:AWL852024 BGH852021:BGH852024 BQD852021:BQD852024 BZZ852021:BZZ852024 CJV852021:CJV852024 CTR852021:CTR852024 DDN852021:DDN852024 DNJ852021:DNJ852024 DXF852021:DXF852024 EHB852021:EHB852024 EQX852021:EQX852024 FAT852021:FAT852024 FKP852021:FKP852024 FUL852021:FUL852024 GEH852021:GEH852024 GOD852021:GOD852024 GXZ852021:GXZ852024 HHV852021:HHV852024 HRR852021:HRR852024 IBN852021:IBN852024 ILJ852021:ILJ852024 IVF852021:IVF852024 JFB852021:JFB852024 JOX852021:JOX852024 JYT852021:JYT852024 KIP852021:KIP852024 KSL852021:KSL852024 LCH852021:LCH852024 LMD852021:LMD852024 LVZ852021:LVZ852024 MFV852021:MFV852024 MPR852021:MPR852024 MZN852021:MZN852024 NJJ852021:NJJ852024 NTF852021:NTF852024 ODB852021:ODB852024 OMX852021:OMX852024 OWT852021:OWT852024 PGP852021:PGP852024 PQL852021:PQL852024 QAH852021:QAH852024 QKD852021:QKD852024 QTZ852021:QTZ852024 RDV852021:RDV852024 RNR852021:RNR852024 RXN852021:RXN852024 SHJ852021:SHJ852024 SRF852021:SRF852024 TBB852021:TBB852024 TKX852021:TKX852024 TUT852021:TUT852024 UEP852021:UEP852024 UOL852021:UOL852024 UYH852021:UYH852024 VID852021:VID852024 VRZ852021:VRZ852024 WBV852021:WBV852024 WLR852021:WLR852024 WVN852021:WVN852024 E917557:E917560 JB917557:JB917560 SX917557:SX917560 ACT917557:ACT917560 AMP917557:AMP917560 AWL917557:AWL917560 BGH917557:BGH917560 BQD917557:BQD917560 BZZ917557:BZZ917560 CJV917557:CJV917560 CTR917557:CTR917560 DDN917557:DDN917560 DNJ917557:DNJ917560 DXF917557:DXF917560 EHB917557:EHB917560 EQX917557:EQX917560 FAT917557:FAT917560 FKP917557:FKP917560 FUL917557:FUL917560 GEH917557:GEH917560 GOD917557:GOD917560 GXZ917557:GXZ917560 HHV917557:HHV917560 HRR917557:HRR917560 IBN917557:IBN917560 ILJ917557:ILJ917560 IVF917557:IVF917560 JFB917557:JFB917560 JOX917557:JOX917560 JYT917557:JYT917560 KIP917557:KIP917560 KSL917557:KSL917560 LCH917557:LCH917560 LMD917557:LMD917560 LVZ917557:LVZ917560 MFV917557:MFV917560 MPR917557:MPR917560 MZN917557:MZN917560 NJJ917557:NJJ917560 NTF917557:NTF917560 ODB917557:ODB917560 OMX917557:OMX917560 OWT917557:OWT917560 PGP917557:PGP917560 PQL917557:PQL917560 QAH917557:QAH917560 QKD917557:QKD917560 QTZ917557:QTZ917560 RDV917557:RDV917560 RNR917557:RNR917560 RXN917557:RXN917560 SHJ917557:SHJ917560 SRF917557:SRF917560 TBB917557:TBB917560 TKX917557:TKX917560 TUT917557:TUT917560 UEP917557:UEP917560 UOL917557:UOL917560 UYH917557:UYH917560 VID917557:VID917560 VRZ917557:VRZ917560 WBV917557:WBV917560 WLR917557:WLR917560 WVN917557:WVN917560 E983093:E983096 JB983093:JB983096 SX983093:SX983096 ACT983093:ACT983096 AMP983093:AMP983096 AWL983093:AWL983096 BGH983093:BGH983096 BQD983093:BQD983096 BZZ983093:BZZ983096 CJV983093:CJV983096 CTR983093:CTR983096 DDN983093:DDN983096 DNJ983093:DNJ983096 DXF983093:DXF983096 EHB983093:EHB983096 EQX983093:EQX983096 FAT983093:FAT983096 FKP983093:FKP983096 FUL983093:FUL983096 GEH983093:GEH983096 GOD983093:GOD983096 GXZ983093:GXZ983096 HHV983093:HHV983096 HRR983093:HRR983096 IBN983093:IBN983096 ILJ983093:ILJ983096 IVF983093:IVF983096 JFB983093:JFB983096 JOX983093:JOX983096 JYT983093:JYT983096 KIP983093:KIP983096 KSL983093:KSL983096 LCH983093:LCH983096 LMD983093:LMD983096 LVZ983093:LVZ983096 MFV983093:MFV983096 MPR983093:MPR983096 MZN983093:MZN983096 NJJ983093:NJJ983096 NTF983093:NTF983096 ODB983093:ODB983096 OMX983093:OMX983096 OWT983093:OWT983096 PGP983093:PGP983096 PQL983093:PQL983096 QAH983093:QAH983096 QKD983093:QKD983096 QTZ983093:QTZ983096 RDV983093:RDV983096 RNR983093:RNR983096 RXN983093:RXN983096 SHJ983093:SHJ983096 SRF983093:SRF983096 TBB983093:TBB983096 TKX983093:TKX983096 TUT983093:TUT983096 UEP983093:UEP983096 UOL983093:UOL983096 UYH983093:UYH983096 VID983093:VID983096 VRZ983093:VRZ983096 WBV983093:WBV983096 WLR983093:WLR983096 WVN983093:WVN983096">
      <formula1>$D$76:$D$410</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53:F56 JC53:JC56 SY53:SY56 ACU53:ACU56 AMQ53:AMQ56 AWM53:AWM56 BGI53:BGI56 BQE53:BQE56 CAA53:CAA56 CJW53:CJW56 CTS53:CTS56 DDO53:DDO56 DNK53:DNK56 DXG53:DXG56 EHC53:EHC56 EQY53:EQY56 FAU53:FAU56 FKQ53:FKQ56 FUM53:FUM56 GEI53:GEI56 GOE53:GOE56 GYA53:GYA56 HHW53:HHW56 HRS53:HRS56 IBO53:IBO56 ILK53:ILK56 IVG53:IVG56 JFC53:JFC56 JOY53:JOY56 JYU53:JYU56 KIQ53:KIQ56 KSM53:KSM56 LCI53:LCI56 LME53:LME56 LWA53:LWA56 MFW53:MFW56 MPS53:MPS56 MZO53:MZO56 NJK53:NJK56 NTG53:NTG56 ODC53:ODC56 OMY53:OMY56 OWU53:OWU56 PGQ53:PGQ56 PQM53:PQM56 QAI53:QAI56 QKE53:QKE56 QUA53:QUA56 RDW53:RDW56 RNS53:RNS56 RXO53:RXO56 SHK53:SHK56 SRG53:SRG56 TBC53:TBC56 TKY53:TKY56 TUU53:TUU56 UEQ53:UEQ56 UOM53:UOM56 UYI53:UYI56 VIE53:VIE56 VSA53:VSA56 WBW53:WBW56 WLS53:WLS56 WVO53:WVO56 F65589:F65592 JC65589:JC65592 SY65589:SY65592 ACU65589:ACU65592 AMQ65589:AMQ65592 AWM65589:AWM65592 BGI65589:BGI65592 BQE65589:BQE65592 CAA65589:CAA65592 CJW65589:CJW65592 CTS65589:CTS65592 DDO65589:DDO65592 DNK65589:DNK65592 DXG65589:DXG65592 EHC65589:EHC65592 EQY65589:EQY65592 FAU65589:FAU65592 FKQ65589:FKQ65592 FUM65589:FUM65592 GEI65589:GEI65592 GOE65589:GOE65592 GYA65589:GYA65592 HHW65589:HHW65592 HRS65589:HRS65592 IBO65589:IBO65592 ILK65589:ILK65592 IVG65589:IVG65592 JFC65589:JFC65592 JOY65589:JOY65592 JYU65589:JYU65592 KIQ65589:KIQ65592 KSM65589:KSM65592 LCI65589:LCI65592 LME65589:LME65592 LWA65589:LWA65592 MFW65589:MFW65592 MPS65589:MPS65592 MZO65589:MZO65592 NJK65589:NJK65592 NTG65589:NTG65592 ODC65589:ODC65592 OMY65589:OMY65592 OWU65589:OWU65592 PGQ65589:PGQ65592 PQM65589:PQM65592 QAI65589:QAI65592 QKE65589:QKE65592 QUA65589:QUA65592 RDW65589:RDW65592 RNS65589:RNS65592 RXO65589:RXO65592 SHK65589:SHK65592 SRG65589:SRG65592 TBC65589:TBC65592 TKY65589:TKY65592 TUU65589:TUU65592 UEQ65589:UEQ65592 UOM65589:UOM65592 UYI65589:UYI65592 VIE65589:VIE65592 VSA65589:VSA65592 WBW65589:WBW65592 WLS65589:WLS65592 WVO65589:WVO65592 F131125:F131128 JC131125:JC131128 SY131125:SY131128 ACU131125:ACU131128 AMQ131125:AMQ131128 AWM131125:AWM131128 BGI131125:BGI131128 BQE131125:BQE131128 CAA131125:CAA131128 CJW131125:CJW131128 CTS131125:CTS131128 DDO131125:DDO131128 DNK131125:DNK131128 DXG131125:DXG131128 EHC131125:EHC131128 EQY131125:EQY131128 FAU131125:FAU131128 FKQ131125:FKQ131128 FUM131125:FUM131128 GEI131125:GEI131128 GOE131125:GOE131128 GYA131125:GYA131128 HHW131125:HHW131128 HRS131125:HRS131128 IBO131125:IBO131128 ILK131125:ILK131128 IVG131125:IVG131128 JFC131125:JFC131128 JOY131125:JOY131128 JYU131125:JYU131128 KIQ131125:KIQ131128 KSM131125:KSM131128 LCI131125:LCI131128 LME131125:LME131128 LWA131125:LWA131128 MFW131125:MFW131128 MPS131125:MPS131128 MZO131125:MZO131128 NJK131125:NJK131128 NTG131125:NTG131128 ODC131125:ODC131128 OMY131125:OMY131128 OWU131125:OWU131128 PGQ131125:PGQ131128 PQM131125:PQM131128 QAI131125:QAI131128 QKE131125:QKE131128 QUA131125:QUA131128 RDW131125:RDW131128 RNS131125:RNS131128 RXO131125:RXO131128 SHK131125:SHK131128 SRG131125:SRG131128 TBC131125:TBC131128 TKY131125:TKY131128 TUU131125:TUU131128 UEQ131125:UEQ131128 UOM131125:UOM131128 UYI131125:UYI131128 VIE131125:VIE131128 VSA131125:VSA131128 WBW131125:WBW131128 WLS131125:WLS131128 WVO131125:WVO131128 F196661:F196664 JC196661:JC196664 SY196661:SY196664 ACU196661:ACU196664 AMQ196661:AMQ196664 AWM196661:AWM196664 BGI196661:BGI196664 BQE196661:BQE196664 CAA196661:CAA196664 CJW196661:CJW196664 CTS196661:CTS196664 DDO196661:DDO196664 DNK196661:DNK196664 DXG196661:DXG196664 EHC196661:EHC196664 EQY196661:EQY196664 FAU196661:FAU196664 FKQ196661:FKQ196664 FUM196661:FUM196664 GEI196661:GEI196664 GOE196661:GOE196664 GYA196661:GYA196664 HHW196661:HHW196664 HRS196661:HRS196664 IBO196661:IBO196664 ILK196661:ILK196664 IVG196661:IVG196664 JFC196661:JFC196664 JOY196661:JOY196664 JYU196661:JYU196664 KIQ196661:KIQ196664 KSM196661:KSM196664 LCI196661:LCI196664 LME196661:LME196664 LWA196661:LWA196664 MFW196661:MFW196664 MPS196661:MPS196664 MZO196661:MZO196664 NJK196661:NJK196664 NTG196661:NTG196664 ODC196661:ODC196664 OMY196661:OMY196664 OWU196661:OWU196664 PGQ196661:PGQ196664 PQM196661:PQM196664 QAI196661:QAI196664 QKE196661:QKE196664 QUA196661:QUA196664 RDW196661:RDW196664 RNS196661:RNS196664 RXO196661:RXO196664 SHK196661:SHK196664 SRG196661:SRG196664 TBC196661:TBC196664 TKY196661:TKY196664 TUU196661:TUU196664 UEQ196661:UEQ196664 UOM196661:UOM196664 UYI196661:UYI196664 VIE196661:VIE196664 VSA196661:VSA196664 WBW196661:WBW196664 WLS196661:WLS196664 WVO196661:WVO196664 F262197:F262200 JC262197:JC262200 SY262197:SY262200 ACU262197:ACU262200 AMQ262197:AMQ262200 AWM262197:AWM262200 BGI262197:BGI262200 BQE262197:BQE262200 CAA262197:CAA262200 CJW262197:CJW262200 CTS262197:CTS262200 DDO262197:DDO262200 DNK262197:DNK262200 DXG262197:DXG262200 EHC262197:EHC262200 EQY262197:EQY262200 FAU262197:FAU262200 FKQ262197:FKQ262200 FUM262197:FUM262200 GEI262197:GEI262200 GOE262197:GOE262200 GYA262197:GYA262200 HHW262197:HHW262200 HRS262197:HRS262200 IBO262197:IBO262200 ILK262197:ILK262200 IVG262197:IVG262200 JFC262197:JFC262200 JOY262197:JOY262200 JYU262197:JYU262200 KIQ262197:KIQ262200 KSM262197:KSM262200 LCI262197:LCI262200 LME262197:LME262200 LWA262197:LWA262200 MFW262197:MFW262200 MPS262197:MPS262200 MZO262197:MZO262200 NJK262197:NJK262200 NTG262197:NTG262200 ODC262197:ODC262200 OMY262197:OMY262200 OWU262197:OWU262200 PGQ262197:PGQ262200 PQM262197:PQM262200 QAI262197:QAI262200 QKE262197:QKE262200 QUA262197:QUA262200 RDW262197:RDW262200 RNS262197:RNS262200 RXO262197:RXO262200 SHK262197:SHK262200 SRG262197:SRG262200 TBC262197:TBC262200 TKY262197:TKY262200 TUU262197:TUU262200 UEQ262197:UEQ262200 UOM262197:UOM262200 UYI262197:UYI262200 VIE262197:VIE262200 VSA262197:VSA262200 WBW262197:WBW262200 WLS262197:WLS262200 WVO262197:WVO262200 F327733:F327736 JC327733:JC327736 SY327733:SY327736 ACU327733:ACU327736 AMQ327733:AMQ327736 AWM327733:AWM327736 BGI327733:BGI327736 BQE327733:BQE327736 CAA327733:CAA327736 CJW327733:CJW327736 CTS327733:CTS327736 DDO327733:DDO327736 DNK327733:DNK327736 DXG327733:DXG327736 EHC327733:EHC327736 EQY327733:EQY327736 FAU327733:FAU327736 FKQ327733:FKQ327736 FUM327733:FUM327736 GEI327733:GEI327736 GOE327733:GOE327736 GYA327733:GYA327736 HHW327733:HHW327736 HRS327733:HRS327736 IBO327733:IBO327736 ILK327733:ILK327736 IVG327733:IVG327736 JFC327733:JFC327736 JOY327733:JOY327736 JYU327733:JYU327736 KIQ327733:KIQ327736 KSM327733:KSM327736 LCI327733:LCI327736 LME327733:LME327736 LWA327733:LWA327736 MFW327733:MFW327736 MPS327733:MPS327736 MZO327733:MZO327736 NJK327733:NJK327736 NTG327733:NTG327736 ODC327733:ODC327736 OMY327733:OMY327736 OWU327733:OWU327736 PGQ327733:PGQ327736 PQM327733:PQM327736 QAI327733:QAI327736 QKE327733:QKE327736 QUA327733:QUA327736 RDW327733:RDW327736 RNS327733:RNS327736 RXO327733:RXO327736 SHK327733:SHK327736 SRG327733:SRG327736 TBC327733:TBC327736 TKY327733:TKY327736 TUU327733:TUU327736 UEQ327733:UEQ327736 UOM327733:UOM327736 UYI327733:UYI327736 VIE327733:VIE327736 VSA327733:VSA327736 WBW327733:WBW327736 WLS327733:WLS327736 WVO327733:WVO327736 F393269:F393272 JC393269:JC393272 SY393269:SY393272 ACU393269:ACU393272 AMQ393269:AMQ393272 AWM393269:AWM393272 BGI393269:BGI393272 BQE393269:BQE393272 CAA393269:CAA393272 CJW393269:CJW393272 CTS393269:CTS393272 DDO393269:DDO393272 DNK393269:DNK393272 DXG393269:DXG393272 EHC393269:EHC393272 EQY393269:EQY393272 FAU393269:FAU393272 FKQ393269:FKQ393272 FUM393269:FUM393272 GEI393269:GEI393272 GOE393269:GOE393272 GYA393269:GYA393272 HHW393269:HHW393272 HRS393269:HRS393272 IBO393269:IBO393272 ILK393269:ILK393272 IVG393269:IVG393272 JFC393269:JFC393272 JOY393269:JOY393272 JYU393269:JYU393272 KIQ393269:KIQ393272 KSM393269:KSM393272 LCI393269:LCI393272 LME393269:LME393272 LWA393269:LWA393272 MFW393269:MFW393272 MPS393269:MPS393272 MZO393269:MZO393272 NJK393269:NJK393272 NTG393269:NTG393272 ODC393269:ODC393272 OMY393269:OMY393272 OWU393269:OWU393272 PGQ393269:PGQ393272 PQM393269:PQM393272 QAI393269:QAI393272 QKE393269:QKE393272 QUA393269:QUA393272 RDW393269:RDW393272 RNS393269:RNS393272 RXO393269:RXO393272 SHK393269:SHK393272 SRG393269:SRG393272 TBC393269:TBC393272 TKY393269:TKY393272 TUU393269:TUU393272 UEQ393269:UEQ393272 UOM393269:UOM393272 UYI393269:UYI393272 VIE393269:VIE393272 VSA393269:VSA393272 WBW393269:WBW393272 WLS393269:WLS393272 WVO393269:WVO393272 F458805:F458808 JC458805:JC458808 SY458805:SY458808 ACU458805:ACU458808 AMQ458805:AMQ458808 AWM458805:AWM458808 BGI458805:BGI458808 BQE458805:BQE458808 CAA458805:CAA458808 CJW458805:CJW458808 CTS458805:CTS458808 DDO458805:DDO458808 DNK458805:DNK458808 DXG458805:DXG458808 EHC458805:EHC458808 EQY458805:EQY458808 FAU458805:FAU458808 FKQ458805:FKQ458808 FUM458805:FUM458808 GEI458805:GEI458808 GOE458805:GOE458808 GYA458805:GYA458808 HHW458805:HHW458808 HRS458805:HRS458808 IBO458805:IBO458808 ILK458805:ILK458808 IVG458805:IVG458808 JFC458805:JFC458808 JOY458805:JOY458808 JYU458805:JYU458808 KIQ458805:KIQ458808 KSM458805:KSM458808 LCI458805:LCI458808 LME458805:LME458808 LWA458805:LWA458808 MFW458805:MFW458808 MPS458805:MPS458808 MZO458805:MZO458808 NJK458805:NJK458808 NTG458805:NTG458808 ODC458805:ODC458808 OMY458805:OMY458808 OWU458805:OWU458808 PGQ458805:PGQ458808 PQM458805:PQM458808 QAI458805:QAI458808 QKE458805:QKE458808 QUA458805:QUA458808 RDW458805:RDW458808 RNS458805:RNS458808 RXO458805:RXO458808 SHK458805:SHK458808 SRG458805:SRG458808 TBC458805:TBC458808 TKY458805:TKY458808 TUU458805:TUU458808 UEQ458805:UEQ458808 UOM458805:UOM458808 UYI458805:UYI458808 VIE458805:VIE458808 VSA458805:VSA458808 WBW458805:WBW458808 WLS458805:WLS458808 WVO458805:WVO458808 F524341:F524344 JC524341:JC524344 SY524341:SY524344 ACU524341:ACU524344 AMQ524341:AMQ524344 AWM524341:AWM524344 BGI524341:BGI524344 BQE524341:BQE524344 CAA524341:CAA524344 CJW524341:CJW524344 CTS524341:CTS524344 DDO524341:DDO524344 DNK524341:DNK524344 DXG524341:DXG524344 EHC524341:EHC524344 EQY524341:EQY524344 FAU524341:FAU524344 FKQ524341:FKQ524344 FUM524341:FUM524344 GEI524341:GEI524344 GOE524341:GOE524344 GYA524341:GYA524344 HHW524341:HHW524344 HRS524341:HRS524344 IBO524341:IBO524344 ILK524341:ILK524344 IVG524341:IVG524344 JFC524341:JFC524344 JOY524341:JOY524344 JYU524341:JYU524344 KIQ524341:KIQ524344 KSM524341:KSM524344 LCI524341:LCI524344 LME524341:LME524344 LWA524341:LWA524344 MFW524341:MFW524344 MPS524341:MPS524344 MZO524341:MZO524344 NJK524341:NJK524344 NTG524341:NTG524344 ODC524341:ODC524344 OMY524341:OMY524344 OWU524341:OWU524344 PGQ524341:PGQ524344 PQM524341:PQM524344 QAI524341:QAI524344 QKE524341:QKE524344 QUA524341:QUA524344 RDW524341:RDW524344 RNS524341:RNS524344 RXO524341:RXO524344 SHK524341:SHK524344 SRG524341:SRG524344 TBC524341:TBC524344 TKY524341:TKY524344 TUU524341:TUU524344 UEQ524341:UEQ524344 UOM524341:UOM524344 UYI524341:UYI524344 VIE524341:VIE524344 VSA524341:VSA524344 WBW524341:WBW524344 WLS524341:WLS524344 WVO524341:WVO524344 F589877:F589880 JC589877:JC589880 SY589877:SY589880 ACU589877:ACU589880 AMQ589877:AMQ589880 AWM589877:AWM589880 BGI589877:BGI589880 BQE589877:BQE589880 CAA589877:CAA589880 CJW589877:CJW589880 CTS589877:CTS589880 DDO589877:DDO589880 DNK589877:DNK589880 DXG589877:DXG589880 EHC589877:EHC589880 EQY589877:EQY589880 FAU589877:FAU589880 FKQ589877:FKQ589880 FUM589877:FUM589880 GEI589877:GEI589880 GOE589877:GOE589880 GYA589877:GYA589880 HHW589877:HHW589880 HRS589877:HRS589880 IBO589877:IBO589880 ILK589877:ILK589880 IVG589877:IVG589880 JFC589877:JFC589880 JOY589877:JOY589880 JYU589877:JYU589880 KIQ589877:KIQ589880 KSM589877:KSM589880 LCI589877:LCI589880 LME589877:LME589880 LWA589877:LWA589880 MFW589877:MFW589880 MPS589877:MPS589880 MZO589877:MZO589880 NJK589877:NJK589880 NTG589877:NTG589880 ODC589877:ODC589880 OMY589877:OMY589880 OWU589877:OWU589880 PGQ589877:PGQ589880 PQM589877:PQM589880 QAI589877:QAI589880 QKE589877:QKE589880 QUA589877:QUA589880 RDW589877:RDW589880 RNS589877:RNS589880 RXO589877:RXO589880 SHK589877:SHK589880 SRG589877:SRG589880 TBC589877:TBC589880 TKY589877:TKY589880 TUU589877:TUU589880 UEQ589877:UEQ589880 UOM589877:UOM589880 UYI589877:UYI589880 VIE589877:VIE589880 VSA589877:VSA589880 WBW589877:WBW589880 WLS589877:WLS589880 WVO589877:WVO589880 F655413:F655416 JC655413:JC655416 SY655413:SY655416 ACU655413:ACU655416 AMQ655413:AMQ655416 AWM655413:AWM655416 BGI655413:BGI655416 BQE655413:BQE655416 CAA655413:CAA655416 CJW655413:CJW655416 CTS655413:CTS655416 DDO655413:DDO655416 DNK655413:DNK655416 DXG655413:DXG655416 EHC655413:EHC655416 EQY655413:EQY655416 FAU655413:FAU655416 FKQ655413:FKQ655416 FUM655413:FUM655416 GEI655413:GEI655416 GOE655413:GOE655416 GYA655413:GYA655416 HHW655413:HHW655416 HRS655413:HRS655416 IBO655413:IBO655416 ILK655413:ILK655416 IVG655413:IVG655416 JFC655413:JFC655416 JOY655413:JOY655416 JYU655413:JYU655416 KIQ655413:KIQ655416 KSM655413:KSM655416 LCI655413:LCI655416 LME655413:LME655416 LWA655413:LWA655416 MFW655413:MFW655416 MPS655413:MPS655416 MZO655413:MZO655416 NJK655413:NJK655416 NTG655413:NTG655416 ODC655413:ODC655416 OMY655413:OMY655416 OWU655413:OWU655416 PGQ655413:PGQ655416 PQM655413:PQM655416 QAI655413:QAI655416 QKE655413:QKE655416 QUA655413:QUA655416 RDW655413:RDW655416 RNS655413:RNS655416 RXO655413:RXO655416 SHK655413:SHK655416 SRG655413:SRG655416 TBC655413:TBC655416 TKY655413:TKY655416 TUU655413:TUU655416 UEQ655413:UEQ655416 UOM655413:UOM655416 UYI655413:UYI655416 VIE655413:VIE655416 VSA655413:VSA655416 WBW655413:WBW655416 WLS655413:WLS655416 WVO655413:WVO655416 F720949:F720952 JC720949:JC720952 SY720949:SY720952 ACU720949:ACU720952 AMQ720949:AMQ720952 AWM720949:AWM720952 BGI720949:BGI720952 BQE720949:BQE720952 CAA720949:CAA720952 CJW720949:CJW720952 CTS720949:CTS720952 DDO720949:DDO720952 DNK720949:DNK720952 DXG720949:DXG720952 EHC720949:EHC720952 EQY720949:EQY720952 FAU720949:FAU720952 FKQ720949:FKQ720952 FUM720949:FUM720952 GEI720949:GEI720952 GOE720949:GOE720952 GYA720949:GYA720952 HHW720949:HHW720952 HRS720949:HRS720952 IBO720949:IBO720952 ILK720949:ILK720952 IVG720949:IVG720952 JFC720949:JFC720952 JOY720949:JOY720952 JYU720949:JYU720952 KIQ720949:KIQ720952 KSM720949:KSM720952 LCI720949:LCI720952 LME720949:LME720952 LWA720949:LWA720952 MFW720949:MFW720952 MPS720949:MPS720952 MZO720949:MZO720952 NJK720949:NJK720952 NTG720949:NTG720952 ODC720949:ODC720952 OMY720949:OMY720952 OWU720949:OWU720952 PGQ720949:PGQ720952 PQM720949:PQM720952 QAI720949:QAI720952 QKE720949:QKE720952 QUA720949:QUA720952 RDW720949:RDW720952 RNS720949:RNS720952 RXO720949:RXO720952 SHK720949:SHK720952 SRG720949:SRG720952 TBC720949:TBC720952 TKY720949:TKY720952 TUU720949:TUU720952 UEQ720949:UEQ720952 UOM720949:UOM720952 UYI720949:UYI720952 VIE720949:VIE720952 VSA720949:VSA720952 WBW720949:WBW720952 WLS720949:WLS720952 WVO720949:WVO720952 F786485:F786488 JC786485:JC786488 SY786485:SY786488 ACU786485:ACU786488 AMQ786485:AMQ786488 AWM786485:AWM786488 BGI786485:BGI786488 BQE786485:BQE786488 CAA786485:CAA786488 CJW786485:CJW786488 CTS786485:CTS786488 DDO786485:DDO786488 DNK786485:DNK786488 DXG786485:DXG786488 EHC786485:EHC786488 EQY786485:EQY786488 FAU786485:FAU786488 FKQ786485:FKQ786488 FUM786485:FUM786488 GEI786485:GEI786488 GOE786485:GOE786488 GYA786485:GYA786488 HHW786485:HHW786488 HRS786485:HRS786488 IBO786485:IBO786488 ILK786485:ILK786488 IVG786485:IVG786488 JFC786485:JFC786488 JOY786485:JOY786488 JYU786485:JYU786488 KIQ786485:KIQ786488 KSM786485:KSM786488 LCI786485:LCI786488 LME786485:LME786488 LWA786485:LWA786488 MFW786485:MFW786488 MPS786485:MPS786488 MZO786485:MZO786488 NJK786485:NJK786488 NTG786485:NTG786488 ODC786485:ODC786488 OMY786485:OMY786488 OWU786485:OWU786488 PGQ786485:PGQ786488 PQM786485:PQM786488 QAI786485:QAI786488 QKE786485:QKE786488 QUA786485:QUA786488 RDW786485:RDW786488 RNS786485:RNS786488 RXO786485:RXO786488 SHK786485:SHK786488 SRG786485:SRG786488 TBC786485:TBC786488 TKY786485:TKY786488 TUU786485:TUU786488 UEQ786485:UEQ786488 UOM786485:UOM786488 UYI786485:UYI786488 VIE786485:VIE786488 VSA786485:VSA786488 WBW786485:WBW786488 WLS786485:WLS786488 WVO786485:WVO786488 F852021:F852024 JC852021:JC852024 SY852021:SY852024 ACU852021:ACU852024 AMQ852021:AMQ852024 AWM852021:AWM852024 BGI852021:BGI852024 BQE852021:BQE852024 CAA852021:CAA852024 CJW852021:CJW852024 CTS852021:CTS852024 DDO852021:DDO852024 DNK852021:DNK852024 DXG852021:DXG852024 EHC852021:EHC852024 EQY852021:EQY852024 FAU852021:FAU852024 FKQ852021:FKQ852024 FUM852021:FUM852024 GEI852021:GEI852024 GOE852021:GOE852024 GYA852021:GYA852024 HHW852021:HHW852024 HRS852021:HRS852024 IBO852021:IBO852024 ILK852021:ILK852024 IVG852021:IVG852024 JFC852021:JFC852024 JOY852021:JOY852024 JYU852021:JYU852024 KIQ852021:KIQ852024 KSM852021:KSM852024 LCI852021:LCI852024 LME852021:LME852024 LWA852021:LWA852024 MFW852021:MFW852024 MPS852021:MPS852024 MZO852021:MZO852024 NJK852021:NJK852024 NTG852021:NTG852024 ODC852021:ODC852024 OMY852021:OMY852024 OWU852021:OWU852024 PGQ852021:PGQ852024 PQM852021:PQM852024 QAI852021:QAI852024 QKE852021:QKE852024 QUA852021:QUA852024 RDW852021:RDW852024 RNS852021:RNS852024 RXO852021:RXO852024 SHK852021:SHK852024 SRG852021:SRG852024 TBC852021:TBC852024 TKY852021:TKY852024 TUU852021:TUU852024 UEQ852021:UEQ852024 UOM852021:UOM852024 UYI852021:UYI852024 VIE852021:VIE852024 VSA852021:VSA852024 WBW852021:WBW852024 WLS852021:WLS852024 WVO852021:WVO852024 F917557:F917560 JC917557:JC917560 SY917557:SY917560 ACU917557:ACU917560 AMQ917557:AMQ917560 AWM917557:AWM917560 BGI917557:BGI917560 BQE917557:BQE917560 CAA917557:CAA917560 CJW917557:CJW917560 CTS917557:CTS917560 DDO917557:DDO917560 DNK917557:DNK917560 DXG917557:DXG917560 EHC917557:EHC917560 EQY917557:EQY917560 FAU917557:FAU917560 FKQ917557:FKQ917560 FUM917557:FUM917560 GEI917557:GEI917560 GOE917557:GOE917560 GYA917557:GYA917560 HHW917557:HHW917560 HRS917557:HRS917560 IBO917557:IBO917560 ILK917557:ILK917560 IVG917557:IVG917560 JFC917557:JFC917560 JOY917557:JOY917560 JYU917557:JYU917560 KIQ917557:KIQ917560 KSM917557:KSM917560 LCI917557:LCI917560 LME917557:LME917560 LWA917557:LWA917560 MFW917557:MFW917560 MPS917557:MPS917560 MZO917557:MZO917560 NJK917557:NJK917560 NTG917557:NTG917560 ODC917557:ODC917560 OMY917557:OMY917560 OWU917557:OWU917560 PGQ917557:PGQ917560 PQM917557:PQM917560 QAI917557:QAI917560 QKE917557:QKE917560 QUA917557:QUA917560 RDW917557:RDW917560 RNS917557:RNS917560 RXO917557:RXO917560 SHK917557:SHK917560 SRG917557:SRG917560 TBC917557:TBC917560 TKY917557:TKY917560 TUU917557:TUU917560 UEQ917557:UEQ917560 UOM917557:UOM917560 UYI917557:UYI917560 VIE917557:VIE917560 VSA917557:VSA917560 WBW917557:WBW917560 WLS917557:WLS917560 WVO917557:WVO917560 F983093:F983096 JC983093:JC983096 SY983093:SY983096 ACU983093:ACU983096 AMQ983093:AMQ983096 AWM983093:AWM983096 BGI983093:BGI983096 BQE983093:BQE983096 CAA983093:CAA983096 CJW983093:CJW983096 CTS983093:CTS983096 DDO983093:DDO983096 DNK983093:DNK983096 DXG983093:DXG983096 EHC983093:EHC983096 EQY983093:EQY983096 FAU983093:FAU983096 FKQ983093:FKQ983096 FUM983093:FUM983096 GEI983093:GEI983096 GOE983093:GOE983096 GYA983093:GYA983096 HHW983093:HHW983096 HRS983093:HRS983096 IBO983093:IBO983096 ILK983093:ILK983096 IVG983093:IVG983096 JFC983093:JFC983096 JOY983093:JOY983096 JYU983093:JYU983096 KIQ983093:KIQ983096 KSM983093:KSM983096 LCI983093:LCI983096 LME983093:LME983096 LWA983093:LWA983096 MFW983093:MFW983096 MPS983093:MPS983096 MZO983093:MZO983096 NJK983093:NJK983096 NTG983093:NTG983096 ODC983093:ODC983096 OMY983093:OMY983096 OWU983093:OWU983096 PGQ983093:PGQ983096 PQM983093:PQM983096 QAI983093:QAI983096 QKE983093:QKE983096 QUA983093:QUA983096 RDW983093:RDW983096 RNS983093:RNS983096 RXO983093:RXO983096 SHK983093:SHK983096 SRG983093:SRG983096 TBC983093:TBC983096 TKY983093:TKY983096 TUU983093:TUU983096 UEQ983093:UEQ983096 UOM983093:UOM983096 UYI983093:UYI983096 VIE983093:VIE983096 VSA983093:VSA983096 WBW983093:WBW983096 WLS983093:WLS983096 WVO983093:WVO983096">
      <formula1>"1, 2, 3"</formula1>
    </dataValidation>
    <dataValidation type="list" errorStyle="warning" allowBlank="1" showInputMessage="1" showErrorMessage="1" errorTitle="Factor" error="This factor is not included in the drop-down list. Is this the factor you want to use?" sqref="WVQ983092:WVQ983096 I53:I56 H51:I51 WLU983092:WLU983096 WBY983092:WBY983096 VSC983092:VSC983096 VIG983092:VIG983096 UYK983092:UYK983096 UOO983092:UOO983096 UES983092:UES983096 TUW983092:TUW983096 TLA983092:TLA983096 TBE983092:TBE983096 SRI983092:SRI983096 SHM983092:SHM983096 RXQ983092:RXQ983096 RNU983092:RNU983096 RDY983092:RDY983096 QUC983092:QUC983096 QKG983092:QKG983096 QAK983092:QAK983096 PQO983092:PQO983096 PGS983092:PGS983096 OWW983092:OWW983096 ONA983092:ONA983096 ODE983092:ODE983096 NTI983092:NTI983096 NJM983092:NJM983096 MZQ983092:MZQ983096 MPU983092:MPU983096 MFY983092:MFY983096 LWC983092:LWC983096 LMG983092:LMG983096 LCK983092:LCK983096 KSO983092:KSO983096 KIS983092:KIS983096 JYW983092:JYW983096 JPA983092:JPA983096 JFE983092:JFE983096 IVI983092:IVI983096 ILM983092:ILM983096 IBQ983092:IBQ983096 HRU983092:HRU983096 HHY983092:HHY983096 GYC983092:GYC983096 GOG983092:GOG983096 GEK983092:GEK983096 FUO983092:FUO983096 FKS983092:FKS983096 FAW983092:FAW983096 ERA983092:ERA983096 EHE983092:EHE983096 DXI983092:DXI983096 DNM983092:DNM983096 DDQ983092:DDQ983096 CTU983092:CTU983096 CJY983092:CJY983096 CAC983092:CAC983096 BQG983092:BQG983096 BGK983092:BGK983096 AWO983092:AWO983096 AMS983092:AMS983096 ACW983092:ACW983096 TA983092:TA983096 JE983092:JE983096 I983092:I983096 WVQ917556:WVQ917560 WLU917556:WLU917560 WBY917556:WBY917560 VSC917556:VSC917560 VIG917556:VIG917560 UYK917556:UYK917560 UOO917556:UOO917560 UES917556:UES917560 TUW917556:TUW917560 TLA917556:TLA917560 TBE917556:TBE917560 SRI917556:SRI917560 SHM917556:SHM917560 RXQ917556:RXQ917560 RNU917556:RNU917560 RDY917556:RDY917560 QUC917556:QUC917560 QKG917556:QKG917560 QAK917556:QAK917560 PQO917556:PQO917560 PGS917556:PGS917560 OWW917556:OWW917560 ONA917556:ONA917560 ODE917556:ODE917560 NTI917556:NTI917560 NJM917556:NJM917560 MZQ917556:MZQ917560 MPU917556:MPU917560 MFY917556:MFY917560 LWC917556:LWC917560 LMG917556:LMG917560 LCK917556:LCK917560 KSO917556:KSO917560 KIS917556:KIS917560 JYW917556:JYW917560 JPA917556:JPA917560 JFE917556:JFE917560 IVI917556:IVI917560 ILM917556:ILM917560 IBQ917556:IBQ917560 HRU917556:HRU917560 HHY917556:HHY917560 GYC917556:GYC917560 GOG917556:GOG917560 GEK917556:GEK917560 FUO917556:FUO917560 FKS917556:FKS917560 FAW917556:FAW917560 ERA917556:ERA917560 EHE917556:EHE917560 DXI917556:DXI917560 DNM917556:DNM917560 DDQ917556:DDQ917560 CTU917556:CTU917560 CJY917556:CJY917560 CAC917556:CAC917560 BQG917556:BQG917560 BGK917556:BGK917560 AWO917556:AWO917560 AMS917556:AMS917560 ACW917556:ACW917560 TA917556:TA917560 JE917556:JE917560 I917556:I917560 WVQ852020:WVQ852024 WLU852020:WLU852024 WBY852020:WBY852024 VSC852020:VSC852024 VIG852020:VIG852024 UYK852020:UYK852024 UOO852020:UOO852024 UES852020:UES852024 TUW852020:TUW852024 TLA852020:TLA852024 TBE852020:TBE852024 SRI852020:SRI852024 SHM852020:SHM852024 RXQ852020:RXQ852024 RNU852020:RNU852024 RDY852020:RDY852024 QUC852020:QUC852024 QKG852020:QKG852024 QAK852020:QAK852024 PQO852020:PQO852024 PGS852020:PGS852024 OWW852020:OWW852024 ONA852020:ONA852024 ODE852020:ODE852024 NTI852020:NTI852024 NJM852020:NJM852024 MZQ852020:MZQ852024 MPU852020:MPU852024 MFY852020:MFY852024 LWC852020:LWC852024 LMG852020:LMG852024 LCK852020:LCK852024 KSO852020:KSO852024 KIS852020:KIS852024 JYW852020:JYW852024 JPA852020:JPA852024 JFE852020:JFE852024 IVI852020:IVI852024 ILM852020:ILM852024 IBQ852020:IBQ852024 HRU852020:HRU852024 HHY852020:HHY852024 GYC852020:GYC852024 GOG852020:GOG852024 GEK852020:GEK852024 FUO852020:FUO852024 FKS852020:FKS852024 FAW852020:FAW852024 ERA852020:ERA852024 EHE852020:EHE852024 DXI852020:DXI852024 DNM852020:DNM852024 DDQ852020:DDQ852024 CTU852020:CTU852024 CJY852020:CJY852024 CAC852020:CAC852024 BQG852020:BQG852024 BGK852020:BGK852024 AWO852020:AWO852024 AMS852020:AMS852024 ACW852020:ACW852024 TA852020:TA852024 JE852020:JE852024 I852020:I852024 WVQ786484:WVQ786488 WLU786484:WLU786488 WBY786484:WBY786488 VSC786484:VSC786488 VIG786484:VIG786488 UYK786484:UYK786488 UOO786484:UOO786488 UES786484:UES786488 TUW786484:TUW786488 TLA786484:TLA786488 TBE786484:TBE786488 SRI786484:SRI786488 SHM786484:SHM786488 RXQ786484:RXQ786488 RNU786484:RNU786488 RDY786484:RDY786488 QUC786484:QUC786488 QKG786484:QKG786488 QAK786484:QAK786488 PQO786484:PQO786488 PGS786484:PGS786488 OWW786484:OWW786488 ONA786484:ONA786488 ODE786484:ODE786488 NTI786484:NTI786488 NJM786484:NJM786488 MZQ786484:MZQ786488 MPU786484:MPU786488 MFY786484:MFY786488 LWC786484:LWC786488 LMG786484:LMG786488 LCK786484:LCK786488 KSO786484:KSO786488 KIS786484:KIS786488 JYW786484:JYW786488 JPA786484:JPA786488 JFE786484:JFE786488 IVI786484:IVI786488 ILM786484:ILM786488 IBQ786484:IBQ786488 HRU786484:HRU786488 HHY786484:HHY786488 GYC786484:GYC786488 GOG786484:GOG786488 GEK786484:GEK786488 FUO786484:FUO786488 FKS786484:FKS786488 FAW786484:FAW786488 ERA786484:ERA786488 EHE786484:EHE786488 DXI786484:DXI786488 DNM786484:DNM786488 DDQ786484:DDQ786488 CTU786484:CTU786488 CJY786484:CJY786488 CAC786484:CAC786488 BQG786484:BQG786488 BGK786484:BGK786488 AWO786484:AWO786488 AMS786484:AMS786488 ACW786484:ACW786488 TA786484:TA786488 JE786484:JE786488 I786484:I786488 WVQ720948:WVQ720952 WLU720948:WLU720952 WBY720948:WBY720952 VSC720948:VSC720952 VIG720948:VIG720952 UYK720948:UYK720952 UOO720948:UOO720952 UES720948:UES720952 TUW720948:TUW720952 TLA720948:TLA720952 TBE720948:TBE720952 SRI720948:SRI720952 SHM720948:SHM720952 RXQ720948:RXQ720952 RNU720948:RNU720952 RDY720948:RDY720952 QUC720948:QUC720952 QKG720948:QKG720952 QAK720948:QAK720952 PQO720948:PQO720952 PGS720948:PGS720952 OWW720948:OWW720952 ONA720948:ONA720952 ODE720948:ODE720952 NTI720948:NTI720952 NJM720948:NJM720952 MZQ720948:MZQ720952 MPU720948:MPU720952 MFY720948:MFY720952 LWC720948:LWC720952 LMG720948:LMG720952 LCK720948:LCK720952 KSO720948:KSO720952 KIS720948:KIS720952 JYW720948:JYW720952 JPA720948:JPA720952 JFE720948:JFE720952 IVI720948:IVI720952 ILM720948:ILM720952 IBQ720948:IBQ720952 HRU720948:HRU720952 HHY720948:HHY720952 GYC720948:GYC720952 GOG720948:GOG720952 GEK720948:GEK720952 FUO720948:FUO720952 FKS720948:FKS720952 FAW720948:FAW720952 ERA720948:ERA720952 EHE720948:EHE720952 DXI720948:DXI720952 DNM720948:DNM720952 DDQ720948:DDQ720952 CTU720948:CTU720952 CJY720948:CJY720952 CAC720948:CAC720952 BQG720948:BQG720952 BGK720948:BGK720952 AWO720948:AWO720952 AMS720948:AMS720952 ACW720948:ACW720952 TA720948:TA720952 JE720948:JE720952 I720948:I720952 WVQ655412:WVQ655416 WLU655412:WLU655416 WBY655412:WBY655416 VSC655412:VSC655416 VIG655412:VIG655416 UYK655412:UYK655416 UOO655412:UOO655416 UES655412:UES655416 TUW655412:TUW655416 TLA655412:TLA655416 TBE655412:TBE655416 SRI655412:SRI655416 SHM655412:SHM655416 RXQ655412:RXQ655416 RNU655412:RNU655416 RDY655412:RDY655416 QUC655412:QUC655416 QKG655412:QKG655416 QAK655412:QAK655416 PQO655412:PQO655416 PGS655412:PGS655416 OWW655412:OWW655416 ONA655412:ONA655416 ODE655412:ODE655416 NTI655412:NTI655416 NJM655412:NJM655416 MZQ655412:MZQ655416 MPU655412:MPU655416 MFY655412:MFY655416 LWC655412:LWC655416 LMG655412:LMG655416 LCK655412:LCK655416 KSO655412:KSO655416 KIS655412:KIS655416 JYW655412:JYW655416 JPA655412:JPA655416 JFE655412:JFE655416 IVI655412:IVI655416 ILM655412:ILM655416 IBQ655412:IBQ655416 HRU655412:HRU655416 HHY655412:HHY655416 GYC655412:GYC655416 GOG655412:GOG655416 GEK655412:GEK655416 FUO655412:FUO655416 FKS655412:FKS655416 FAW655412:FAW655416 ERA655412:ERA655416 EHE655412:EHE655416 DXI655412:DXI655416 DNM655412:DNM655416 DDQ655412:DDQ655416 CTU655412:CTU655416 CJY655412:CJY655416 CAC655412:CAC655416 BQG655412:BQG655416 BGK655412:BGK655416 AWO655412:AWO655416 AMS655412:AMS655416 ACW655412:ACW655416 TA655412:TA655416 JE655412:JE655416 I655412:I655416 WVQ589876:WVQ589880 WLU589876:WLU589880 WBY589876:WBY589880 VSC589876:VSC589880 VIG589876:VIG589880 UYK589876:UYK589880 UOO589876:UOO589880 UES589876:UES589880 TUW589876:TUW589880 TLA589876:TLA589880 TBE589876:TBE589880 SRI589876:SRI589880 SHM589876:SHM589880 RXQ589876:RXQ589880 RNU589876:RNU589880 RDY589876:RDY589880 QUC589876:QUC589880 QKG589876:QKG589880 QAK589876:QAK589880 PQO589876:PQO589880 PGS589876:PGS589880 OWW589876:OWW589880 ONA589876:ONA589880 ODE589876:ODE589880 NTI589876:NTI589880 NJM589876:NJM589880 MZQ589876:MZQ589880 MPU589876:MPU589880 MFY589876:MFY589880 LWC589876:LWC589880 LMG589876:LMG589880 LCK589876:LCK589880 KSO589876:KSO589880 KIS589876:KIS589880 JYW589876:JYW589880 JPA589876:JPA589880 JFE589876:JFE589880 IVI589876:IVI589880 ILM589876:ILM589880 IBQ589876:IBQ589880 HRU589876:HRU589880 HHY589876:HHY589880 GYC589876:GYC589880 GOG589876:GOG589880 GEK589876:GEK589880 FUO589876:FUO589880 FKS589876:FKS589880 FAW589876:FAW589880 ERA589876:ERA589880 EHE589876:EHE589880 DXI589876:DXI589880 DNM589876:DNM589880 DDQ589876:DDQ589880 CTU589876:CTU589880 CJY589876:CJY589880 CAC589876:CAC589880 BQG589876:BQG589880 BGK589876:BGK589880 AWO589876:AWO589880 AMS589876:AMS589880 ACW589876:ACW589880 TA589876:TA589880 JE589876:JE589880 I589876:I589880 WVQ524340:WVQ524344 WLU524340:WLU524344 WBY524340:WBY524344 VSC524340:VSC524344 VIG524340:VIG524344 UYK524340:UYK524344 UOO524340:UOO524344 UES524340:UES524344 TUW524340:TUW524344 TLA524340:TLA524344 TBE524340:TBE524344 SRI524340:SRI524344 SHM524340:SHM524344 RXQ524340:RXQ524344 RNU524340:RNU524344 RDY524340:RDY524344 QUC524340:QUC524344 QKG524340:QKG524344 QAK524340:QAK524344 PQO524340:PQO524344 PGS524340:PGS524344 OWW524340:OWW524344 ONA524340:ONA524344 ODE524340:ODE524344 NTI524340:NTI524344 NJM524340:NJM524344 MZQ524340:MZQ524344 MPU524340:MPU524344 MFY524340:MFY524344 LWC524340:LWC524344 LMG524340:LMG524344 LCK524340:LCK524344 KSO524340:KSO524344 KIS524340:KIS524344 JYW524340:JYW524344 JPA524340:JPA524344 JFE524340:JFE524344 IVI524340:IVI524344 ILM524340:ILM524344 IBQ524340:IBQ524344 HRU524340:HRU524344 HHY524340:HHY524344 GYC524340:GYC524344 GOG524340:GOG524344 GEK524340:GEK524344 FUO524340:FUO524344 FKS524340:FKS524344 FAW524340:FAW524344 ERA524340:ERA524344 EHE524340:EHE524344 DXI524340:DXI524344 DNM524340:DNM524344 DDQ524340:DDQ524344 CTU524340:CTU524344 CJY524340:CJY524344 CAC524340:CAC524344 BQG524340:BQG524344 BGK524340:BGK524344 AWO524340:AWO524344 AMS524340:AMS524344 ACW524340:ACW524344 TA524340:TA524344 JE524340:JE524344 I524340:I524344 WVQ458804:WVQ458808 WLU458804:WLU458808 WBY458804:WBY458808 VSC458804:VSC458808 VIG458804:VIG458808 UYK458804:UYK458808 UOO458804:UOO458808 UES458804:UES458808 TUW458804:TUW458808 TLA458804:TLA458808 TBE458804:TBE458808 SRI458804:SRI458808 SHM458804:SHM458808 RXQ458804:RXQ458808 RNU458804:RNU458808 RDY458804:RDY458808 QUC458804:QUC458808 QKG458804:QKG458808 QAK458804:QAK458808 PQO458804:PQO458808 PGS458804:PGS458808 OWW458804:OWW458808 ONA458804:ONA458808 ODE458804:ODE458808 NTI458804:NTI458808 NJM458804:NJM458808 MZQ458804:MZQ458808 MPU458804:MPU458808 MFY458804:MFY458808 LWC458804:LWC458808 LMG458804:LMG458808 LCK458804:LCK458808 KSO458804:KSO458808 KIS458804:KIS458808 JYW458804:JYW458808 JPA458804:JPA458808 JFE458804:JFE458808 IVI458804:IVI458808 ILM458804:ILM458808 IBQ458804:IBQ458808 HRU458804:HRU458808 HHY458804:HHY458808 GYC458804:GYC458808 GOG458804:GOG458808 GEK458804:GEK458808 FUO458804:FUO458808 FKS458804:FKS458808 FAW458804:FAW458808 ERA458804:ERA458808 EHE458804:EHE458808 DXI458804:DXI458808 DNM458804:DNM458808 DDQ458804:DDQ458808 CTU458804:CTU458808 CJY458804:CJY458808 CAC458804:CAC458808 BQG458804:BQG458808 BGK458804:BGK458808 AWO458804:AWO458808 AMS458804:AMS458808 ACW458804:ACW458808 TA458804:TA458808 JE458804:JE458808 I458804:I458808 WVQ393268:WVQ393272 WLU393268:WLU393272 WBY393268:WBY393272 VSC393268:VSC393272 VIG393268:VIG393272 UYK393268:UYK393272 UOO393268:UOO393272 UES393268:UES393272 TUW393268:TUW393272 TLA393268:TLA393272 TBE393268:TBE393272 SRI393268:SRI393272 SHM393268:SHM393272 RXQ393268:RXQ393272 RNU393268:RNU393272 RDY393268:RDY393272 QUC393268:QUC393272 QKG393268:QKG393272 QAK393268:QAK393272 PQO393268:PQO393272 PGS393268:PGS393272 OWW393268:OWW393272 ONA393268:ONA393272 ODE393268:ODE393272 NTI393268:NTI393272 NJM393268:NJM393272 MZQ393268:MZQ393272 MPU393268:MPU393272 MFY393268:MFY393272 LWC393268:LWC393272 LMG393268:LMG393272 LCK393268:LCK393272 KSO393268:KSO393272 KIS393268:KIS393272 JYW393268:JYW393272 JPA393268:JPA393272 JFE393268:JFE393272 IVI393268:IVI393272 ILM393268:ILM393272 IBQ393268:IBQ393272 HRU393268:HRU393272 HHY393268:HHY393272 GYC393268:GYC393272 GOG393268:GOG393272 GEK393268:GEK393272 FUO393268:FUO393272 FKS393268:FKS393272 FAW393268:FAW393272 ERA393268:ERA393272 EHE393268:EHE393272 DXI393268:DXI393272 DNM393268:DNM393272 DDQ393268:DDQ393272 CTU393268:CTU393272 CJY393268:CJY393272 CAC393268:CAC393272 BQG393268:BQG393272 BGK393268:BGK393272 AWO393268:AWO393272 AMS393268:AMS393272 ACW393268:ACW393272 TA393268:TA393272 JE393268:JE393272 I393268:I393272 WVQ327732:WVQ327736 WLU327732:WLU327736 WBY327732:WBY327736 VSC327732:VSC327736 VIG327732:VIG327736 UYK327732:UYK327736 UOO327732:UOO327736 UES327732:UES327736 TUW327732:TUW327736 TLA327732:TLA327736 TBE327732:TBE327736 SRI327732:SRI327736 SHM327732:SHM327736 RXQ327732:RXQ327736 RNU327732:RNU327736 RDY327732:RDY327736 QUC327732:QUC327736 QKG327732:QKG327736 QAK327732:QAK327736 PQO327732:PQO327736 PGS327732:PGS327736 OWW327732:OWW327736 ONA327732:ONA327736 ODE327732:ODE327736 NTI327732:NTI327736 NJM327732:NJM327736 MZQ327732:MZQ327736 MPU327732:MPU327736 MFY327732:MFY327736 LWC327732:LWC327736 LMG327732:LMG327736 LCK327732:LCK327736 KSO327732:KSO327736 KIS327732:KIS327736 JYW327732:JYW327736 JPA327732:JPA327736 JFE327732:JFE327736 IVI327732:IVI327736 ILM327732:ILM327736 IBQ327732:IBQ327736 HRU327732:HRU327736 HHY327732:HHY327736 GYC327732:GYC327736 GOG327732:GOG327736 GEK327732:GEK327736 FUO327732:FUO327736 FKS327732:FKS327736 FAW327732:FAW327736 ERA327732:ERA327736 EHE327732:EHE327736 DXI327732:DXI327736 DNM327732:DNM327736 DDQ327732:DDQ327736 CTU327732:CTU327736 CJY327732:CJY327736 CAC327732:CAC327736 BQG327732:BQG327736 BGK327732:BGK327736 AWO327732:AWO327736 AMS327732:AMS327736 ACW327732:ACW327736 TA327732:TA327736 JE327732:JE327736 I327732:I327736 WVQ262196:WVQ262200 WLU262196:WLU262200 WBY262196:WBY262200 VSC262196:VSC262200 VIG262196:VIG262200 UYK262196:UYK262200 UOO262196:UOO262200 UES262196:UES262200 TUW262196:TUW262200 TLA262196:TLA262200 TBE262196:TBE262200 SRI262196:SRI262200 SHM262196:SHM262200 RXQ262196:RXQ262200 RNU262196:RNU262200 RDY262196:RDY262200 QUC262196:QUC262200 QKG262196:QKG262200 QAK262196:QAK262200 PQO262196:PQO262200 PGS262196:PGS262200 OWW262196:OWW262200 ONA262196:ONA262200 ODE262196:ODE262200 NTI262196:NTI262200 NJM262196:NJM262200 MZQ262196:MZQ262200 MPU262196:MPU262200 MFY262196:MFY262200 LWC262196:LWC262200 LMG262196:LMG262200 LCK262196:LCK262200 KSO262196:KSO262200 KIS262196:KIS262200 JYW262196:JYW262200 JPA262196:JPA262200 JFE262196:JFE262200 IVI262196:IVI262200 ILM262196:ILM262200 IBQ262196:IBQ262200 HRU262196:HRU262200 HHY262196:HHY262200 GYC262196:GYC262200 GOG262196:GOG262200 GEK262196:GEK262200 FUO262196:FUO262200 FKS262196:FKS262200 FAW262196:FAW262200 ERA262196:ERA262200 EHE262196:EHE262200 DXI262196:DXI262200 DNM262196:DNM262200 DDQ262196:DDQ262200 CTU262196:CTU262200 CJY262196:CJY262200 CAC262196:CAC262200 BQG262196:BQG262200 BGK262196:BGK262200 AWO262196:AWO262200 AMS262196:AMS262200 ACW262196:ACW262200 TA262196:TA262200 JE262196:JE262200 I262196:I262200 WVQ196660:WVQ196664 WLU196660:WLU196664 WBY196660:WBY196664 VSC196660:VSC196664 VIG196660:VIG196664 UYK196660:UYK196664 UOO196660:UOO196664 UES196660:UES196664 TUW196660:TUW196664 TLA196660:TLA196664 TBE196660:TBE196664 SRI196660:SRI196664 SHM196660:SHM196664 RXQ196660:RXQ196664 RNU196660:RNU196664 RDY196660:RDY196664 QUC196660:QUC196664 QKG196660:QKG196664 QAK196660:QAK196664 PQO196660:PQO196664 PGS196660:PGS196664 OWW196660:OWW196664 ONA196660:ONA196664 ODE196660:ODE196664 NTI196660:NTI196664 NJM196660:NJM196664 MZQ196660:MZQ196664 MPU196660:MPU196664 MFY196660:MFY196664 LWC196660:LWC196664 LMG196660:LMG196664 LCK196660:LCK196664 KSO196660:KSO196664 KIS196660:KIS196664 JYW196660:JYW196664 JPA196660:JPA196664 JFE196660:JFE196664 IVI196660:IVI196664 ILM196660:ILM196664 IBQ196660:IBQ196664 HRU196660:HRU196664 HHY196660:HHY196664 GYC196660:GYC196664 GOG196660:GOG196664 GEK196660:GEK196664 FUO196660:FUO196664 FKS196660:FKS196664 FAW196660:FAW196664 ERA196660:ERA196664 EHE196660:EHE196664 DXI196660:DXI196664 DNM196660:DNM196664 DDQ196660:DDQ196664 CTU196660:CTU196664 CJY196660:CJY196664 CAC196660:CAC196664 BQG196660:BQG196664 BGK196660:BGK196664 AWO196660:AWO196664 AMS196660:AMS196664 ACW196660:ACW196664 TA196660:TA196664 JE196660:JE196664 I196660:I196664 WVQ131124:WVQ131128 WLU131124:WLU131128 WBY131124:WBY131128 VSC131124:VSC131128 VIG131124:VIG131128 UYK131124:UYK131128 UOO131124:UOO131128 UES131124:UES131128 TUW131124:TUW131128 TLA131124:TLA131128 TBE131124:TBE131128 SRI131124:SRI131128 SHM131124:SHM131128 RXQ131124:RXQ131128 RNU131124:RNU131128 RDY131124:RDY131128 QUC131124:QUC131128 QKG131124:QKG131128 QAK131124:QAK131128 PQO131124:PQO131128 PGS131124:PGS131128 OWW131124:OWW131128 ONA131124:ONA131128 ODE131124:ODE131128 NTI131124:NTI131128 NJM131124:NJM131128 MZQ131124:MZQ131128 MPU131124:MPU131128 MFY131124:MFY131128 LWC131124:LWC131128 LMG131124:LMG131128 LCK131124:LCK131128 KSO131124:KSO131128 KIS131124:KIS131128 JYW131124:JYW131128 JPA131124:JPA131128 JFE131124:JFE131128 IVI131124:IVI131128 ILM131124:ILM131128 IBQ131124:IBQ131128 HRU131124:HRU131128 HHY131124:HHY131128 GYC131124:GYC131128 GOG131124:GOG131128 GEK131124:GEK131128 FUO131124:FUO131128 FKS131124:FKS131128 FAW131124:FAW131128 ERA131124:ERA131128 EHE131124:EHE131128 DXI131124:DXI131128 DNM131124:DNM131128 DDQ131124:DDQ131128 CTU131124:CTU131128 CJY131124:CJY131128 CAC131124:CAC131128 BQG131124:BQG131128 BGK131124:BGK131128 AWO131124:AWO131128 AMS131124:AMS131128 ACW131124:ACW131128 TA131124:TA131128 JE131124:JE131128 I131124:I131128 WVQ65588:WVQ65592 WLU65588:WLU65592 WBY65588:WBY65592 VSC65588:VSC65592 VIG65588:VIG65592 UYK65588:UYK65592 UOO65588:UOO65592 UES65588:UES65592 TUW65588:TUW65592 TLA65588:TLA65592 TBE65588:TBE65592 SRI65588:SRI65592 SHM65588:SHM65592 RXQ65588:RXQ65592 RNU65588:RNU65592 RDY65588:RDY65592 QUC65588:QUC65592 QKG65588:QKG65592 QAK65588:QAK65592 PQO65588:PQO65592 PGS65588:PGS65592 OWW65588:OWW65592 ONA65588:ONA65592 ODE65588:ODE65592 NTI65588:NTI65592 NJM65588:NJM65592 MZQ65588:MZQ65592 MPU65588:MPU65592 MFY65588:MFY65592 LWC65588:LWC65592 LMG65588:LMG65592 LCK65588:LCK65592 KSO65588:KSO65592 KIS65588:KIS65592 JYW65588:JYW65592 JPA65588:JPA65592 JFE65588:JFE65592 IVI65588:IVI65592 ILM65588:ILM65592 IBQ65588:IBQ65592 HRU65588:HRU65592 HHY65588:HHY65592 GYC65588:GYC65592 GOG65588:GOG65592 GEK65588:GEK65592 FUO65588:FUO65592 FKS65588:FKS65592 FAW65588:FAW65592 ERA65588:ERA65592 EHE65588:EHE65592 DXI65588:DXI65592 DNM65588:DNM65592 DDQ65588:DDQ65592 CTU65588:CTU65592 CJY65588:CJY65592 CAC65588:CAC65592 BQG65588:BQG65592 BGK65588:BGK65592 AWO65588:AWO65592 AMS65588:AMS65592 ACW65588:ACW65592 TA65588:TA65592 JE65588:JE65592 I65588:I65592 WVQ51:WVQ56 WLU51:WLU56 WBY51:WBY56 VSC51:VSC56 VIG51:VIG56 UYK51:UYK56 UOO51:UOO56 UES51:UES56 TUW51:TUW56 TLA51:TLA56 TBE51:TBE56 SRI51:SRI56 SHM51:SHM56 RXQ51:RXQ56 RNU51:RNU56 RDY51:RDY56 QUC51:QUC56 QKG51:QKG56 QAK51:QAK56 PQO51:PQO56 PGS51:PGS56 OWW51:OWW56 ONA51:ONA56 ODE51:ODE56 NTI51:NTI56 NJM51:NJM56 MZQ51:MZQ56 MPU51:MPU56 MFY51:MFY56 LWC51:LWC56 LMG51:LMG56 LCK51:LCK56 KSO51:KSO56 KIS51:KIS56 JYW51:JYW56 JPA51:JPA56 JFE51:JFE56 IVI51:IVI56 ILM51:ILM56 IBQ51:IBQ56 HRU51:HRU56 HHY51:HHY56 GYC51:GYC56 GOG51:GOG56 GEK51:GEK56 FUO51:FUO56 FKS51:FKS56 FAW51:FAW56 ERA51:ERA56 EHE51:EHE56 DXI51:DXI56 DNM51:DNM56 DDQ51:DDQ56 CTU51:CTU56 CJY51:CJY56 CAC51:CAC56 BQG51:BQG56 BGK51:BGK56 AWO51:AWO56 AMS51:AMS56 ACW51:ACW56 TA51:TA56 JE51:JE56">
      <formula1>$I$76:$I$167</formula1>
    </dataValidation>
  </dataValidations>
  <pageMargins left="0.75" right="0.25" top="0.5" bottom="0.3" header="0.5" footer="0.5"/>
  <pageSetup scale="13" orientation="portrait" r:id="rId1"/>
  <headerFooter alignWithMargins="0">
    <oddHeader>&amp;R8.6</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I298"/>
  <sheetViews>
    <sheetView zoomScale="85" workbookViewId="0">
      <pane ySplit="7" topLeftCell="A80" activePane="bottomLeft" state="frozen"/>
      <selection activeCell="C5" sqref="C5"/>
      <selection pane="bottomLeft" activeCell="H109" sqref="H109"/>
    </sheetView>
  </sheetViews>
  <sheetFormatPr defaultRowHeight="12.75"/>
  <cols>
    <col min="1" max="1" width="61.42578125" customWidth="1"/>
    <col min="2" max="2" width="13.85546875" customWidth="1"/>
    <col min="3" max="3" width="6.85546875" style="133" bestFit="1" customWidth="1"/>
    <col min="4" max="4" width="14.42578125" style="174" bestFit="1" customWidth="1"/>
    <col min="5" max="5" width="16.85546875" customWidth="1"/>
    <col min="6" max="6" width="14.28515625" customWidth="1"/>
    <col min="7" max="7" width="9" customWidth="1"/>
  </cols>
  <sheetData>
    <row r="1" spans="1:9">
      <c r="A1" s="99" t="str">
        <f>'8.6.4 through 8.6.19'!A1</f>
        <v>Rocky Mountain Power</v>
      </c>
    </row>
    <row r="2" spans="1:9">
      <c r="A2" s="99" t="str">
        <f>'8.6.4 through 8.6.19'!A2</f>
        <v>Utah General Rate Case - May 2013</v>
      </c>
    </row>
    <row r="3" spans="1:9">
      <c r="A3" s="99" t="str">
        <f>'8.6.4 through 8.6.19'!A3</f>
        <v>Pro Forma Plant Additions and Retirements</v>
      </c>
      <c r="E3" s="101"/>
      <c r="F3" s="101"/>
    </row>
    <row r="4" spans="1:9">
      <c r="A4" s="99" t="s">
        <v>473</v>
      </c>
    </row>
    <row r="7" spans="1:9" ht="38.25">
      <c r="A7" s="135" t="s">
        <v>272</v>
      </c>
      <c r="B7" s="135" t="s">
        <v>273</v>
      </c>
      <c r="C7" s="135" t="s">
        <v>197</v>
      </c>
      <c r="D7" s="136" t="s">
        <v>274</v>
      </c>
      <c r="E7" s="137" t="s">
        <v>275</v>
      </c>
      <c r="F7" s="137" t="s">
        <v>276</v>
      </c>
      <c r="G7" s="105" t="s">
        <v>277</v>
      </c>
    </row>
    <row r="8" spans="1:9">
      <c r="A8" s="118" t="s">
        <v>474</v>
      </c>
      <c r="B8" s="176">
        <v>364</v>
      </c>
      <c r="C8" s="162" t="s">
        <v>25</v>
      </c>
      <c r="D8" s="186">
        <v>40908</v>
      </c>
      <c r="E8" s="159">
        <v>3034963.53</v>
      </c>
      <c r="F8" s="167">
        <v>3034963.5300000007</v>
      </c>
      <c r="G8" s="102"/>
      <c r="H8" s="102"/>
      <c r="I8" s="102"/>
    </row>
    <row r="9" spans="1:9">
      <c r="A9" s="118" t="s">
        <v>475</v>
      </c>
      <c r="B9" s="176">
        <v>364</v>
      </c>
      <c r="C9" s="176" t="s">
        <v>25</v>
      </c>
      <c r="D9" s="186" t="s">
        <v>371</v>
      </c>
      <c r="E9" s="159">
        <v>2399675.108</v>
      </c>
      <c r="F9" s="167">
        <v>1830342.3111338462</v>
      </c>
      <c r="G9" s="102"/>
      <c r="H9" s="102"/>
      <c r="I9" s="102"/>
    </row>
    <row r="10" spans="1:9">
      <c r="A10" s="118" t="s">
        <v>476</v>
      </c>
      <c r="B10" s="176">
        <v>364</v>
      </c>
      <c r="C10" s="176" t="s">
        <v>25</v>
      </c>
      <c r="D10" s="186" t="s">
        <v>371</v>
      </c>
      <c r="E10" s="159">
        <v>1535534.9427399996</v>
      </c>
      <c r="F10" s="167">
        <v>1086080.1188076923</v>
      </c>
      <c r="G10" s="102"/>
      <c r="H10" s="102"/>
      <c r="I10" s="102"/>
    </row>
    <row r="11" spans="1:9">
      <c r="A11" s="118" t="s">
        <v>446</v>
      </c>
      <c r="B11" s="176">
        <v>364</v>
      </c>
      <c r="C11" s="176" t="s">
        <v>25</v>
      </c>
      <c r="D11" s="186" t="s">
        <v>371</v>
      </c>
      <c r="E11" s="142">
        <v>1507471.29682</v>
      </c>
      <c r="F11" s="143">
        <v>1032287.5095992306</v>
      </c>
      <c r="G11" s="102"/>
      <c r="H11" s="102"/>
      <c r="I11" s="102"/>
    </row>
    <row r="12" spans="1:9">
      <c r="A12" s="118" t="s">
        <v>440</v>
      </c>
      <c r="B12" s="176">
        <v>364</v>
      </c>
      <c r="C12" s="162" t="s">
        <v>25</v>
      </c>
      <c r="D12" s="186" t="s">
        <v>371</v>
      </c>
      <c r="E12" s="142">
        <v>1051285.9825199998</v>
      </c>
      <c r="F12" s="143">
        <v>891529.81858153839</v>
      </c>
      <c r="G12" s="102"/>
      <c r="H12" s="102"/>
      <c r="I12" s="102"/>
    </row>
    <row r="13" spans="1:9">
      <c r="A13" s="118" t="s">
        <v>477</v>
      </c>
      <c r="B13" s="176">
        <v>364</v>
      </c>
      <c r="C13" s="162" t="s">
        <v>25</v>
      </c>
      <c r="D13" s="186" t="s">
        <v>371</v>
      </c>
      <c r="E13" s="142">
        <v>1048783.7320559998</v>
      </c>
      <c r="F13" s="143">
        <v>797860.53409230756</v>
      </c>
      <c r="G13" s="102"/>
      <c r="H13" s="102"/>
      <c r="I13" s="102"/>
    </row>
    <row r="14" spans="1:9">
      <c r="A14" s="118" t="s">
        <v>478</v>
      </c>
      <c r="B14" s="176">
        <v>364</v>
      </c>
      <c r="C14" s="176" t="s">
        <v>26</v>
      </c>
      <c r="D14" s="186" t="s">
        <v>371</v>
      </c>
      <c r="E14" s="159">
        <v>5900000.0000000009</v>
      </c>
      <c r="F14" s="167">
        <v>4838000.0000000009</v>
      </c>
      <c r="G14" s="102"/>
      <c r="H14" s="102"/>
      <c r="I14" s="102"/>
    </row>
    <row r="15" spans="1:9">
      <c r="A15" s="118" t="s">
        <v>477</v>
      </c>
      <c r="B15" s="176">
        <v>364</v>
      </c>
      <c r="C15" s="162" t="s">
        <v>26</v>
      </c>
      <c r="D15" s="186" t="s">
        <v>371</v>
      </c>
      <c r="E15" s="159">
        <v>3134598.7098400006</v>
      </c>
      <c r="F15" s="167">
        <v>2209269.4425692307</v>
      </c>
      <c r="G15" s="102"/>
      <c r="H15" s="102"/>
      <c r="I15" s="102"/>
    </row>
    <row r="16" spans="1:9">
      <c r="A16" s="118" t="s">
        <v>476</v>
      </c>
      <c r="B16" s="176">
        <v>364</v>
      </c>
      <c r="C16" s="176" t="s">
        <v>26</v>
      </c>
      <c r="D16" s="186" t="s">
        <v>371</v>
      </c>
      <c r="E16" s="159">
        <v>2355472.0225600004</v>
      </c>
      <c r="F16" s="167">
        <v>1861775.5948615388</v>
      </c>
      <c r="G16" s="102"/>
      <c r="H16" s="102"/>
      <c r="I16" s="102"/>
    </row>
    <row r="17" spans="1:9">
      <c r="A17" s="118" t="s">
        <v>440</v>
      </c>
      <c r="B17" s="176">
        <v>364</v>
      </c>
      <c r="C17" s="176" t="s">
        <v>26</v>
      </c>
      <c r="D17" s="186" t="s">
        <v>371</v>
      </c>
      <c r="E17" s="159">
        <v>2157643.6264299997</v>
      </c>
      <c r="F17" s="167">
        <v>1746241.3776376927</v>
      </c>
      <c r="G17" s="102"/>
      <c r="H17" s="102"/>
      <c r="I17" s="102"/>
    </row>
    <row r="18" spans="1:9">
      <c r="A18" s="118" t="s">
        <v>446</v>
      </c>
      <c r="B18" s="176">
        <v>364</v>
      </c>
      <c r="C18" s="176" t="s">
        <v>26</v>
      </c>
      <c r="D18" s="186" t="s">
        <v>371</v>
      </c>
      <c r="E18" s="159">
        <v>1963961.0900400002</v>
      </c>
      <c r="F18" s="167">
        <v>1434261.8375907689</v>
      </c>
      <c r="G18" s="102"/>
      <c r="H18" s="102"/>
      <c r="I18" s="102"/>
    </row>
    <row r="19" spans="1:9">
      <c r="A19" s="118" t="s">
        <v>475</v>
      </c>
      <c r="B19" s="176">
        <v>364</v>
      </c>
      <c r="C19" s="176" t="s">
        <v>26</v>
      </c>
      <c r="D19" s="186" t="s">
        <v>371</v>
      </c>
      <c r="E19" s="159">
        <v>1905704.8187599999</v>
      </c>
      <c r="F19" s="167">
        <v>1532435.1914015387</v>
      </c>
      <c r="G19" s="102"/>
      <c r="H19" s="102"/>
      <c r="I19" s="102"/>
    </row>
    <row r="20" spans="1:9">
      <c r="A20" s="118" t="s">
        <v>476</v>
      </c>
      <c r="B20" s="176">
        <v>364</v>
      </c>
      <c r="C20" s="176" t="s">
        <v>27</v>
      </c>
      <c r="D20" s="186" t="s">
        <v>371</v>
      </c>
      <c r="E20" s="159">
        <v>14998495.908224003</v>
      </c>
      <c r="F20" s="167">
        <v>10692311.65160308</v>
      </c>
      <c r="G20" s="102"/>
      <c r="H20" s="102"/>
      <c r="I20" s="102"/>
    </row>
    <row r="21" spans="1:9">
      <c r="A21" s="118" t="s">
        <v>477</v>
      </c>
      <c r="B21" s="176">
        <v>364</v>
      </c>
      <c r="C21" s="139" t="s">
        <v>27</v>
      </c>
      <c r="D21" s="141" t="s">
        <v>371</v>
      </c>
      <c r="E21" s="159">
        <v>9075571.8851160016</v>
      </c>
      <c r="F21" s="167">
        <v>6992169.2672884623</v>
      </c>
      <c r="G21" s="102"/>
      <c r="H21" s="102"/>
      <c r="I21" s="102"/>
    </row>
    <row r="22" spans="1:9">
      <c r="A22" s="118" t="s">
        <v>475</v>
      </c>
      <c r="B22" s="176">
        <v>364</v>
      </c>
      <c r="C22" s="176" t="s">
        <v>27</v>
      </c>
      <c r="D22" s="186" t="s">
        <v>371</v>
      </c>
      <c r="E22" s="159">
        <v>8557653.3684</v>
      </c>
      <c r="F22" s="167">
        <v>6629773.1152793858</v>
      </c>
      <c r="G22" s="102"/>
      <c r="H22" s="102"/>
      <c r="I22" s="102"/>
    </row>
    <row r="23" spans="1:9">
      <c r="A23" s="118" t="s">
        <v>446</v>
      </c>
      <c r="B23" s="176">
        <v>364</v>
      </c>
      <c r="C23" s="176" t="s">
        <v>27</v>
      </c>
      <c r="D23" s="186" t="s">
        <v>371</v>
      </c>
      <c r="E23" s="159">
        <v>7604518.9381600004</v>
      </c>
      <c r="F23" s="167">
        <v>5516915.7113476926</v>
      </c>
      <c r="G23" s="102"/>
      <c r="H23" s="102"/>
      <c r="I23" s="102"/>
    </row>
    <row r="24" spans="1:9">
      <c r="A24" s="118" t="s">
        <v>440</v>
      </c>
      <c r="B24" s="176">
        <v>364</v>
      </c>
      <c r="C24" s="176" t="s">
        <v>27</v>
      </c>
      <c r="D24" s="186" t="s">
        <v>371</v>
      </c>
      <c r="E24" s="159">
        <v>5679643.6602599993</v>
      </c>
      <c r="F24" s="167">
        <v>4767520.4434009241</v>
      </c>
      <c r="G24" s="102"/>
      <c r="H24" s="102"/>
      <c r="I24" s="102"/>
    </row>
    <row r="25" spans="1:9">
      <c r="A25" s="118" t="s">
        <v>479</v>
      </c>
      <c r="B25" s="176">
        <v>364</v>
      </c>
      <c r="C25" s="139" t="s">
        <v>27</v>
      </c>
      <c r="D25" s="141" t="s">
        <v>371</v>
      </c>
      <c r="E25" s="159">
        <v>5060122.1199999992</v>
      </c>
      <c r="F25" s="167">
        <v>3885859.5969230761</v>
      </c>
      <c r="G25" s="102"/>
      <c r="H25" s="102"/>
      <c r="I25" s="102"/>
    </row>
    <row r="26" spans="1:9">
      <c r="A26" s="118" t="s">
        <v>469</v>
      </c>
      <c r="B26" s="176">
        <v>364</v>
      </c>
      <c r="C26" s="176" t="s">
        <v>27</v>
      </c>
      <c r="D26" s="186" t="s">
        <v>371</v>
      </c>
      <c r="E26" s="159">
        <v>4965779.8092999998</v>
      </c>
      <c r="F26" s="167">
        <v>3461793.5016076914</v>
      </c>
      <c r="G26" s="102"/>
      <c r="H26" s="102"/>
      <c r="I26" s="102"/>
    </row>
    <row r="27" spans="1:9">
      <c r="A27" s="118" t="s">
        <v>480</v>
      </c>
      <c r="B27" s="176">
        <v>364</v>
      </c>
      <c r="C27" s="176" t="s">
        <v>27</v>
      </c>
      <c r="D27" s="186" t="s">
        <v>371</v>
      </c>
      <c r="E27" s="159">
        <v>4445381.176</v>
      </c>
      <c r="F27" s="167">
        <v>4033426.9606153844</v>
      </c>
      <c r="G27" s="102"/>
      <c r="H27" s="102"/>
      <c r="I27" s="102"/>
    </row>
    <row r="28" spans="1:9">
      <c r="A28" s="118" t="s">
        <v>481</v>
      </c>
      <c r="B28" s="176">
        <v>364</v>
      </c>
      <c r="C28" s="176" t="s">
        <v>27</v>
      </c>
      <c r="D28" s="186" t="s">
        <v>371</v>
      </c>
      <c r="E28" s="159">
        <v>3354430</v>
      </c>
      <c r="F28" s="167">
        <v>3354430</v>
      </c>
      <c r="G28" s="102"/>
      <c r="H28" s="102"/>
      <c r="I28" s="102"/>
    </row>
    <row r="29" spans="1:9">
      <c r="A29" s="118" t="s">
        <v>482</v>
      </c>
      <c r="B29" s="176">
        <v>364</v>
      </c>
      <c r="C29" s="162" t="s">
        <v>27</v>
      </c>
      <c r="D29" s="186">
        <v>40739</v>
      </c>
      <c r="E29" s="159">
        <v>3134740.71</v>
      </c>
      <c r="F29" s="167">
        <v>3134740.7100000004</v>
      </c>
      <c r="G29" s="102"/>
      <c r="H29" s="102"/>
      <c r="I29" s="102"/>
    </row>
    <row r="30" spans="1:9">
      <c r="A30" s="118" t="s">
        <v>483</v>
      </c>
      <c r="B30" s="176">
        <v>364</v>
      </c>
      <c r="C30" s="176" t="s">
        <v>27</v>
      </c>
      <c r="D30" s="186">
        <v>41306</v>
      </c>
      <c r="E30" s="159">
        <v>2627000</v>
      </c>
      <c r="F30" s="167">
        <v>808307.69230769225</v>
      </c>
      <c r="G30" s="102"/>
      <c r="H30" s="102"/>
      <c r="I30" s="102"/>
    </row>
    <row r="31" spans="1:9">
      <c r="A31" s="118" t="s">
        <v>484</v>
      </c>
      <c r="B31" s="176">
        <v>364</v>
      </c>
      <c r="C31" s="176" t="s">
        <v>27</v>
      </c>
      <c r="D31" s="186">
        <v>40785</v>
      </c>
      <c r="E31" s="159">
        <v>2349377.4699999997</v>
      </c>
      <c r="F31" s="167">
        <v>2349377.4699999993</v>
      </c>
      <c r="G31" s="102"/>
      <c r="H31" s="102"/>
      <c r="I31" s="102"/>
    </row>
    <row r="32" spans="1:9">
      <c r="A32" s="118" t="s">
        <v>485</v>
      </c>
      <c r="B32" s="176">
        <v>364</v>
      </c>
      <c r="C32" s="176" t="s">
        <v>27</v>
      </c>
      <c r="D32" s="186" t="s">
        <v>371</v>
      </c>
      <c r="E32" s="159">
        <v>2143337.8614139999</v>
      </c>
      <c r="F32" s="167">
        <v>1570021.749814</v>
      </c>
      <c r="G32" s="102"/>
      <c r="H32" s="102"/>
      <c r="I32" s="102"/>
    </row>
    <row r="33" spans="1:9">
      <c r="A33" s="118" t="s">
        <v>486</v>
      </c>
      <c r="B33" s="176">
        <v>364</v>
      </c>
      <c r="C33" s="176" t="s">
        <v>27</v>
      </c>
      <c r="D33" s="186">
        <v>40908</v>
      </c>
      <c r="E33" s="159">
        <v>2108552.3600000003</v>
      </c>
      <c r="F33" s="167">
        <v>2108552.36</v>
      </c>
      <c r="G33" s="102"/>
      <c r="H33" s="102"/>
      <c r="I33" s="102"/>
    </row>
    <row r="34" spans="1:9">
      <c r="A34" s="118" t="s">
        <v>487</v>
      </c>
      <c r="B34" s="176">
        <v>364</v>
      </c>
      <c r="C34" s="176" t="s">
        <v>27</v>
      </c>
      <c r="D34" s="186">
        <v>40759</v>
      </c>
      <c r="E34" s="159">
        <v>1997893.13</v>
      </c>
      <c r="F34" s="167">
        <v>1997893.1299999992</v>
      </c>
      <c r="G34" s="102"/>
      <c r="H34" s="102"/>
      <c r="I34" s="102"/>
    </row>
    <row r="35" spans="1:9">
      <c r="A35" s="118" t="s">
        <v>488</v>
      </c>
      <c r="B35" s="176">
        <v>364</v>
      </c>
      <c r="C35" s="176" t="s">
        <v>27</v>
      </c>
      <c r="D35" s="186" t="s">
        <v>371</v>
      </c>
      <c r="E35" s="159">
        <v>1932819.79</v>
      </c>
      <c r="F35" s="167">
        <v>1833162.3438461535</v>
      </c>
      <c r="G35" s="102"/>
      <c r="H35" s="102"/>
      <c r="I35" s="102"/>
    </row>
    <row r="36" spans="1:9">
      <c r="A36" s="118" t="s">
        <v>489</v>
      </c>
      <c r="B36" s="176">
        <v>364</v>
      </c>
      <c r="C36" s="176" t="s">
        <v>27</v>
      </c>
      <c r="D36" s="186" t="s">
        <v>371</v>
      </c>
      <c r="E36" s="159">
        <v>1658256.72</v>
      </c>
      <c r="F36" s="167">
        <v>1206036.7200000002</v>
      </c>
      <c r="G36" s="102"/>
      <c r="H36" s="102"/>
      <c r="I36" s="102"/>
    </row>
    <row r="37" spans="1:9">
      <c r="A37" s="118" t="s">
        <v>490</v>
      </c>
      <c r="B37" s="176">
        <v>364</v>
      </c>
      <c r="C37" s="176" t="s">
        <v>27</v>
      </c>
      <c r="D37" s="186" t="s">
        <v>371</v>
      </c>
      <c r="E37" s="159">
        <v>1618824.0852959999</v>
      </c>
      <c r="F37" s="167">
        <v>1150835.9080319998</v>
      </c>
      <c r="G37" s="102"/>
      <c r="H37" s="102"/>
      <c r="I37" s="102"/>
    </row>
    <row r="38" spans="1:9">
      <c r="A38" s="118" t="s">
        <v>491</v>
      </c>
      <c r="B38" s="176">
        <v>364</v>
      </c>
      <c r="C38" s="176" t="s">
        <v>27</v>
      </c>
      <c r="D38" s="186" t="s">
        <v>371</v>
      </c>
      <c r="E38" s="159">
        <v>1530701.0947559997</v>
      </c>
      <c r="F38" s="167">
        <v>1001711.6060872306</v>
      </c>
      <c r="G38" s="102"/>
      <c r="H38" s="102"/>
      <c r="I38" s="102"/>
    </row>
    <row r="39" spans="1:9">
      <c r="A39" s="118" t="s">
        <v>492</v>
      </c>
      <c r="B39" s="176">
        <v>364</v>
      </c>
      <c r="C39" s="162" t="s">
        <v>27</v>
      </c>
      <c r="D39" s="186" t="s">
        <v>371</v>
      </c>
      <c r="E39" s="159">
        <v>1516415.7497</v>
      </c>
      <c r="F39" s="167">
        <v>1296200.3650846158</v>
      </c>
      <c r="G39" s="102"/>
      <c r="H39" s="102"/>
      <c r="I39" s="102"/>
    </row>
    <row r="40" spans="1:9">
      <c r="A40" s="118" t="s">
        <v>493</v>
      </c>
      <c r="B40" s="176">
        <v>364</v>
      </c>
      <c r="C40" s="176" t="s">
        <v>27</v>
      </c>
      <c r="D40" s="186" t="s">
        <v>371</v>
      </c>
      <c r="E40" s="159">
        <v>1497215.4913080002</v>
      </c>
      <c r="F40" s="167">
        <v>1228122.8278403082</v>
      </c>
      <c r="G40" s="102"/>
      <c r="H40" s="102"/>
      <c r="I40" s="102"/>
    </row>
    <row r="41" spans="1:9">
      <c r="A41" s="118" t="s">
        <v>450</v>
      </c>
      <c r="B41" s="176">
        <v>364</v>
      </c>
      <c r="C41" s="176" t="s">
        <v>27</v>
      </c>
      <c r="D41" s="186" t="s">
        <v>371</v>
      </c>
      <c r="E41" s="159">
        <v>1391978.7720579999</v>
      </c>
      <c r="F41" s="167">
        <v>1138744.3627826152</v>
      </c>
      <c r="G41" s="102"/>
      <c r="H41" s="102"/>
      <c r="I41" s="102"/>
    </row>
    <row r="42" spans="1:9">
      <c r="A42" s="118" t="s">
        <v>494</v>
      </c>
      <c r="B42" s="176">
        <v>364</v>
      </c>
      <c r="C42" s="176" t="s">
        <v>27</v>
      </c>
      <c r="D42" s="186" t="s">
        <v>371</v>
      </c>
      <c r="E42" s="159">
        <v>1299572.3130679999</v>
      </c>
      <c r="F42" s="167">
        <v>979997.81070800009</v>
      </c>
      <c r="G42" s="102"/>
      <c r="H42" s="102"/>
      <c r="I42" s="102"/>
    </row>
    <row r="43" spans="1:9">
      <c r="A43" s="118" t="s">
        <v>456</v>
      </c>
      <c r="B43" s="176">
        <v>364</v>
      </c>
      <c r="C43" s="176" t="s">
        <v>27</v>
      </c>
      <c r="D43" s="186" t="s">
        <v>371</v>
      </c>
      <c r="E43" s="159">
        <v>1162321.1277439997</v>
      </c>
      <c r="F43" s="167">
        <v>897803.98017107684</v>
      </c>
      <c r="G43" s="102"/>
      <c r="H43" s="102"/>
      <c r="I43" s="102"/>
    </row>
    <row r="44" spans="1:9">
      <c r="A44" s="118" t="s">
        <v>495</v>
      </c>
      <c r="B44" s="176">
        <v>364</v>
      </c>
      <c r="C44" s="176" t="s">
        <v>27</v>
      </c>
      <c r="D44" s="186" t="s">
        <v>371</v>
      </c>
      <c r="E44" s="142">
        <v>1104628.75</v>
      </c>
      <c r="F44" s="143">
        <v>1104628.75</v>
      </c>
      <c r="G44" s="102"/>
      <c r="H44" s="102"/>
      <c r="I44" s="102"/>
    </row>
    <row r="45" spans="1:9">
      <c r="A45" s="118" t="s">
        <v>496</v>
      </c>
      <c r="B45" s="176">
        <v>364</v>
      </c>
      <c r="C45" s="162" t="s">
        <v>27</v>
      </c>
      <c r="D45" s="186" t="s">
        <v>371</v>
      </c>
      <c r="E45" s="142">
        <v>1013084.9724399998</v>
      </c>
      <c r="F45" s="143">
        <v>689840.68101692304</v>
      </c>
      <c r="G45" s="102"/>
      <c r="H45" s="102"/>
      <c r="I45" s="102"/>
    </row>
    <row r="46" spans="1:9">
      <c r="A46" s="118" t="s">
        <v>477</v>
      </c>
      <c r="B46" s="176">
        <v>364</v>
      </c>
      <c r="C46" s="176" t="s">
        <v>28</v>
      </c>
      <c r="D46" s="186" t="s">
        <v>371</v>
      </c>
      <c r="E46" s="159">
        <v>30650388.816000018</v>
      </c>
      <c r="F46" s="167">
        <v>22824746.468076937</v>
      </c>
      <c r="G46" s="102"/>
      <c r="H46" s="102"/>
      <c r="I46" s="102"/>
    </row>
    <row r="47" spans="1:9">
      <c r="A47" s="118" t="s">
        <v>476</v>
      </c>
      <c r="B47" s="176">
        <v>364</v>
      </c>
      <c r="C47" s="176" t="s">
        <v>28</v>
      </c>
      <c r="D47" s="186" t="s">
        <v>371</v>
      </c>
      <c r="E47" s="159">
        <v>25018317.793000005</v>
      </c>
      <c r="F47" s="167">
        <v>19548302.450961545</v>
      </c>
      <c r="G47" s="102"/>
      <c r="H47" s="102"/>
      <c r="I47" s="102"/>
    </row>
    <row r="48" spans="1:9">
      <c r="A48" s="118" t="s">
        <v>435</v>
      </c>
      <c r="B48" s="176">
        <v>364</v>
      </c>
      <c r="C48" s="176" t="s">
        <v>28</v>
      </c>
      <c r="D48" s="186">
        <v>41030</v>
      </c>
      <c r="E48" s="159">
        <v>17775267.009999998</v>
      </c>
      <c r="F48" s="167">
        <v>17775267.009999994</v>
      </c>
      <c r="G48" s="162" t="s">
        <v>431</v>
      </c>
      <c r="H48" s="102"/>
      <c r="I48" s="102"/>
    </row>
    <row r="49" spans="1:9">
      <c r="A49" s="118" t="s">
        <v>446</v>
      </c>
      <c r="B49" s="176">
        <v>364</v>
      </c>
      <c r="C49" s="176" t="s">
        <v>28</v>
      </c>
      <c r="D49" s="186" t="s">
        <v>371</v>
      </c>
      <c r="E49" s="142">
        <v>9662519.9216799978</v>
      </c>
      <c r="F49" s="143">
        <v>7277513.9572738456</v>
      </c>
      <c r="G49" s="102"/>
      <c r="H49" s="102"/>
      <c r="I49" s="102"/>
    </row>
    <row r="50" spans="1:9">
      <c r="A50" s="118" t="s">
        <v>497</v>
      </c>
      <c r="B50" s="176">
        <v>364</v>
      </c>
      <c r="C50" s="176" t="s">
        <v>28</v>
      </c>
      <c r="D50" s="186">
        <v>41030</v>
      </c>
      <c r="E50" s="159">
        <v>8063831.6300000008</v>
      </c>
      <c r="F50" s="167">
        <v>8063831.6299999999</v>
      </c>
      <c r="G50" s="162" t="s">
        <v>498</v>
      </c>
      <c r="H50" s="102"/>
      <c r="I50" s="102"/>
    </row>
    <row r="51" spans="1:9">
      <c r="A51" s="118" t="s">
        <v>426</v>
      </c>
      <c r="B51" s="176">
        <v>364</v>
      </c>
      <c r="C51" s="176" t="s">
        <v>28</v>
      </c>
      <c r="D51" s="186">
        <v>41061</v>
      </c>
      <c r="E51" s="159">
        <v>7330193.2599999998</v>
      </c>
      <c r="F51" s="167">
        <v>6766332.2400000002</v>
      </c>
      <c r="G51" s="162" t="s">
        <v>420</v>
      </c>
      <c r="H51" s="102"/>
      <c r="I51" s="102"/>
    </row>
    <row r="52" spans="1:9">
      <c r="A52" s="118" t="s">
        <v>499</v>
      </c>
      <c r="B52" s="176">
        <v>364</v>
      </c>
      <c r="C52" s="139" t="s">
        <v>28</v>
      </c>
      <c r="D52" s="141">
        <v>41395</v>
      </c>
      <c r="E52" s="159">
        <v>7077659.4399999995</v>
      </c>
      <c r="F52" s="167">
        <v>544435.34153846151</v>
      </c>
      <c r="G52" s="162" t="s">
        <v>498</v>
      </c>
      <c r="H52" s="102"/>
      <c r="I52" s="102"/>
    </row>
    <row r="53" spans="1:9">
      <c r="A53" s="118" t="s">
        <v>475</v>
      </c>
      <c r="B53" s="176">
        <v>364</v>
      </c>
      <c r="C53" s="176" t="s">
        <v>28</v>
      </c>
      <c r="D53" s="186" t="s">
        <v>371</v>
      </c>
      <c r="E53" s="159">
        <v>6664320.9883600008</v>
      </c>
      <c r="F53" s="167">
        <v>5555116.2191861533</v>
      </c>
      <c r="G53" s="102"/>
      <c r="H53" s="102"/>
      <c r="I53" s="102"/>
    </row>
    <row r="54" spans="1:9">
      <c r="A54" s="118" t="s">
        <v>469</v>
      </c>
      <c r="B54" s="176">
        <v>364</v>
      </c>
      <c r="C54" s="176" t="s">
        <v>28</v>
      </c>
      <c r="D54" s="186" t="s">
        <v>371</v>
      </c>
      <c r="E54" s="159">
        <v>6098922.1941999998</v>
      </c>
      <c r="F54" s="167">
        <v>4793261.4001446152</v>
      </c>
      <c r="G54" s="102"/>
      <c r="H54" s="102"/>
      <c r="I54" s="102"/>
    </row>
    <row r="55" spans="1:9">
      <c r="A55" s="118" t="s">
        <v>500</v>
      </c>
      <c r="B55" s="176">
        <v>364</v>
      </c>
      <c r="C55" s="176" t="s">
        <v>28</v>
      </c>
      <c r="D55" s="186">
        <v>40877</v>
      </c>
      <c r="E55" s="159">
        <v>5424389.7699999996</v>
      </c>
      <c r="F55" s="167">
        <v>5424389.7699999977</v>
      </c>
      <c r="G55" s="162" t="s">
        <v>498</v>
      </c>
      <c r="H55" s="102"/>
      <c r="I55" s="102"/>
    </row>
    <row r="56" spans="1:9">
      <c r="A56" s="118" t="s">
        <v>501</v>
      </c>
      <c r="B56" s="176">
        <v>364</v>
      </c>
      <c r="C56" s="176" t="s">
        <v>28</v>
      </c>
      <c r="D56" s="186">
        <v>41030</v>
      </c>
      <c r="E56" s="159">
        <v>4823848.84</v>
      </c>
      <c r="F56" s="167">
        <v>4823848.8400000017</v>
      </c>
      <c r="G56" s="102"/>
      <c r="H56" s="102"/>
      <c r="I56" s="102"/>
    </row>
    <row r="57" spans="1:9">
      <c r="A57" s="118" t="s">
        <v>502</v>
      </c>
      <c r="B57" s="176">
        <v>364</v>
      </c>
      <c r="C57" s="176" t="s">
        <v>28</v>
      </c>
      <c r="D57" s="149" t="s">
        <v>371</v>
      </c>
      <c r="E57" s="159">
        <v>3963315</v>
      </c>
      <c r="F57" s="167">
        <v>3304185.1923076925</v>
      </c>
      <c r="G57" s="102"/>
      <c r="H57" s="102"/>
      <c r="I57" s="102"/>
    </row>
    <row r="58" spans="1:9">
      <c r="A58" s="118" t="s">
        <v>479</v>
      </c>
      <c r="B58" s="176">
        <v>364</v>
      </c>
      <c r="C58" s="176" t="s">
        <v>28</v>
      </c>
      <c r="D58" s="186" t="s">
        <v>371</v>
      </c>
      <c r="E58" s="159">
        <v>3913952.2016000003</v>
      </c>
      <c r="F58" s="167">
        <v>3486554.6631384618</v>
      </c>
      <c r="G58" s="102"/>
      <c r="H58" s="102"/>
      <c r="I58" s="102"/>
    </row>
    <row r="59" spans="1:9">
      <c r="A59" s="118" t="s">
        <v>503</v>
      </c>
      <c r="B59" s="176">
        <v>364</v>
      </c>
      <c r="C59" s="176" t="s">
        <v>28</v>
      </c>
      <c r="D59" s="186" t="s">
        <v>371</v>
      </c>
      <c r="E59" s="159">
        <v>3173906.49</v>
      </c>
      <c r="F59" s="167">
        <v>3173906.4900000012</v>
      </c>
      <c r="G59" s="102"/>
      <c r="H59" s="102"/>
      <c r="I59" s="102"/>
    </row>
    <row r="60" spans="1:9">
      <c r="A60" s="118" t="s">
        <v>488</v>
      </c>
      <c r="B60" s="176">
        <v>364</v>
      </c>
      <c r="C60" s="162" t="s">
        <v>28</v>
      </c>
      <c r="D60" s="186" t="s">
        <v>371</v>
      </c>
      <c r="E60" s="159">
        <v>3064869.89</v>
      </c>
      <c r="F60" s="167">
        <v>2696453.7361538461</v>
      </c>
      <c r="G60" s="102"/>
      <c r="H60" s="102"/>
      <c r="I60" s="102"/>
    </row>
    <row r="61" spans="1:9">
      <c r="A61" s="118" t="s">
        <v>496</v>
      </c>
      <c r="B61" s="176">
        <v>364</v>
      </c>
      <c r="C61" s="176" t="s">
        <v>28</v>
      </c>
      <c r="D61" s="186" t="s">
        <v>371</v>
      </c>
      <c r="E61" s="142">
        <v>2986643.3579280013</v>
      </c>
      <c r="F61" s="143">
        <v>2144254.1543341544</v>
      </c>
      <c r="G61" s="102"/>
      <c r="H61" s="102"/>
      <c r="I61" s="102"/>
    </row>
    <row r="62" spans="1:9">
      <c r="A62" s="118" t="s">
        <v>440</v>
      </c>
      <c r="B62" s="176">
        <v>364</v>
      </c>
      <c r="C62" s="176" t="s">
        <v>28</v>
      </c>
      <c r="D62" s="186" t="s">
        <v>371</v>
      </c>
      <c r="E62" s="159">
        <v>2964936.1524039987</v>
      </c>
      <c r="F62" s="167">
        <v>2694654.5385547681</v>
      </c>
      <c r="G62" s="102"/>
      <c r="H62" s="102"/>
      <c r="I62" s="102"/>
    </row>
    <row r="63" spans="1:9">
      <c r="A63" s="118" t="s">
        <v>493</v>
      </c>
      <c r="B63" s="176">
        <v>364</v>
      </c>
      <c r="C63" s="176" t="s">
        <v>28</v>
      </c>
      <c r="D63" s="186" t="s">
        <v>371</v>
      </c>
      <c r="E63" s="159">
        <v>2949640.5400000005</v>
      </c>
      <c r="F63" s="167">
        <v>2769299.770769231</v>
      </c>
      <c r="G63" s="102"/>
      <c r="H63" s="102"/>
      <c r="I63" s="102"/>
    </row>
    <row r="64" spans="1:9">
      <c r="A64" s="118" t="s">
        <v>480</v>
      </c>
      <c r="B64" s="176">
        <v>364</v>
      </c>
      <c r="C64" s="176" t="s">
        <v>28</v>
      </c>
      <c r="D64" s="186" t="s">
        <v>371</v>
      </c>
      <c r="E64" s="159">
        <v>2802251.43</v>
      </c>
      <c r="F64" s="167">
        <v>2635293.7376923081</v>
      </c>
      <c r="G64" s="102"/>
      <c r="H64" s="102"/>
      <c r="I64" s="102"/>
    </row>
    <row r="65" spans="1:9">
      <c r="A65" s="118" t="s">
        <v>504</v>
      </c>
      <c r="B65" s="176">
        <v>364</v>
      </c>
      <c r="C65" s="176" t="s">
        <v>28</v>
      </c>
      <c r="D65" s="186">
        <v>40908</v>
      </c>
      <c r="E65" s="159">
        <v>2595625.5499999998</v>
      </c>
      <c r="F65" s="167">
        <v>2595625.5500000003</v>
      </c>
      <c r="G65" s="102"/>
      <c r="H65" s="102"/>
      <c r="I65" s="102"/>
    </row>
    <row r="66" spans="1:9">
      <c r="A66" s="118" t="s">
        <v>492</v>
      </c>
      <c r="B66" s="176">
        <v>364</v>
      </c>
      <c r="C66" s="176" t="s">
        <v>28</v>
      </c>
      <c r="D66" s="186" t="s">
        <v>371</v>
      </c>
      <c r="E66" s="159">
        <v>2462069.1</v>
      </c>
      <c r="F66" s="167">
        <v>2462069.1000000006</v>
      </c>
      <c r="G66" s="102"/>
      <c r="H66" s="102"/>
      <c r="I66" s="102"/>
    </row>
    <row r="67" spans="1:9">
      <c r="A67" s="118" t="s">
        <v>485</v>
      </c>
      <c r="B67" s="176">
        <v>364</v>
      </c>
      <c r="C67" s="176" t="s">
        <v>28</v>
      </c>
      <c r="D67" s="186" t="s">
        <v>371</v>
      </c>
      <c r="E67" s="159">
        <v>2316888.77452</v>
      </c>
      <c r="F67" s="167">
        <v>1898976.1256107688</v>
      </c>
      <c r="G67" s="102"/>
      <c r="H67" s="102"/>
      <c r="I67" s="102"/>
    </row>
    <row r="68" spans="1:9">
      <c r="A68" s="118" t="s">
        <v>505</v>
      </c>
      <c r="B68" s="176">
        <v>364</v>
      </c>
      <c r="C68" s="176" t="s">
        <v>28</v>
      </c>
      <c r="D68" s="186">
        <v>40999</v>
      </c>
      <c r="E68" s="159">
        <v>2000000</v>
      </c>
      <c r="F68" s="167">
        <v>2000000</v>
      </c>
      <c r="G68" s="102"/>
      <c r="H68" s="102"/>
      <c r="I68" s="102"/>
    </row>
    <row r="69" spans="1:9">
      <c r="A69" s="118" t="s">
        <v>490</v>
      </c>
      <c r="B69" s="176">
        <v>364</v>
      </c>
      <c r="C69" s="176" t="s">
        <v>28</v>
      </c>
      <c r="D69" s="186" t="s">
        <v>371</v>
      </c>
      <c r="E69" s="159">
        <v>1805794.9790299998</v>
      </c>
      <c r="F69" s="167">
        <v>1470758.4448530765</v>
      </c>
      <c r="G69" s="102"/>
      <c r="H69" s="102"/>
      <c r="I69" s="102"/>
    </row>
    <row r="70" spans="1:9">
      <c r="A70" s="118" t="s">
        <v>506</v>
      </c>
      <c r="B70" s="176">
        <v>364</v>
      </c>
      <c r="C70" s="176" t="s">
        <v>28</v>
      </c>
      <c r="D70" s="186">
        <v>40908</v>
      </c>
      <c r="E70" s="159">
        <v>1709786.9700000002</v>
      </c>
      <c r="F70" s="167">
        <v>1709786.97</v>
      </c>
      <c r="G70" s="102"/>
      <c r="H70" s="102"/>
      <c r="I70" s="102"/>
    </row>
    <row r="71" spans="1:9">
      <c r="A71" s="118" t="s">
        <v>491</v>
      </c>
      <c r="B71" s="176">
        <v>364</v>
      </c>
      <c r="C71" s="176" t="s">
        <v>28</v>
      </c>
      <c r="D71" s="186" t="s">
        <v>371</v>
      </c>
      <c r="E71" s="159">
        <v>1599337.6155200002</v>
      </c>
      <c r="F71" s="167">
        <v>1141436.3814953847</v>
      </c>
      <c r="G71" s="102"/>
      <c r="H71" s="102"/>
      <c r="I71" s="102"/>
    </row>
    <row r="72" spans="1:9">
      <c r="A72" s="118" t="s">
        <v>427</v>
      </c>
      <c r="B72" s="176">
        <v>364</v>
      </c>
      <c r="C72" s="176" t="s">
        <v>28</v>
      </c>
      <c r="D72" s="186" t="s">
        <v>371</v>
      </c>
      <c r="E72" s="159">
        <v>1401025.781986</v>
      </c>
      <c r="F72" s="167">
        <v>1382127.9419859999</v>
      </c>
      <c r="G72" s="102"/>
      <c r="H72" s="102"/>
      <c r="I72" s="102"/>
    </row>
    <row r="73" spans="1:9">
      <c r="A73" s="118" t="s">
        <v>507</v>
      </c>
      <c r="B73" s="176">
        <v>364</v>
      </c>
      <c r="C73" s="162" t="s">
        <v>28</v>
      </c>
      <c r="D73" s="186" t="s">
        <v>371</v>
      </c>
      <c r="E73" s="142">
        <v>1051437.8728</v>
      </c>
      <c r="F73" s="143">
        <v>792627.85064615379</v>
      </c>
      <c r="G73" s="102"/>
      <c r="H73" s="102"/>
      <c r="I73" s="102"/>
    </row>
    <row r="74" spans="1:9">
      <c r="A74" s="118" t="s">
        <v>476</v>
      </c>
      <c r="B74" s="176">
        <v>364</v>
      </c>
      <c r="C74" s="176" t="s">
        <v>29</v>
      </c>
      <c r="D74" s="186" t="s">
        <v>371</v>
      </c>
      <c r="E74" s="159">
        <v>4432414.0715359999</v>
      </c>
      <c r="F74" s="167">
        <v>3100859.5055507692</v>
      </c>
      <c r="G74" s="102"/>
      <c r="H74" s="102"/>
      <c r="I74" s="102"/>
    </row>
    <row r="75" spans="1:9">
      <c r="A75" s="118" t="s">
        <v>477</v>
      </c>
      <c r="B75" s="176">
        <v>364</v>
      </c>
      <c r="C75" s="176" t="s">
        <v>29</v>
      </c>
      <c r="D75" s="186" t="s">
        <v>371</v>
      </c>
      <c r="E75" s="163">
        <v>2961805.4558920003</v>
      </c>
      <c r="F75" s="164">
        <v>2268584.3328230772</v>
      </c>
      <c r="G75" s="102"/>
      <c r="H75" s="102"/>
      <c r="I75" s="102"/>
    </row>
    <row r="76" spans="1:9">
      <c r="A76" s="118" t="s">
        <v>469</v>
      </c>
      <c r="B76" s="176">
        <v>364</v>
      </c>
      <c r="C76" s="176" t="s">
        <v>29</v>
      </c>
      <c r="D76" s="186" t="s">
        <v>371</v>
      </c>
      <c r="E76" s="159">
        <v>1953727.4304999998</v>
      </c>
      <c r="F76" s="167">
        <v>1502531.538192308</v>
      </c>
      <c r="G76" s="102"/>
      <c r="H76" s="102"/>
      <c r="I76" s="102"/>
    </row>
    <row r="77" spans="1:9">
      <c r="A77" s="118" t="s">
        <v>440</v>
      </c>
      <c r="B77" s="176">
        <v>364</v>
      </c>
      <c r="C77" s="176" t="s">
        <v>29</v>
      </c>
      <c r="D77" s="186" t="s">
        <v>371</v>
      </c>
      <c r="E77" s="159">
        <v>1936033.8255000003</v>
      </c>
      <c r="F77" s="167">
        <v>1651942.0626538466</v>
      </c>
      <c r="G77" s="102"/>
      <c r="H77" s="102"/>
      <c r="I77" s="102"/>
    </row>
    <row r="78" spans="1:9">
      <c r="A78" s="118" t="s">
        <v>480</v>
      </c>
      <c r="B78" s="176">
        <v>364</v>
      </c>
      <c r="C78" s="176" t="s">
        <v>29</v>
      </c>
      <c r="D78" s="186" t="s">
        <v>371</v>
      </c>
      <c r="E78" s="159">
        <v>1211252.92402</v>
      </c>
      <c r="F78" s="167">
        <v>1013209.4548627695</v>
      </c>
      <c r="G78" s="102"/>
      <c r="H78" s="102"/>
      <c r="I78" s="102"/>
    </row>
    <row r="79" spans="1:9">
      <c r="A79" s="146" t="s">
        <v>446</v>
      </c>
      <c r="B79" s="176">
        <v>364</v>
      </c>
      <c r="C79" s="162" t="s">
        <v>29</v>
      </c>
      <c r="D79" s="186" t="s">
        <v>371</v>
      </c>
      <c r="E79" s="159">
        <v>1153852.5228800001</v>
      </c>
      <c r="F79" s="167">
        <v>835174.98095076927</v>
      </c>
      <c r="G79" s="102"/>
      <c r="H79" s="102"/>
      <c r="I79" s="102"/>
    </row>
    <row r="80" spans="1:9">
      <c r="A80" s="118" t="s">
        <v>508</v>
      </c>
      <c r="B80" s="176">
        <v>364</v>
      </c>
      <c r="C80" s="162" t="s">
        <v>29</v>
      </c>
      <c r="D80" s="186">
        <v>41395</v>
      </c>
      <c r="E80" s="142">
        <v>1014400</v>
      </c>
      <c r="F80" s="143">
        <v>78030.769230769234</v>
      </c>
      <c r="G80" s="102"/>
      <c r="H80" s="102"/>
      <c r="I80" s="102"/>
    </row>
    <row r="81" spans="1:9">
      <c r="A81" s="118" t="s">
        <v>477</v>
      </c>
      <c r="B81" s="176">
        <v>364</v>
      </c>
      <c r="C81" s="176" t="s">
        <v>30</v>
      </c>
      <c r="D81" s="186" t="s">
        <v>371</v>
      </c>
      <c r="E81" s="159">
        <v>7363295.0699999994</v>
      </c>
      <c r="F81" s="167">
        <v>5466401.1353846155</v>
      </c>
      <c r="G81" s="102"/>
      <c r="H81" s="102"/>
      <c r="I81" s="102"/>
    </row>
    <row r="82" spans="1:9">
      <c r="A82" s="118" t="s">
        <v>509</v>
      </c>
      <c r="B82" s="176">
        <v>364</v>
      </c>
      <c r="C82" s="176" t="s">
        <v>30</v>
      </c>
      <c r="D82" s="186" t="s">
        <v>371</v>
      </c>
      <c r="E82" s="159">
        <v>7193664.5499999998</v>
      </c>
      <c r="F82" s="167">
        <v>5706222.2423076918</v>
      </c>
      <c r="G82" s="102"/>
      <c r="H82" s="102"/>
      <c r="I82" s="102"/>
    </row>
    <row r="83" spans="1:9">
      <c r="A83" s="118" t="s">
        <v>440</v>
      </c>
      <c r="B83" s="176">
        <v>364</v>
      </c>
      <c r="C83" s="176" t="s">
        <v>30</v>
      </c>
      <c r="D83" s="186" t="s">
        <v>371</v>
      </c>
      <c r="E83" s="159">
        <v>4936945.927352001</v>
      </c>
      <c r="F83" s="167">
        <v>4256248.4289273852</v>
      </c>
      <c r="G83" s="102"/>
      <c r="H83" s="102"/>
      <c r="I83" s="102"/>
    </row>
    <row r="84" spans="1:9">
      <c r="A84" s="118" t="s">
        <v>510</v>
      </c>
      <c r="B84" s="176">
        <v>364</v>
      </c>
      <c r="C84" s="176" t="s">
        <v>30</v>
      </c>
      <c r="D84" s="186">
        <v>40846</v>
      </c>
      <c r="E84" s="159">
        <v>4914668.16</v>
      </c>
      <c r="F84" s="167">
        <v>4914668.1599999983</v>
      </c>
      <c r="G84" s="102"/>
      <c r="H84" s="102"/>
      <c r="I84" s="102"/>
    </row>
    <row r="85" spans="1:9">
      <c r="A85" s="118" t="s">
        <v>476</v>
      </c>
      <c r="B85" s="176">
        <v>364</v>
      </c>
      <c r="C85" s="176" t="s">
        <v>30</v>
      </c>
      <c r="D85" s="186" t="s">
        <v>371</v>
      </c>
      <c r="E85" s="159">
        <v>4504797.1600000011</v>
      </c>
      <c r="F85" s="167">
        <v>3649993.8030769234</v>
      </c>
      <c r="G85" s="102"/>
      <c r="H85" s="102"/>
      <c r="I85" s="102"/>
    </row>
    <row r="86" spans="1:9">
      <c r="A86" s="118" t="s">
        <v>511</v>
      </c>
      <c r="B86" s="176">
        <v>364</v>
      </c>
      <c r="C86" s="139" t="s">
        <v>30</v>
      </c>
      <c r="D86" s="141">
        <v>40725</v>
      </c>
      <c r="E86" s="159">
        <v>4041927.8100000005</v>
      </c>
      <c r="F86" s="167">
        <v>4041927.8100000019</v>
      </c>
      <c r="G86" s="102"/>
      <c r="H86" s="102"/>
      <c r="I86" s="102"/>
    </row>
    <row r="87" spans="1:9">
      <c r="A87" s="118" t="s">
        <v>446</v>
      </c>
      <c r="B87" s="176">
        <v>364</v>
      </c>
      <c r="C87" s="176" t="s">
        <v>30</v>
      </c>
      <c r="D87" s="186" t="s">
        <v>371</v>
      </c>
      <c r="E87" s="159">
        <v>2727146.2102399999</v>
      </c>
      <c r="F87" s="167">
        <v>2085565.2493907693</v>
      </c>
      <c r="G87" s="102"/>
      <c r="H87" s="102"/>
      <c r="I87" s="102"/>
    </row>
    <row r="88" spans="1:9">
      <c r="A88" s="118" t="s">
        <v>496</v>
      </c>
      <c r="B88" s="176">
        <v>364</v>
      </c>
      <c r="C88" s="176" t="s">
        <v>30</v>
      </c>
      <c r="D88" s="186" t="s">
        <v>371</v>
      </c>
      <c r="E88" s="159">
        <v>2368848.8272480001</v>
      </c>
      <c r="F88" s="167">
        <v>1118965.0925464616</v>
      </c>
      <c r="G88" s="102"/>
      <c r="H88" s="102"/>
      <c r="I88" s="102"/>
    </row>
    <row r="89" spans="1:9">
      <c r="A89" s="118" t="s">
        <v>479</v>
      </c>
      <c r="B89" s="176">
        <v>364</v>
      </c>
      <c r="C89" s="176" t="s">
        <v>30</v>
      </c>
      <c r="D89" s="186" t="s">
        <v>371</v>
      </c>
      <c r="E89" s="159">
        <v>1449940.3156000001</v>
      </c>
      <c r="F89" s="167">
        <v>1378948.3156000001</v>
      </c>
      <c r="G89" s="102"/>
      <c r="H89" s="102"/>
      <c r="I89" s="102"/>
    </row>
    <row r="90" spans="1:9">
      <c r="A90" s="118" t="s">
        <v>512</v>
      </c>
      <c r="B90" s="176">
        <v>364</v>
      </c>
      <c r="C90" s="176" t="s">
        <v>30</v>
      </c>
      <c r="D90" s="186">
        <v>41267</v>
      </c>
      <c r="E90" s="159">
        <v>1200000</v>
      </c>
      <c r="F90" s="167">
        <v>553846.15384615387</v>
      </c>
      <c r="G90" s="102"/>
      <c r="H90" s="102"/>
      <c r="I90" s="102"/>
    </row>
    <row r="91" spans="1:9">
      <c r="A91" s="118" t="s">
        <v>475</v>
      </c>
      <c r="B91" s="176">
        <v>364</v>
      </c>
      <c r="C91" s="162" t="s">
        <v>30</v>
      </c>
      <c r="D91" s="186" t="s">
        <v>371</v>
      </c>
      <c r="E91" s="142">
        <v>1067138.68</v>
      </c>
      <c r="F91" s="143">
        <v>992035.52615384595</v>
      </c>
      <c r="G91" s="102"/>
      <c r="H91" s="102"/>
      <c r="I91" s="102"/>
    </row>
    <row r="92" spans="1:9">
      <c r="A92" s="134" t="s">
        <v>370</v>
      </c>
      <c r="B92" s="148" t="s">
        <v>513</v>
      </c>
      <c r="C92" s="160" t="s">
        <v>25</v>
      </c>
      <c r="D92" s="186" t="s">
        <v>371</v>
      </c>
      <c r="E92" s="159">
        <v>6166140.0560800005</v>
      </c>
      <c r="F92" s="159">
        <v>4941997.6312579997</v>
      </c>
      <c r="G92" s="102"/>
      <c r="H92" s="102"/>
      <c r="I92" s="102"/>
    </row>
    <row r="93" spans="1:9">
      <c r="A93" s="134" t="s">
        <v>370</v>
      </c>
      <c r="B93" s="148" t="s">
        <v>513</v>
      </c>
      <c r="C93" s="160" t="s">
        <v>26</v>
      </c>
      <c r="D93" s="186" t="s">
        <v>371</v>
      </c>
      <c r="E93" s="159">
        <v>5274717.4990880014</v>
      </c>
      <c r="F93" s="159">
        <v>4133822.762108922</v>
      </c>
      <c r="G93" s="102"/>
      <c r="H93" s="102"/>
      <c r="I93" s="102"/>
    </row>
    <row r="94" spans="1:9">
      <c r="A94" s="134" t="s">
        <v>370</v>
      </c>
      <c r="B94" s="148" t="s">
        <v>513</v>
      </c>
      <c r="C94" s="160" t="s">
        <v>27</v>
      </c>
      <c r="D94" s="186" t="s">
        <v>371</v>
      </c>
      <c r="E94" s="159">
        <v>5264302.2272980008</v>
      </c>
      <c r="F94" s="159">
        <v>4308229.2655915376</v>
      </c>
      <c r="G94" s="102"/>
      <c r="H94" s="102"/>
      <c r="I94" s="102"/>
    </row>
    <row r="95" spans="1:9">
      <c r="A95" s="134" t="s">
        <v>370</v>
      </c>
      <c r="B95" s="148" t="s">
        <v>513</v>
      </c>
      <c r="C95" s="160" t="s">
        <v>28</v>
      </c>
      <c r="D95" s="186" t="s">
        <v>371</v>
      </c>
      <c r="E95" s="159">
        <v>10684532.123152003</v>
      </c>
      <c r="F95" s="159">
        <v>9161306.3497135378</v>
      </c>
      <c r="G95" s="102"/>
      <c r="H95" s="102"/>
      <c r="I95" s="102"/>
    </row>
    <row r="96" spans="1:9">
      <c r="A96" s="134" t="s">
        <v>370</v>
      </c>
      <c r="B96" s="148" t="s">
        <v>513</v>
      </c>
      <c r="C96" s="160" t="s">
        <v>29</v>
      </c>
      <c r="D96" s="186" t="s">
        <v>371</v>
      </c>
      <c r="E96" s="159">
        <v>7243348.1230819998</v>
      </c>
      <c r="F96" s="159">
        <v>5749894.7703263089</v>
      </c>
      <c r="G96" s="102"/>
      <c r="H96" s="102"/>
      <c r="I96" s="102"/>
    </row>
    <row r="97" spans="1:9">
      <c r="A97" s="134" t="s">
        <v>370</v>
      </c>
      <c r="B97" s="148" t="s">
        <v>513</v>
      </c>
      <c r="C97" s="160" t="s">
        <v>30</v>
      </c>
      <c r="D97" s="186" t="s">
        <v>371</v>
      </c>
      <c r="E97" s="159">
        <v>9496921.846838003</v>
      </c>
      <c r="F97" s="159">
        <v>8211344.1795826163</v>
      </c>
      <c r="G97" s="102"/>
      <c r="H97" s="102"/>
      <c r="I97" s="102"/>
    </row>
    <row r="98" spans="1:9">
      <c r="A98" s="175"/>
      <c r="B98" s="176"/>
      <c r="C98" s="176"/>
      <c r="D98" s="186"/>
      <c r="E98" s="184">
        <f>SUM(E8:E97)</f>
        <v>393736374.30834419</v>
      </c>
      <c r="F98" s="184">
        <f>SUM(F8:F97)</f>
        <v>319002031.47683424</v>
      </c>
      <c r="G98" s="102"/>
      <c r="H98" s="102"/>
      <c r="I98" s="102"/>
    </row>
    <row r="99" spans="1:9">
      <c r="A99" s="175"/>
      <c r="B99" s="176"/>
      <c r="C99" s="176"/>
      <c r="D99" s="186"/>
      <c r="E99" s="159"/>
      <c r="F99" s="167"/>
      <c r="G99" s="102"/>
      <c r="H99" s="102"/>
      <c r="I99" s="102"/>
    </row>
    <row r="100" spans="1:9">
      <c r="A100" s="175"/>
      <c r="B100" s="176"/>
      <c r="C100" s="176"/>
      <c r="D100" s="186"/>
      <c r="E100" s="159"/>
      <c r="F100" s="167"/>
      <c r="G100" s="102"/>
      <c r="H100" s="102"/>
      <c r="I100" s="102"/>
    </row>
    <row r="101" spans="1:9">
      <c r="A101" s="118"/>
      <c r="B101" s="176"/>
      <c r="C101" s="176"/>
      <c r="D101" s="186"/>
      <c r="E101" s="142"/>
      <c r="F101" s="143"/>
      <c r="G101" s="102"/>
      <c r="H101" s="102"/>
      <c r="I101" s="102"/>
    </row>
    <row r="102" spans="1:9">
      <c r="A102" s="118"/>
      <c r="B102" s="176"/>
      <c r="C102" s="176"/>
      <c r="D102" s="186"/>
      <c r="E102" s="159"/>
      <c r="F102" s="167"/>
      <c r="G102" s="102"/>
      <c r="H102" s="102"/>
      <c r="I102" s="102"/>
    </row>
    <row r="103" spans="1:9">
      <c r="A103" s="118"/>
      <c r="B103" s="176"/>
      <c r="C103" s="176"/>
      <c r="D103" s="186"/>
      <c r="E103" s="159"/>
      <c r="F103" s="167"/>
      <c r="G103" s="102"/>
      <c r="H103" s="102"/>
      <c r="I103" s="102"/>
    </row>
    <row r="104" spans="1:9">
      <c r="A104" s="118"/>
      <c r="B104" s="176"/>
      <c r="C104" s="176"/>
      <c r="D104" s="186"/>
      <c r="E104" s="159"/>
      <c r="F104" s="167"/>
      <c r="G104" s="102"/>
      <c r="H104" s="102"/>
      <c r="I104" s="102"/>
    </row>
    <row r="105" spans="1:9">
      <c r="A105" s="118"/>
      <c r="B105" s="176"/>
      <c r="C105" s="176"/>
      <c r="D105" s="186"/>
      <c r="E105" s="159"/>
      <c r="F105" s="167"/>
      <c r="G105" s="102"/>
      <c r="H105" s="102"/>
      <c r="I105" s="102"/>
    </row>
    <row r="106" spans="1:9">
      <c r="A106" s="118"/>
      <c r="B106" s="176"/>
      <c r="C106" s="176"/>
      <c r="D106" s="186"/>
      <c r="E106" s="159"/>
      <c r="F106" s="167"/>
      <c r="G106" s="102"/>
      <c r="H106" s="102"/>
      <c r="I106" s="102"/>
    </row>
    <row r="107" spans="1:9">
      <c r="A107" s="118"/>
      <c r="B107" s="176"/>
      <c r="C107" s="176"/>
      <c r="D107" s="186"/>
      <c r="E107" s="159"/>
      <c r="F107" s="167"/>
      <c r="G107" s="102"/>
      <c r="H107" s="102"/>
      <c r="I107" s="102"/>
    </row>
    <row r="108" spans="1:9">
      <c r="A108" s="118"/>
      <c r="B108" s="176"/>
      <c r="C108" s="176"/>
      <c r="D108" s="186"/>
      <c r="E108" s="159"/>
      <c r="F108" s="167"/>
      <c r="G108" s="102"/>
      <c r="H108" s="102"/>
      <c r="I108" s="102"/>
    </row>
    <row r="109" spans="1:9">
      <c r="A109" s="118"/>
      <c r="B109" s="176"/>
      <c r="C109" s="176"/>
      <c r="D109" s="186"/>
      <c r="E109" s="159"/>
      <c r="F109" s="167"/>
      <c r="G109" s="102"/>
      <c r="H109" s="102"/>
      <c r="I109" s="102"/>
    </row>
    <row r="110" spans="1:9">
      <c r="A110" s="118"/>
      <c r="B110" s="176"/>
      <c r="C110" s="176"/>
      <c r="D110" s="186"/>
      <c r="E110" s="159"/>
      <c r="F110" s="167"/>
      <c r="G110" s="102"/>
      <c r="H110" s="102"/>
      <c r="I110" s="102"/>
    </row>
    <row r="111" spans="1:9">
      <c r="A111" s="118"/>
      <c r="B111" s="176"/>
      <c r="C111" s="176"/>
      <c r="D111" s="186"/>
      <c r="E111" s="159"/>
      <c r="F111" s="167"/>
      <c r="G111" s="102"/>
      <c r="H111" s="102"/>
      <c r="I111" s="102"/>
    </row>
    <row r="112" spans="1:9">
      <c r="A112" s="118"/>
      <c r="B112" s="176"/>
      <c r="C112" s="139"/>
      <c r="D112" s="141"/>
      <c r="E112" s="159"/>
      <c r="F112" s="167"/>
      <c r="G112" s="102"/>
      <c r="H112" s="102"/>
      <c r="I112" s="102"/>
    </row>
    <row r="113" spans="1:9">
      <c r="A113" s="118"/>
      <c r="B113" s="176"/>
      <c r="C113" s="176"/>
      <c r="D113" s="186"/>
      <c r="E113" s="159"/>
      <c r="F113" s="167"/>
      <c r="G113" s="102"/>
      <c r="H113" s="102"/>
      <c r="I113" s="102"/>
    </row>
    <row r="114" spans="1:9">
      <c r="A114" s="118"/>
      <c r="B114" s="176"/>
      <c r="C114" s="176"/>
      <c r="D114" s="186"/>
      <c r="E114" s="159"/>
      <c r="F114" s="167"/>
      <c r="G114" s="102"/>
      <c r="H114" s="102"/>
      <c r="I114" s="102"/>
    </row>
    <row r="115" spans="1:9">
      <c r="A115" s="118"/>
      <c r="B115" s="176"/>
      <c r="C115" s="176"/>
      <c r="D115" s="186"/>
      <c r="E115" s="159"/>
      <c r="F115" s="167"/>
      <c r="G115" s="102"/>
      <c r="H115" s="102"/>
      <c r="I115" s="102"/>
    </row>
    <row r="116" spans="1:9">
      <c r="A116" s="118"/>
      <c r="B116" s="176"/>
      <c r="C116" s="176"/>
      <c r="D116" s="186"/>
      <c r="E116" s="159"/>
      <c r="F116" s="167"/>
      <c r="G116" s="102"/>
      <c r="H116" s="102"/>
      <c r="I116" s="102"/>
    </row>
    <row r="117" spans="1:9">
      <c r="A117" s="118"/>
      <c r="B117" s="176"/>
      <c r="C117" s="176"/>
      <c r="D117" s="186"/>
      <c r="E117" s="159"/>
      <c r="F117" s="167"/>
      <c r="G117" s="102"/>
      <c r="H117" s="102"/>
      <c r="I117" s="102"/>
    </row>
    <row r="118" spans="1:9">
      <c r="A118" s="118"/>
      <c r="B118" s="176"/>
      <c r="C118" s="176"/>
      <c r="D118" s="186"/>
      <c r="E118" s="159"/>
      <c r="F118" s="167"/>
      <c r="G118" s="102"/>
      <c r="H118" s="102"/>
      <c r="I118" s="102"/>
    </row>
    <row r="119" spans="1:9">
      <c r="A119" s="118"/>
      <c r="B119" s="176"/>
      <c r="C119" s="176"/>
      <c r="D119" s="186"/>
      <c r="E119" s="159"/>
      <c r="F119" s="167"/>
      <c r="G119" s="102"/>
      <c r="H119" s="102"/>
      <c r="I119" s="102"/>
    </row>
    <row r="120" spans="1:9">
      <c r="A120" s="118"/>
      <c r="B120" s="176"/>
      <c r="C120" s="176"/>
      <c r="D120" s="186"/>
      <c r="E120" s="159"/>
      <c r="F120" s="167"/>
      <c r="G120" s="102"/>
      <c r="H120" s="102"/>
      <c r="I120" s="102"/>
    </row>
    <row r="121" spans="1:9">
      <c r="A121" s="118"/>
      <c r="B121" s="176"/>
      <c r="C121" s="176"/>
      <c r="D121" s="186"/>
      <c r="E121" s="159"/>
      <c r="F121" s="167"/>
      <c r="G121" s="102"/>
      <c r="H121" s="102"/>
      <c r="I121" s="102"/>
    </row>
    <row r="122" spans="1:9">
      <c r="A122" s="118"/>
      <c r="B122" s="176"/>
      <c r="C122" s="176"/>
      <c r="D122" s="186"/>
      <c r="E122" s="159"/>
      <c r="F122" s="167"/>
      <c r="G122" s="102"/>
      <c r="H122" s="102"/>
      <c r="I122" s="102"/>
    </row>
    <row r="123" spans="1:9">
      <c r="A123" s="118"/>
      <c r="B123" s="176"/>
      <c r="C123" s="176"/>
      <c r="D123" s="186"/>
      <c r="E123" s="159"/>
      <c r="F123" s="167"/>
      <c r="G123" s="102"/>
      <c r="H123" s="102"/>
      <c r="I123" s="102"/>
    </row>
    <row r="124" spans="1:9">
      <c r="A124" s="118"/>
      <c r="B124" s="176"/>
      <c r="C124" s="176"/>
      <c r="D124" s="186"/>
      <c r="E124" s="159"/>
      <c r="F124" s="167"/>
      <c r="G124" s="102"/>
      <c r="H124" s="102"/>
      <c r="I124" s="102"/>
    </row>
    <row r="125" spans="1:9">
      <c r="A125" s="118"/>
      <c r="B125" s="176"/>
      <c r="C125" s="176"/>
      <c r="D125" s="186"/>
      <c r="E125" s="159"/>
      <c r="F125" s="167"/>
      <c r="G125" s="102"/>
      <c r="H125" s="102"/>
      <c r="I125" s="102"/>
    </row>
    <row r="126" spans="1:9">
      <c r="A126" s="118"/>
      <c r="B126" s="176"/>
      <c r="C126" s="176"/>
      <c r="D126" s="186"/>
      <c r="E126" s="159"/>
      <c r="F126" s="167"/>
      <c r="G126" s="102"/>
      <c r="H126" s="102"/>
      <c r="I126" s="102"/>
    </row>
    <row r="127" spans="1:9">
      <c r="A127" s="118"/>
      <c r="B127" s="176"/>
      <c r="C127" s="176"/>
      <c r="D127" s="186"/>
      <c r="E127" s="159"/>
      <c r="F127" s="167"/>
      <c r="G127" s="102"/>
      <c r="H127" s="102"/>
      <c r="I127" s="102"/>
    </row>
    <row r="128" spans="1:9">
      <c r="A128" s="118"/>
      <c r="B128" s="176"/>
      <c r="C128" s="176"/>
      <c r="D128" s="186"/>
      <c r="E128" s="159"/>
      <c r="F128" s="167"/>
      <c r="G128" s="102"/>
      <c r="H128" s="102"/>
      <c r="I128" s="102"/>
    </row>
    <row r="129" spans="1:9">
      <c r="A129" s="118"/>
      <c r="B129" s="176"/>
      <c r="C129" s="176"/>
      <c r="D129" s="186"/>
      <c r="E129" s="159"/>
      <c r="F129" s="167"/>
      <c r="G129" s="102"/>
      <c r="H129" s="102"/>
      <c r="I129" s="102"/>
    </row>
    <row r="130" spans="1:9">
      <c r="A130" s="118"/>
      <c r="B130" s="176"/>
      <c r="C130" s="176"/>
      <c r="D130" s="186"/>
      <c r="E130" s="159"/>
      <c r="F130" s="167"/>
      <c r="G130" s="102"/>
      <c r="H130" s="102"/>
      <c r="I130" s="102"/>
    </row>
    <row r="131" spans="1:9">
      <c r="A131" s="118"/>
      <c r="B131" s="176"/>
      <c r="C131" s="176"/>
      <c r="D131" s="186"/>
      <c r="E131" s="159"/>
      <c r="F131" s="167"/>
      <c r="G131" s="102"/>
      <c r="H131" s="102"/>
      <c r="I131" s="102"/>
    </row>
    <row r="132" spans="1:9">
      <c r="A132" s="118"/>
      <c r="B132" s="176"/>
      <c r="C132" s="176"/>
      <c r="D132" s="186"/>
      <c r="E132" s="159"/>
      <c r="F132" s="167"/>
      <c r="G132" s="102"/>
      <c r="H132" s="102"/>
      <c r="I132" s="102"/>
    </row>
    <row r="133" spans="1:9">
      <c r="A133" s="118"/>
      <c r="B133" s="176"/>
      <c r="C133" s="139"/>
      <c r="D133" s="141"/>
      <c r="E133" s="159"/>
      <c r="F133" s="167"/>
      <c r="G133" s="102"/>
      <c r="H133" s="102"/>
      <c r="I133" s="102"/>
    </row>
    <row r="134" spans="1:9">
      <c r="A134" s="118"/>
      <c r="B134" s="176"/>
      <c r="C134" s="176"/>
      <c r="D134" s="186"/>
      <c r="E134" s="159"/>
      <c r="F134" s="167"/>
      <c r="G134" s="102"/>
      <c r="H134" s="102"/>
      <c r="I134" s="102"/>
    </row>
    <row r="135" spans="1:9">
      <c r="A135" s="118"/>
      <c r="B135" s="176"/>
      <c r="C135" s="176"/>
      <c r="D135" s="186"/>
      <c r="E135" s="159"/>
      <c r="F135" s="167"/>
      <c r="G135" s="102"/>
      <c r="H135" s="102"/>
      <c r="I135" s="102"/>
    </row>
    <row r="136" spans="1:9">
      <c r="A136" s="118"/>
      <c r="B136" s="176"/>
      <c r="C136" s="176"/>
      <c r="D136" s="186"/>
      <c r="E136" s="159"/>
      <c r="F136" s="167"/>
      <c r="G136" s="102"/>
      <c r="H136" s="102"/>
      <c r="I136" s="102"/>
    </row>
    <row r="137" spans="1:9">
      <c r="A137" s="118"/>
      <c r="B137" s="176"/>
      <c r="C137" s="176"/>
      <c r="D137" s="186"/>
      <c r="E137" s="159"/>
      <c r="F137" s="167"/>
      <c r="G137" s="102"/>
      <c r="H137" s="102"/>
      <c r="I137" s="102"/>
    </row>
    <row r="138" spans="1:9">
      <c r="A138" s="118"/>
      <c r="B138" s="176"/>
      <c r="C138" s="176"/>
      <c r="D138" s="186"/>
      <c r="E138" s="159"/>
      <c r="F138" s="167"/>
      <c r="G138" s="102"/>
      <c r="H138" s="102"/>
      <c r="I138" s="102"/>
    </row>
    <row r="139" spans="1:9">
      <c r="A139" s="118"/>
      <c r="B139" s="176"/>
      <c r="C139" s="176"/>
      <c r="D139" s="186"/>
      <c r="E139" s="159"/>
      <c r="F139" s="167"/>
      <c r="G139" s="102"/>
      <c r="H139" s="102"/>
      <c r="I139" s="102"/>
    </row>
    <row r="140" spans="1:9">
      <c r="A140" s="118"/>
      <c r="B140" s="176"/>
      <c r="C140" s="176"/>
      <c r="D140" s="186"/>
      <c r="E140" s="159"/>
      <c r="F140" s="167"/>
      <c r="G140" s="102"/>
      <c r="H140" s="102"/>
      <c r="I140" s="102"/>
    </row>
    <row r="141" spans="1:9">
      <c r="A141" s="118"/>
      <c r="B141" s="176"/>
      <c r="C141" s="176"/>
      <c r="D141" s="186"/>
      <c r="E141" s="159"/>
      <c r="F141" s="167"/>
      <c r="G141" s="102"/>
      <c r="H141" s="102"/>
      <c r="I141" s="102"/>
    </row>
    <row r="142" spans="1:9">
      <c r="A142" s="118"/>
      <c r="B142" s="176"/>
      <c r="C142" s="176"/>
      <c r="D142" s="186"/>
      <c r="E142" s="159"/>
      <c r="F142" s="167"/>
      <c r="G142" s="102"/>
      <c r="H142" s="102"/>
      <c r="I142" s="102"/>
    </row>
    <row r="143" spans="1:9">
      <c r="A143" s="118"/>
      <c r="B143" s="176"/>
      <c r="C143" s="176"/>
      <c r="D143" s="186"/>
      <c r="E143" s="159"/>
      <c r="F143" s="167"/>
      <c r="G143" s="102"/>
      <c r="H143" s="102"/>
      <c r="I143" s="102"/>
    </row>
    <row r="144" spans="1:9">
      <c r="A144" s="118"/>
      <c r="B144" s="176"/>
      <c r="C144" s="176"/>
      <c r="D144" s="186"/>
      <c r="E144" s="159"/>
      <c r="F144" s="167"/>
      <c r="G144" s="102"/>
      <c r="H144" s="102"/>
      <c r="I144" s="102"/>
    </row>
    <row r="145" spans="1:9">
      <c r="A145" s="118"/>
      <c r="B145" s="176"/>
      <c r="C145" s="139"/>
      <c r="D145" s="141"/>
      <c r="E145" s="159"/>
      <c r="F145" s="167"/>
      <c r="G145" s="102"/>
      <c r="H145" s="102"/>
      <c r="I145" s="102"/>
    </row>
    <row r="146" spans="1:9">
      <c r="A146" s="118"/>
      <c r="B146" s="176"/>
      <c r="C146" s="176"/>
      <c r="D146" s="186"/>
      <c r="E146" s="159"/>
      <c r="F146" s="167"/>
      <c r="G146" s="102"/>
      <c r="H146" s="102"/>
      <c r="I146" s="102"/>
    </row>
    <row r="147" spans="1:9">
      <c r="A147" s="118"/>
      <c r="B147" s="176"/>
      <c r="C147" s="176"/>
      <c r="D147" s="186"/>
      <c r="E147" s="159"/>
      <c r="F147" s="167"/>
      <c r="G147" s="102"/>
      <c r="H147" s="102"/>
      <c r="I147" s="102"/>
    </row>
    <row r="148" spans="1:9">
      <c r="A148" s="118"/>
      <c r="B148" s="176"/>
      <c r="C148" s="176"/>
      <c r="D148" s="186"/>
      <c r="E148" s="159"/>
      <c r="F148" s="167"/>
      <c r="G148" s="162"/>
      <c r="H148" s="102"/>
      <c r="I148" s="102"/>
    </row>
    <row r="149" spans="1:9">
      <c r="A149" s="118"/>
      <c r="B149" s="176"/>
      <c r="C149" s="176"/>
      <c r="D149" s="186"/>
      <c r="E149" s="159"/>
      <c r="F149" s="167"/>
      <c r="G149" s="102"/>
      <c r="H149" s="102"/>
      <c r="I149" s="102"/>
    </row>
    <row r="150" spans="1:9">
      <c r="A150" s="118"/>
      <c r="B150" s="176"/>
      <c r="C150" s="176"/>
      <c r="D150" s="186"/>
      <c r="E150" s="159"/>
      <c r="F150" s="167"/>
      <c r="G150" s="102"/>
      <c r="H150" s="102"/>
      <c r="I150" s="102"/>
    </row>
    <row r="151" spans="1:9">
      <c r="A151" s="118"/>
      <c r="B151" s="176"/>
      <c r="C151" s="176"/>
      <c r="D151" s="186"/>
      <c r="E151" s="159"/>
      <c r="F151" s="167"/>
      <c r="G151" s="102"/>
      <c r="H151" s="102"/>
      <c r="I151" s="102"/>
    </row>
    <row r="152" spans="1:9">
      <c r="A152" s="118"/>
      <c r="B152" s="176"/>
      <c r="C152" s="176"/>
      <c r="D152" s="186"/>
      <c r="E152" s="159"/>
      <c r="F152" s="167"/>
      <c r="G152" s="102"/>
      <c r="H152" s="102"/>
      <c r="I152" s="102"/>
    </row>
    <row r="153" spans="1:9">
      <c r="A153" s="118"/>
      <c r="B153" s="176"/>
      <c r="C153" s="176"/>
      <c r="D153" s="186"/>
      <c r="E153" s="159"/>
      <c r="F153" s="167"/>
      <c r="G153" s="102"/>
      <c r="H153" s="102"/>
      <c r="I153" s="102"/>
    </row>
    <row r="154" spans="1:9">
      <c r="A154" s="118"/>
      <c r="B154" s="176"/>
      <c r="C154" s="176"/>
      <c r="D154" s="186"/>
      <c r="E154" s="159"/>
      <c r="F154" s="167"/>
      <c r="G154" s="102"/>
      <c r="H154" s="102"/>
      <c r="I154" s="102"/>
    </row>
    <row r="155" spans="1:9">
      <c r="A155" s="118"/>
      <c r="B155" s="176"/>
      <c r="C155" s="176"/>
      <c r="D155" s="186"/>
      <c r="E155" s="159"/>
      <c r="F155" s="167"/>
      <c r="G155" s="102"/>
      <c r="H155" s="102"/>
      <c r="I155" s="102"/>
    </row>
    <row r="156" spans="1:9">
      <c r="A156" s="118"/>
      <c r="B156" s="176"/>
      <c r="C156" s="176"/>
      <c r="D156" s="186"/>
      <c r="E156" s="159"/>
      <c r="F156" s="167"/>
      <c r="G156" s="102"/>
      <c r="H156" s="102"/>
      <c r="I156" s="102"/>
    </row>
    <row r="157" spans="1:9">
      <c r="A157" s="118"/>
      <c r="B157" s="176"/>
      <c r="C157" s="176"/>
      <c r="D157" s="186"/>
      <c r="E157" s="159"/>
      <c r="F157" s="167"/>
      <c r="G157" s="102"/>
      <c r="H157" s="102"/>
      <c r="I157" s="102"/>
    </row>
    <row r="158" spans="1:9">
      <c r="A158" s="118"/>
      <c r="B158" s="176"/>
      <c r="C158" s="176"/>
      <c r="D158" s="186"/>
      <c r="E158" s="159"/>
      <c r="F158" s="167"/>
      <c r="G158" s="102"/>
      <c r="H158" s="102"/>
      <c r="I158" s="102"/>
    </row>
    <row r="159" spans="1:9">
      <c r="A159" s="118"/>
      <c r="B159" s="176"/>
      <c r="C159" s="176"/>
      <c r="D159" s="186"/>
      <c r="E159" s="159"/>
      <c r="F159" s="167"/>
      <c r="G159" s="102"/>
      <c r="H159" s="102"/>
      <c r="I159" s="102"/>
    </row>
    <row r="160" spans="1:9">
      <c r="A160" s="118"/>
      <c r="B160" s="176"/>
      <c r="C160" s="176"/>
      <c r="D160" s="186"/>
      <c r="E160" s="142"/>
      <c r="F160" s="143"/>
      <c r="G160" s="102"/>
      <c r="H160" s="102"/>
      <c r="I160" s="102"/>
    </row>
    <row r="161" spans="1:9">
      <c r="A161" s="118"/>
      <c r="B161" s="176"/>
      <c r="C161" s="176"/>
      <c r="D161" s="186"/>
      <c r="E161" s="159"/>
      <c r="F161" s="167"/>
      <c r="G161" s="102"/>
      <c r="H161" s="102"/>
      <c r="I161" s="102"/>
    </row>
    <row r="162" spans="1:9">
      <c r="A162" s="118"/>
      <c r="B162" s="176"/>
      <c r="C162" s="176"/>
      <c r="D162" s="186"/>
      <c r="E162" s="159"/>
      <c r="F162" s="167"/>
      <c r="G162" s="102"/>
      <c r="H162" s="102"/>
      <c r="I162" s="102"/>
    </row>
    <row r="163" spans="1:9">
      <c r="A163" s="118"/>
      <c r="B163" s="176"/>
      <c r="C163" s="176"/>
      <c r="D163" s="186"/>
      <c r="E163" s="159"/>
      <c r="F163" s="167"/>
      <c r="G163" s="102"/>
      <c r="H163" s="102"/>
      <c r="I163" s="102"/>
    </row>
    <row r="164" spans="1:9">
      <c r="A164" s="118"/>
      <c r="B164" s="176"/>
      <c r="C164" s="176"/>
      <c r="D164" s="186"/>
      <c r="E164" s="159"/>
      <c r="F164" s="167"/>
      <c r="G164" s="102"/>
      <c r="H164" s="102"/>
      <c r="I164" s="102"/>
    </row>
    <row r="165" spans="1:9">
      <c r="A165" s="118"/>
      <c r="B165" s="176"/>
      <c r="C165" s="176"/>
      <c r="D165" s="186"/>
      <c r="E165" s="159"/>
      <c r="F165" s="167"/>
      <c r="G165" s="102"/>
      <c r="H165" s="102"/>
      <c r="I165" s="102"/>
    </row>
    <row r="166" spans="1:9">
      <c r="A166" s="118"/>
      <c r="B166" s="176"/>
      <c r="C166" s="176"/>
      <c r="D166" s="186"/>
      <c r="E166" s="159"/>
      <c r="F166" s="167"/>
      <c r="G166" s="102"/>
      <c r="H166" s="102"/>
      <c r="I166" s="102"/>
    </row>
    <row r="167" spans="1:9">
      <c r="A167" s="118"/>
      <c r="B167" s="176"/>
      <c r="C167" s="176"/>
      <c r="D167" s="186"/>
      <c r="E167" s="159"/>
      <c r="F167" s="167"/>
      <c r="G167" s="102"/>
      <c r="H167" s="102"/>
      <c r="I167" s="102"/>
    </row>
    <row r="168" spans="1:9">
      <c r="A168" s="118"/>
      <c r="B168" s="176"/>
      <c r="C168" s="176"/>
      <c r="D168" s="186"/>
      <c r="E168" s="159"/>
      <c r="F168" s="167"/>
      <c r="G168" s="102"/>
      <c r="H168" s="102"/>
      <c r="I168" s="102"/>
    </row>
    <row r="169" spans="1:9">
      <c r="A169" s="118"/>
      <c r="B169" s="176"/>
      <c r="C169" s="176"/>
      <c r="D169" s="186"/>
      <c r="E169" s="159"/>
      <c r="F169" s="167"/>
      <c r="G169" s="102"/>
      <c r="H169" s="102"/>
      <c r="I169" s="102"/>
    </row>
    <row r="170" spans="1:9">
      <c r="A170" s="118"/>
      <c r="B170" s="176"/>
      <c r="C170" s="176"/>
      <c r="D170" s="186"/>
      <c r="E170" s="159"/>
      <c r="F170" s="167"/>
      <c r="G170" s="102"/>
      <c r="H170" s="102"/>
      <c r="I170" s="102"/>
    </row>
    <row r="171" spans="1:9">
      <c r="A171" s="118"/>
      <c r="B171" s="176"/>
      <c r="C171" s="176"/>
      <c r="D171" s="186"/>
      <c r="E171" s="159"/>
      <c r="F171" s="167"/>
      <c r="G171" s="102"/>
      <c r="H171" s="102"/>
      <c r="I171" s="102"/>
    </row>
    <row r="172" spans="1:9">
      <c r="A172" s="118"/>
      <c r="B172" s="176"/>
      <c r="C172" s="176"/>
      <c r="D172" s="186"/>
      <c r="E172" s="159"/>
      <c r="F172" s="167"/>
      <c r="G172" s="102"/>
      <c r="H172" s="102"/>
      <c r="I172" s="102"/>
    </row>
    <row r="173" spans="1:9">
      <c r="A173" s="118"/>
      <c r="B173" s="176"/>
      <c r="C173" s="176"/>
      <c r="D173" s="186"/>
      <c r="E173" s="159"/>
      <c r="F173" s="167"/>
      <c r="G173" s="102"/>
      <c r="H173" s="102"/>
      <c r="I173" s="102"/>
    </row>
    <row r="174" spans="1:9">
      <c r="A174" s="118"/>
      <c r="B174" s="176"/>
      <c r="C174" s="176"/>
      <c r="D174" s="186"/>
      <c r="E174" s="159"/>
      <c r="F174" s="167"/>
      <c r="G174" s="102"/>
      <c r="H174" s="102"/>
      <c r="I174" s="102"/>
    </row>
    <row r="175" spans="1:9">
      <c r="A175" s="118"/>
      <c r="B175" s="176"/>
      <c r="C175" s="176"/>
      <c r="D175" s="186"/>
      <c r="E175" s="159"/>
      <c r="F175" s="167"/>
      <c r="G175" s="102"/>
      <c r="H175" s="102"/>
      <c r="I175" s="102"/>
    </row>
    <row r="176" spans="1:9">
      <c r="A176" s="118"/>
      <c r="B176" s="176"/>
      <c r="C176" s="176"/>
      <c r="D176" s="186"/>
      <c r="E176" s="159"/>
      <c r="F176" s="167"/>
      <c r="G176" s="102"/>
      <c r="H176" s="102"/>
      <c r="I176" s="102"/>
    </row>
    <row r="177" spans="1:9">
      <c r="A177" s="118"/>
      <c r="B177" s="176"/>
      <c r="C177" s="176"/>
      <c r="D177" s="186"/>
      <c r="E177" s="159"/>
      <c r="F177" s="167"/>
      <c r="G177" s="102"/>
      <c r="H177" s="102"/>
      <c r="I177" s="102"/>
    </row>
    <row r="178" spans="1:9">
      <c r="A178" s="118"/>
      <c r="B178" s="176"/>
      <c r="C178" s="176"/>
      <c r="D178" s="186"/>
      <c r="E178" s="159"/>
      <c r="F178" s="167"/>
      <c r="G178" s="102"/>
      <c r="H178" s="102"/>
      <c r="I178" s="102"/>
    </row>
    <row r="179" spans="1:9">
      <c r="A179" s="118"/>
      <c r="B179" s="176"/>
      <c r="C179" s="176"/>
      <c r="D179" s="186"/>
      <c r="E179" s="159"/>
      <c r="F179" s="167"/>
      <c r="G179" s="102"/>
      <c r="H179" s="102"/>
      <c r="I179" s="102"/>
    </row>
    <row r="180" spans="1:9">
      <c r="A180" s="118"/>
      <c r="B180" s="176"/>
      <c r="C180" s="176"/>
      <c r="D180" s="186"/>
      <c r="E180" s="165"/>
      <c r="F180" s="143"/>
      <c r="G180" s="102"/>
      <c r="H180" s="102"/>
      <c r="I180" s="102"/>
    </row>
    <row r="181" spans="1:9">
      <c r="A181" s="118"/>
      <c r="B181" s="176"/>
      <c r="C181" s="176"/>
      <c r="D181" s="186"/>
      <c r="E181" s="159"/>
      <c r="F181" s="167"/>
      <c r="G181" s="102"/>
      <c r="H181" s="102"/>
      <c r="I181" s="102"/>
    </row>
    <row r="182" spans="1:9">
      <c r="A182" s="118"/>
      <c r="B182" s="176"/>
      <c r="C182" s="176"/>
      <c r="D182" s="186"/>
      <c r="E182" s="163"/>
      <c r="F182" s="167"/>
      <c r="G182" s="102"/>
      <c r="H182" s="102"/>
      <c r="I182" s="102"/>
    </row>
    <row r="183" spans="1:9">
      <c r="A183" s="118"/>
      <c r="B183" s="176"/>
      <c r="C183" s="176"/>
      <c r="D183" s="186"/>
      <c r="E183" s="159"/>
      <c r="F183" s="167"/>
      <c r="G183" s="102"/>
      <c r="H183" s="102"/>
      <c r="I183" s="102"/>
    </row>
    <row r="184" spans="1:9">
      <c r="A184" s="118"/>
      <c r="B184" s="176"/>
      <c r="C184" s="176"/>
      <c r="D184" s="186"/>
      <c r="E184" s="159"/>
      <c r="F184" s="167"/>
      <c r="G184" s="102"/>
      <c r="H184" s="102"/>
      <c r="I184" s="102"/>
    </row>
    <row r="185" spans="1:9">
      <c r="A185" s="118"/>
      <c r="B185" s="176"/>
      <c r="C185" s="176"/>
      <c r="D185" s="186"/>
      <c r="E185" s="163"/>
      <c r="F185" s="167"/>
      <c r="G185" s="102"/>
      <c r="H185" s="102"/>
      <c r="I185" s="102"/>
    </row>
    <row r="186" spans="1:9">
      <c r="A186" s="118"/>
      <c r="B186" s="176"/>
      <c r="C186" s="176"/>
      <c r="D186" s="186"/>
      <c r="E186" s="159"/>
      <c r="F186" s="167"/>
      <c r="G186" s="102"/>
      <c r="H186" s="102"/>
      <c r="I186" s="102"/>
    </row>
    <row r="187" spans="1:9">
      <c r="A187" s="118"/>
      <c r="B187" s="176"/>
      <c r="C187" s="139"/>
      <c r="D187" s="141"/>
      <c r="E187" s="159"/>
      <c r="F187" s="167"/>
      <c r="G187" s="102"/>
      <c r="H187" s="102"/>
      <c r="I187" s="102"/>
    </row>
    <row r="188" spans="1:9">
      <c r="A188" s="118"/>
      <c r="B188" s="176"/>
      <c r="C188" s="176"/>
      <c r="D188" s="186"/>
      <c r="E188" s="159"/>
      <c r="F188" s="167"/>
      <c r="G188" s="102"/>
      <c r="H188" s="102"/>
      <c r="I188" s="102"/>
    </row>
    <row r="189" spans="1:9">
      <c r="A189" s="118"/>
      <c r="B189" s="176"/>
      <c r="C189" s="176"/>
      <c r="D189" s="186"/>
      <c r="E189" s="159"/>
      <c r="F189" s="167"/>
      <c r="G189" s="102"/>
      <c r="H189" s="102"/>
      <c r="I189" s="102"/>
    </row>
    <row r="190" spans="1:9">
      <c r="A190" s="118"/>
      <c r="B190" s="176"/>
      <c r="C190" s="176"/>
      <c r="D190" s="186"/>
      <c r="E190" s="159"/>
      <c r="F190" s="167"/>
      <c r="G190" s="102"/>
      <c r="H190" s="102"/>
      <c r="I190" s="102"/>
    </row>
    <row r="191" spans="1:9">
      <c r="A191" s="118"/>
      <c r="B191" s="176"/>
      <c r="C191" s="176"/>
      <c r="D191" s="186"/>
      <c r="E191" s="159"/>
      <c r="F191" s="167"/>
      <c r="G191" s="102"/>
      <c r="H191" s="102"/>
      <c r="I191" s="102"/>
    </row>
    <row r="192" spans="1:9">
      <c r="A192" s="118"/>
      <c r="B192" s="176"/>
      <c r="C192" s="176"/>
      <c r="D192" s="186"/>
      <c r="E192" s="159"/>
      <c r="F192" s="167"/>
      <c r="G192" s="102"/>
      <c r="H192" s="102"/>
      <c r="I192" s="102"/>
    </row>
    <row r="193" spans="1:9">
      <c r="A193" s="118"/>
      <c r="B193" s="176"/>
      <c r="C193" s="176"/>
      <c r="D193" s="186"/>
      <c r="E193" s="159"/>
      <c r="F193" s="167"/>
      <c r="G193" s="102"/>
      <c r="H193" s="102"/>
      <c r="I193" s="102"/>
    </row>
    <row r="194" spans="1:9">
      <c r="A194" s="118"/>
      <c r="B194" s="176"/>
      <c r="C194" s="176"/>
      <c r="D194" s="186"/>
      <c r="E194" s="159"/>
      <c r="F194" s="167"/>
      <c r="G194" s="102"/>
      <c r="H194" s="102"/>
      <c r="I194" s="102"/>
    </row>
    <row r="195" spans="1:9">
      <c r="A195" s="118"/>
      <c r="B195" s="176"/>
      <c r="C195" s="176"/>
      <c r="D195" s="186"/>
      <c r="E195" s="159"/>
      <c r="F195" s="167"/>
      <c r="G195" s="102"/>
      <c r="H195" s="102"/>
      <c r="I195" s="102"/>
    </row>
    <row r="196" spans="1:9">
      <c r="A196" s="118"/>
      <c r="B196" s="176"/>
      <c r="C196" s="176"/>
      <c r="D196" s="186"/>
      <c r="E196" s="142"/>
      <c r="F196" s="143"/>
      <c r="G196" s="102"/>
      <c r="H196" s="102"/>
      <c r="I196" s="102"/>
    </row>
    <row r="197" spans="1:9">
      <c r="A197" s="118"/>
      <c r="B197" s="176"/>
      <c r="C197" s="176"/>
      <c r="D197" s="186"/>
      <c r="E197" s="159"/>
      <c r="F197" s="167"/>
      <c r="G197" s="102"/>
      <c r="H197" s="102"/>
      <c r="I197" s="102"/>
    </row>
    <row r="198" spans="1:9">
      <c r="A198" s="118"/>
      <c r="B198" s="176"/>
      <c r="C198" s="176"/>
      <c r="D198" s="186"/>
      <c r="E198" s="165"/>
      <c r="F198" s="143"/>
      <c r="G198" s="102"/>
      <c r="H198" s="102"/>
      <c r="I198" s="102"/>
    </row>
    <row r="199" spans="1:9">
      <c r="A199" s="118"/>
      <c r="B199" s="176"/>
      <c r="C199" s="176"/>
      <c r="D199" s="186"/>
      <c r="E199" s="159"/>
      <c r="F199" s="167"/>
      <c r="G199" s="102"/>
      <c r="H199" s="102"/>
      <c r="I199" s="102"/>
    </row>
    <row r="200" spans="1:9">
      <c r="A200" s="118"/>
      <c r="B200" s="176"/>
      <c r="C200" s="176"/>
      <c r="D200" s="186"/>
      <c r="E200" s="159"/>
      <c r="F200" s="167"/>
      <c r="G200" s="102"/>
      <c r="H200" s="102"/>
      <c r="I200" s="102"/>
    </row>
    <row r="201" spans="1:9">
      <c r="A201" s="118"/>
      <c r="B201" s="176"/>
      <c r="C201" s="176"/>
      <c r="D201" s="186"/>
      <c r="E201" s="159"/>
      <c r="F201" s="167"/>
      <c r="G201" s="102"/>
      <c r="H201" s="102"/>
      <c r="I201" s="102"/>
    </row>
    <row r="202" spans="1:9">
      <c r="A202" s="118"/>
      <c r="B202" s="176"/>
      <c r="C202" s="176"/>
      <c r="D202" s="186"/>
      <c r="E202" s="159"/>
      <c r="F202" s="167"/>
      <c r="G202" s="102"/>
      <c r="H202" s="102"/>
      <c r="I202" s="102"/>
    </row>
    <row r="203" spans="1:9">
      <c r="A203" s="118"/>
      <c r="B203" s="176"/>
      <c r="C203" s="176"/>
      <c r="D203" s="186"/>
      <c r="E203" s="159"/>
      <c r="F203" s="167"/>
      <c r="G203" s="102"/>
      <c r="H203" s="102"/>
      <c r="I203" s="102"/>
    </row>
    <row r="204" spans="1:9">
      <c r="A204" s="118"/>
      <c r="B204" s="176"/>
      <c r="C204" s="176"/>
      <c r="D204" s="186"/>
      <c r="E204" s="159"/>
      <c r="F204" s="167"/>
      <c r="G204" s="102"/>
      <c r="H204" s="102"/>
      <c r="I204" s="102"/>
    </row>
    <row r="205" spans="1:9">
      <c r="A205" s="118"/>
      <c r="B205" s="176"/>
      <c r="C205" s="176"/>
      <c r="D205" s="186"/>
      <c r="E205" s="159"/>
      <c r="F205" s="167"/>
      <c r="G205" s="102"/>
      <c r="H205" s="102"/>
      <c r="I205" s="102"/>
    </row>
    <row r="206" spans="1:9">
      <c r="A206" s="118"/>
      <c r="B206" s="176"/>
      <c r="C206" s="139"/>
      <c r="D206" s="141"/>
      <c r="E206" s="159"/>
      <c r="F206" s="167"/>
      <c r="G206" s="102"/>
      <c r="H206" s="102"/>
      <c r="I206" s="102"/>
    </row>
    <row r="207" spans="1:9">
      <c r="A207" s="118"/>
      <c r="B207" s="176"/>
      <c r="C207" s="176"/>
      <c r="D207" s="186"/>
      <c r="E207" s="159"/>
      <c r="F207" s="167"/>
      <c r="G207" s="102"/>
      <c r="H207" s="102"/>
      <c r="I207" s="102"/>
    </row>
    <row r="208" spans="1:9">
      <c r="A208" s="118"/>
      <c r="B208" s="176"/>
      <c r="C208" s="176"/>
      <c r="D208" s="186"/>
      <c r="E208" s="159"/>
      <c r="F208" s="167"/>
      <c r="G208" s="102"/>
      <c r="H208" s="102"/>
      <c r="I208" s="102"/>
    </row>
    <row r="209" spans="1:9">
      <c r="A209" s="118"/>
      <c r="B209" s="176"/>
      <c r="C209" s="176"/>
      <c r="D209" s="186"/>
      <c r="E209" s="159"/>
      <c r="F209" s="167"/>
      <c r="G209" s="102"/>
      <c r="H209" s="102"/>
      <c r="I209" s="102"/>
    </row>
    <row r="210" spans="1:9">
      <c r="A210" s="118"/>
      <c r="B210" s="176"/>
      <c r="C210" s="176"/>
      <c r="D210" s="186"/>
      <c r="E210" s="159"/>
      <c r="F210" s="167"/>
      <c r="G210" s="102"/>
      <c r="H210" s="102"/>
      <c r="I210" s="102"/>
    </row>
    <row r="211" spans="1:9">
      <c r="A211" s="118"/>
      <c r="B211" s="176"/>
      <c r="C211" s="176"/>
      <c r="D211" s="186"/>
      <c r="E211" s="159"/>
      <c r="F211" s="167"/>
      <c r="G211" s="102"/>
      <c r="H211" s="102"/>
      <c r="I211" s="102"/>
    </row>
    <row r="212" spans="1:9">
      <c r="A212" s="118"/>
      <c r="B212" s="176"/>
      <c r="C212" s="176"/>
      <c r="D212" s="186"/>
      <c r="E212" s="159"/>
      <c r="F212" s="167"/>
      <c r="G212" s="102"/>
      <c r="H212" s="102"/>
      <c r="I212" s="102"/>
    </row>
    <row r="213" spans="1:9">
      <c r="A213" s="118"/>
      <c r="B213" s="176"/>
      <c r="C213" s="176"/>
      <c r="D213" s="186"/>
      <c r="E213" s="159"/>
      <c r="F213" s="167"/>
      <c r="G213" s="102"/>
      <c r="H213" s="102"/>
      <c r="I213" s="102"/>
    </row>
    <row r="214" spans="1:9">
      <c r="A214" s="118"/>
      <c r="B214" s="176"/>
      <c r="C214" s="176"/>
      <c r="D214" s="186"/>
      <c r="E214" s="159"/>
      <c r="F214" s="167"/>
      <c r="G214" s="102"/>
      <c r="H214" s="102"/>
      <c r="I214" s="102"/>
    </row>
    <row r="215" spans="1:9">
      <c r="A215" s="118"/>
      <c r="B215" s="176"/>
      <c r="C215" s="176"/>
      <c r="D215" s="186"/>
      <c r="E215" s="159"/>
      <c r="F215" s="167"/>
      <c r="G215" s="102"/>
      <c r="H215" s="102"/>
      <c r="I215" s="102"/>
    </row>
    <row r="216" spans="1:9">
      <c r="A216" s="118"/>
      <c r="B216" s="176"/>
      <c r="C216" s="176"/>
      <c r="D216" s="186"/>
      <c r="E216" s="159"/>
      <c r="F216" s="167"/>
      <c r="G216" s="102"/>
      <c r="H216" s="102"/>
      <c r="I216" s="102"/>
    </row>
    <row r="217" spans="1:9">
      <c r="A217" s="118"/>
      <c r="B217" s="176"/>
      <c r="C217" s="176"/>
      <c r="D217" s="186"/>
      <c r="E217" s="159"/>
      <c r="F217" s="167"/>
      <c r="G217" s="102"/>
      <c r="H217" s="102"/>
      <c r="I217" s="102"/>
    </row>
    <row r="218" spans="1:9">
      <c r="A218" s="118"/>
      <c r="B218" s="176"/>
      <c r="C218" s="176"/>
      <c r="D218" s="186"/>
      <c r="E218" s="159"/>
      <c r="F218" s="167"/>
      <c r="G218" s="102"/>
      <c r="H218" s="102"/>
      <c r="I218" s="102"/>
    </row>
    <row r="219" spans="1:9">
      <c r="A219" s="118"/>
      <c r="B219" s="176"/>
      <c r="C219" s="176"/>
      <c r="D219" s="186"/>
      <c r="E219" s="159"/>
      <c r="F219" s="167"/>
      <c r="G219" s="102"/>
      <c r="H219" s="102"/>
      <c r="I219" s="102"/>
    </row>
    <row r="220" spans="1:9">
      <c r="A220" s="118"/>
      <c r="B220" s="176"/>
      <c r="C220" s="176"/>
      <c r="D220" s="186"/>
      <c r="E220" s="159"/>
      <c r="F220" s="167"/>
      <c r="G220" s="102"/>
      <c r="H220" s="102"/>
      <c r="I220" s="102"/>
    </row>
    <row r="221" spans="1:9">
      <c r="A221" s="118"/>
      <c r="B221" s="176"/>
      <c r="C221" s="176"/>
      <c r="D221" s="186"/>
      <c r="E221" s="159"/>
      <c r="F221" s="167"/>
      <c r="G221" s="102"/>
      <c r="H221" s="102"/>
      <c r="I221" s="102"/>
    </row>
    <row r="222" spans="1:9">
      <c r="A222" s="118"/>
      <c r="B222" s="176"/>
      <c r="C222" s="176"/>
      <c r="D222" s="186"/>
      <c r="E222" s="159"/>
      <c r="F222" s="167"/>
      <c r="G222" s="102"/>
      <c r="H222" s="102"/>
      <c r="I222" s="102"/>
    </row>
    <row r="223" spans="1:9">
      <c r="A223" s="118"/>
      <c r="B223" s="176"/>
      <c r="C223" s="176"/>
      <c r="D223" s="186"/>
      <c r="E223" s="159"/>
      <c r="F223" s="167"/>
      <c r="G223" s="102"/>
      <c r="H223" s="102"/>
      <c r="I223" s="102"/>
    </row>
    <row r="224" spans="1:9">
      <c r="A224" s="118"/>
      <c r="B224" s="176"/>
      <c r="C224" s="176"/>
      <c r="D224" s="186"/>
      <c r="E224" s="159"/>
      <c r="F224" s="167"/>
      <c r="G224" s="102"/>
      <c r="H224" s="102"/>
      <c r="I224" s="102"/>
    </row>
    <row r="225" spans="1:9">
      <c r="A225" s="118"/>
      <c r="B225" s="176"/>
      <c r="C225" s="139"/>
      <c r="D225" s="141"/>
      <c r="E225" s="159"/>
      <c r="F225" s="167"/>
      <c r="G225" s="102"/>
      <c r="H225" s="102"/>
      <c r="I225" s="102"/>
    </row>
    <row r="226" spans="1:9">
      <c r="A226" s="118"/>
      <c r="B226" s="176"/>
      <c r="C226" s="176"/>
      <c r="D226" s="186"/>
      <c r="E226" s="159"/>
      <c r="F226" s="167"/>
      <c r="G226" s="102"/>
      <c r="H226" s="102"/>
      <c r="I226" s="102"/>
    </row>
    <row r="227" spans="1:9">
      <c r="A227" s="118"/>
      <c r="B227" s="176"/>
      <c r="C227" s="176"/>
      <c r="D227" s="186"/>
      <c r="E227" s="159"/>
      <c r="F227" s="167"/>
      <c r="G227" s="102"/>
      <c r="H227" s="102"/>
      <c r="I227" s="102"/>
    </row>
    <row r="228" spans="1:9">
      <c r="A228" s="118"/>
      <c r="B228" s="176"/>
      <c r="C228" s="176"/>
      <c r="D228" s="186"/>
      <c r="E228" s="159"/>
      <c r="F228" s="167"/>
      <c r="G228" s="102"/>
      <c r="H228" s="102"/>
      <c r="I228" s="102"/>
    </row>
    <row r="229" spans="1:9">
      <c r="A229" s="118"/>
      <c r="B229" s="176"/>
      <c r="C229" s="176"/>
      <c r="D229" s="186"/>
      <c r="E229" s="159"/>
      <c r="F229" s="167"/>
      <c r="G229" s="102"/>
      <c r="H229" s="102"/>
      <c r="I229" s="102"/>
    </row>
    <row r="230" spans="1:9">
      <c r="A230" s="118"/>
      <c r="B230" s="176"/>
      <c r="C230" s="176"/>
      <c r="D230" s="186"/>
      <c r="E230" s="159"/>
      <c r="F230" s="167"/>
      <c r="G230" s="102"/>
      <c r="H230" s="102"/>
      <c r="I230" s="102"/>
    </row>
    <row r="231" spans="1:9">
      <c r="A231" s="118"/>
      <c r="B231" s="176"/>
      <c r="C231" s="176"/>
      <c r="D231" s="186"/>
      <c r="E231" s="159"/>
      <c r="F231" s="167"/>
      <c r="G231" s="102"/>
      <c r="H231" s="102"/>
      <c r="I231" s="102"/>
    </row>
    <row r="232" spans="1:9">
      <c r="A232" s="118"/>
      <c r="B232" s="176"/>
      <c r="C232" s="176"/>
      <c r="D232" s="186"/>
      <c r="E232" s="159"/>
      <c r="F232" s="167"/>
      <c r="G232" s="102"/>
      <c r="H232" s="102"/>
      <c r="I232" s="102"/>
    </row>
    <row r="233" spans="1:9">
      <c r="A233" s="118"/>
      <c r="B233" s="176"/>
      <c r="C233" s="176"/>
      <c r="D233" s="186"/>
      <c r="E233" s="159"/>
      <c r="F233" s="167"/>
      <c r="G233" s="102"/>
      <c r="H233" s="102"/>
      <c r="I233" s="102"/>
    </row>
    <row r="234" spans="1:9">
      <c r="A234" s="118"/>
      <c r="B234" s="176"/>
      <c r="C234" s="176"/>
      <c r="D234" s="186"/>
      <c r="E234" s="159"/>
      <c r="F234" s="167"/>
      <c r="G234" s="102"/>
      <c r="H234" s="102"/>
      <c r="I234" s="102"/>
    </row>
    <row r="235" spans="1:9">
      <c r="A235" s="118"/>
      <c r="B235" s="176"/>
      <c r="C235" s="176"/>
      <c r="D235" s="186"/>
      <c r="E235" s="159"/>
      <c r="F235" s="167"/>
      <c r="G235" s="102"/>
      <c r="H235" s="102"/>
      <c r="I235" s="102"/>
    </row>
    <row r="236" spans="1:9">
      <c r="A236" s="118"/>
      <c r="B236" s="176"/>
      <c r="C236" s="176"/>
      <c r="D236" s="186"/>
      <c r="E236" s="159"/>
      <c r="F236" s="167"/>
      <c r="G236" s="102"/>
      <c r="H236" s="102"/>
      <c r="I236" s="102"/>
    </row>
    <row r="237" spans="1:9">
      <c r="A237" s="118"/>
      <c r="B237" s="176"/>
      <c r="C237" s="176"/>
      <c r="D237" s="186"/>
      <c r="E237" s="159"/>
      <c r="F237" s="167"/>
      <c r="G237" s="102"/>
      <c r="H237" s="102"/>
      <c r="I237" s="102"/>
    </row>
    <row r="238" spans="1:9">
      <c r="A238" s="118"/>
      <c r="B238" s="176"/>
      <c r="C238" s="176"/>
      <c r="D238" s="186"/>
      <c r="E238" s="159"/>
      <c r="F238" s="167"/>
      <c r="G238" s="102"/>
      <c r="H238" s="102"/>
      <c r="I238" s="102"/>
    </row>
    <row r="239" spans="1:9">
      <c r="A239" s="146"/>
      <c r="B239" s="176"/>
      <c r="C239" s="176"/>
      <c r="D239" s="186"/>
      <c r="E239" s="159"/>
      <c r="F239" s="167"/>
      <c r="G239" s="102"/>
      <c r="H239" s="102"/>
      <c r="I239" s="102"/>
    </row>
    <row r="240" spans="1:9">
      <c r="A240" s="118"/>
      <c r="B240" s="176"/>
      <c r="C240" s="176"/>
      <c r="D240" s="186"/>
      <c r="E240" s="159"/>
      <c r="F240" s="167"/>
      <c r="G240" s="102"/>
      <c r="H240" s="102"/>
      <c r="I240" s="102"/>
    </row>
    <row r="241" spans="1:9">
      <c r="A241" s="118"/>
      <c r="B241" s="176"/>
      <c r="C241" s="176"/>
      <c r="D241" s="186"/>
      <c r="E241" s="159"/>
      <c r="F241" s="167"/>
      <c r="G241" s="102"/>
      <c r="H241" s="102"/>
      <c r="I241" s="102"/>
    </row>
    <row r="242" spans="1:9">
      <c r="A242" s="118"/>
      <c r="B242" s="176"/>
      <c r="C242" s="176"/>
      <c r="D242" s="186"/>
      <c r="E242" s="159"/>
      <c r="F242" s="167"/>
      <c r="G242" s="102"/>
      <c r="H242" s="102"/>
      <c r="I242" s="102"/>
    </row>
    <row r="243" spans="1:9">
      <c r="A243" s="118"/>
      <c r="B243" s="176"/>
      <c r="C243" s="176"/>
      <c r="D243" s="186"/>
      <c r="E243" s="159"/>
      <c r="F243" s="167"/>
      <c r="G243" s="102"/>
      <c r="H243" s="102"/>
      <c r="I243" s="102"/>
    </row>
    <row r="244" spans="1:9">
      <c r="A244" s="118"/>
      <c r="B244" s="176"/>
      <c r="C244" s="176"/>
      <c r="D244" s="186"/>
      <c r="E244" s="159"/>
      <c r="F244" s="167"/>
      <c r="G244" s="102"/>
      <c r="H244" s="102"/>
      <c r="I244" s="102"/>
    </row>
    <row r="245" spans="1:9">
      <c r="A245" s="118"/>
      <c r="B245" s="176"/>
      <c r="C245" s="176"/>
      <c r="D245" s="186"/>
      <c r="E245" s="159"/>
      <c r="F245" s="167"/>
      <c r="G245" s="102"/>
      <c r="H245" s="102"/>
      <c r="I245" s="102"/>
    </row>
    <row r="246" spans="1:9">
      <c r="A246" s="118"/>
      <c r="B246" s="176"/>
      <c r="C246" s="176"/>
      <c r="D246" s="186"/>
      <c r="E246" s="159"/>
      <c r="F246" s="167"/>
      <c r="G246" s="102"/>
      <c r="H246" s="102"/>
      <c r="I246" s="102"/>
    </row>
    <row r="247" spans="1:9">
      <c r="A247" s="118"/>
      <c r="B247" s="176"/>
      <c r="C247" s="176"/>
      <c r="D247" s="186"/>
      <c r="E247" s="159"/>
      <c r="F247" s="167"/>
      <c r="G247" s="102"/>
      <c r="H247" s="102"/>
      <c r="I247" s="102"/>
    </row>
    <row r="248" spans="1:9">
      <c r="A248" s="118"/>
      <c r="B248" s="176"/>
      <c r="C248" s="176"/>
      <c r="D248" s="186"/>
      <c r="E248" s="159"/>
      <c r="F248" s="167"/>
      <c r="G248" s="102"/>
      <c r="H248" s="102"/>
      <c r="I248" s="102"/>
    </row>
    <row r="249" spans="1:9">
      <c r="A249" s="118"/>
      <c r="B249" s="176"/>
      <c r="C249" s="176"/>
      <c r="D249" s="186"/>
      <c r="E249" s="159"/>
      <c r="F249" s="167"/>
      <c r="G249" s="102"/>
      <c r="H249" s="102"/>
      <c r="I249" s="102"/>
    </row>
    <row r="250" spans="1:9">
      <c r="A250" s="118"/>
      <c r="B250" s="176"/>
      <c r="C250" s="176"/>
      <c r="D250" s="186"/>
      <c r="E250" s="159"/>
      <c r="F250" s="167"/>
      <c r="G250" s="102"/>
      <c r="H250" s="102"/>
      <c r="I250" s="102"/>
    </row>
    <row r="251" spans="1:9">
      <c r="A251" s="175"/>
      <c r="B251" s="176"/>
      <c r="C251" s="176"/>
      <c r="D251" s="186"/>
      <c r="E251" s="159"/>
      <c r="F251" s="167"/>
      <c r="G251" s="102"/>
      <c r="H251" s="102"/>
      <c r="I251" s="102"/>
    </row>
    <row r="252" spans="1:9">
      <c r="A252" s="175"/>
      <c r="B252" s="176"/>
      <c r="C252" s="176"/>
      <c r="D252" s="186"/>
      <c r="E252" s="159"/>
      <c r="F252" s="167"/>
      <c r="G252" s="102"/>
      <c r="H252" s="102"/>
      <c r="I252" s="102"/>
    </row>
    <row r="253" spans="1:9">
      <c r="A253" s="175"/>
      <c r="B253" s="176"/>
      <c r="C253" s="176"/>
      <c r="D253" s="186"/>
      <c r="E253" s="159"/>
      <c r="F253" s="167"/>
      <c r="G253" s="102"/>
      <c r="H253" s="102"/>
      <c r="I253" s="102"/>
    </row>
    <row r="254" spans="1:9">
      <c r="A254" s="175"/>
      <c r="B254" s="176"/>
      <c r="C254" s="176"/>
      <c r="D254" s="186"/>
      <c r="E254" s="159"/>
      <c r="F254" s="167"/>
      <c r="G254" s="102"/>
      <c r="H254" s="102"/>
      <c r="I254" s="102"/>
    </row>
    <row r="255" spans="1:9">
      <c r="A255" s="175"/>
      <c r="B255" s="176"/>
      <c r="C255" s="176"/>
      <c r="D255" s="186"/>
      <c r="E255" s="159"/>
      <c r="F255" s="167"/>
      <c r="G255" s="102"/>
      <c r="H255" s="102"/>
      <c r="I255" s="102"/>
    </row>
    <row r="256" spans="1:9">
      <c r="A256" s="175"/>
      <c r="B256" s="176"/>
      <c r="C256" s="176"/>
      <c r="D256" s="186"/>
      <c r="E256" s="159"/>
      <c r="F256" s="167"/>
      <c r="G256" s="102"/>
      <c r="H256" s="102"/>
      <c r="I256" s="102"/>
    </row>
    <row r="257" spans="1:6">
      <c r="A257" s="175"/>
      <c r="B257" s="176"/>
      <c r="C257" s="176"/>
      <c r="D257" s="186"/>
      <c r="E257" s="102"/>
      <c r="F257" s="102"/>
    </row>
    <row r="258" spans="1:6">
      <c r="A258" s="175"/>
      <c r="B258" s="176"/>
      <c r="C258" s="176"/>
      <c r="D258" s="186"/>
      <c r="E258" s="102"/>
      <c r="F258" s="102"/>
    </row>
    <row r="259" spans="1:6">
      <c r="A259" s="175"/>
      <c r="B259" s="176"/>
      <c r="C259" s="176"/>
      <c r="D259" s="186"/>
      <c r="E259" s="102"/>
      <c r="F259" s="102"/>
    </row>
    <row r="260" spans="1:6">
      <c r="A260" s="102"/>
      <c r="B260" s="176"/>
      <c r="C260" s="139"/>
      <c r="D260" s="141"/>
      <c r="E260" s="102"/>
      <c r="F260" s="102"/>
    </row>
    <row r="261" spans="1:6">
      <c r="A261" s="102"/>
      <c r="B261" s="176"/>
      <c r="C261" s="139"/>
      <c r="D261" s="141"/>
      <c r="E261" s="102"/>
      <c r="F261" s="102"/>
    </row>
    <row r="262" spans="1:6">
      <c r="A262" s="175"/>
      <c r="B262" s="176"/>
      <c r="C262" s="176"/>
      <c r="D262" s="186"/>
      <c r="E262" s="102"/>
      <c r="F262" s="102"/>
    </row>
    <row r="263" spans="1:6">
      <c r="A263" s="175"/>
      <c r="B263" s="176"/>
      <c r="C263" s="176"/>
      <c r="D263" s="186"/>
      <c r="E263" s="102"/>
      <c r="F263" s="102"/>
    </row>
    <row r="264" spans="1:6">
      <c r="A264" s="175"/>
      <c r="B264" s="176"/>
      <c r="C264" s="176"/>
      <c r="D264" s="186"/>
      <c r="E264" s="102"/>
      <c r="F264" s="102"/>
    </row>
    <row r="265" spans="1:6">
      <c r="A265" s="175"/>
      <c r="B265" s="176"/>
      <c r="C265" s="176"/>
      <c r="D265" s="186"/>
      <c r="E265" s="102"/>
      <c r="F265" s="102"/>
    </row>
    <row r="266" spans="1:6">
      <c r="A266" s="175"/>
      <c r="B266" s="176"/>
      <c r="C266" s="176"/>
      <c r="D266" s="186"/>
      <c r="E266" s="102"/>
      <c r="F266" s="102"/>
    </row>
    <row r="267" spans="1:6">
      <c r="A267" s="175"/>
      <c r="B267" s="176"/>
      <c r="C267" s="176"/>
      <c r="D267" s="186"/>
      <c r="E267" s="102"/>
      <c r="F267" s="102"/>
    </row>
    <row r="268" spans="1:6">
      <c r="A268" s="175"/>
      <c r="B268" s="176"/>
      <c r="C268" s="176"/>
      <c r="D268" s="186"/>
      <c r="E268" s="102"/>
      <c r="F268" s="102"/>
    </row>
    <row r="269" spans="1:6">
      <c r="A269" s="175"/>
      <c r="B269" s="176"/>
      <c r="C269" s="176"/>
      <c r="D269" s="186"/>
      <c r="E269" s="102"/>
      <c r="F269" s="102"/>
    </row>
    <row r="270" spans="1:6">
      <c r="A270" s="175"/>
      <c r="B270" s="176"/>
      <c r="C270" s="176"/>
      <c r="D270" s="186"/>
      <c r="E270" s="102"/>
      <c r="F270" s="102"/>
    </row>
    <row r="271" spans="1:6">
      <c r="A271" s="175"/>
      <c r="B271" s="176"/>
      <c r="C271" s="176"/>
      <c r="D271" s="186"/>
      <c r="E271" s="102"/>
      <c r="F271" s="102"/>
    </row>
    <row r="272" spans="1:6">
      <c r="A272" s="175"/>
      <c r="B272" s="176"/>
      <c r="C272" s="176"/>
      <c r="D272" s="186"/>
      <c r="E272" s="102"/>
      <c r="F272" s="102"/>
    </row>
    <row r="273" spans="1:6">
      <c r="A273" s="175"/>
      <c r="B273" s="176"/>
      <c r="C273" s="176"/>
      <c r="D273" s="186"/>
      <c r="E273" s="102"/>
      <c r="F273" s="102"/>
    </row>
    <row r="274" spans="1:6">
      <c r="A274" s="175"/>
      <c r="B274" s="176"/>
      <c r="C274" s="176"/>
      <c r="D274" s="186"/>
      <c r="E274" s="102"/>
      <c r="F274" s="102"/>
    </row>
    <row r="275" spans="1:6">
      <c r="A275" s="175"/>
      <c r="B275" s="176"/>
      <c r="C275" s="176"/>
      <c r="D275" s="186"/>
      <c r="E275" s="102"/>
      <c r="F275" s="102"/>
    </row>
    <row r="276" spans="1:6">
      <c r="A276" s="175"/>
      <c r="B276" s="176"/>
      <c r="C276" s="176"/>
      <c r="D276" s="186"/>
      <c r="E276" s="102"/>
      <c r="F276" s="102"/>
    </row>
    <row r="277" spans="1:6">
      <c r="A277" s="175"/>
      <c r="B277" s="176"/>
      <c r="C277" s="176"/>
      <c r="D277" s="186"/>
    </row>
    <row r="278" spans="1:6">
      <c r="A278" s="178"/>
      <c r="B278" s="176"/>
      <c r="C278" s="176"/>
      <c r="D278" s="186"/>
    </row>
    <row r="279" spans="1:6">
      <c r="A279" s="178"/>
      <c r="B279" s="176"/>
      <c r="C279" s="176"/>
      <c r="D279" s="186"/>
    </row>
    <row r="280" spans="1:6">
      <c r="A280" s="178"/>
      <c r="B280" s="176"/>
      <c r="C280" s="176"/>
      <c r="D280" s="186"/>
    </row>
    <row r="281" spans="1:6">
      <c r="A281" s="175"/>
      <c r="B281" s="176"/>
      <c r="C281" s="176"/>
      <c r="D281" s="186"/>
    </row>
    <row r="282" spans="1:6">
      <c r="A282" s="175"/>
      <c r="B282" s="176"/>
      <c r="C282" s="176"/>
      <c r="D282" s="186"/>
    </row>
    <row r="283" spans="1:6">
      <c r="A283" s="175"/>
      <c r="B283" s="176"/>
      <c r="C283" s="176"/>
      <c r="D283" s="186"/>
    </row>
    <row r="284" spans="1:6">
      <c r="A284" s="175"/>
      <c r="B284" s="176"/>
      <c r="C284" s="176"/>
      <c r="D284" s="186"/>
    </row>
    <row r="285" spans="1:6">
      <c r="A285" s="185"/>
      <c r="B285" s="187"/>
      <c r="C285" s="187"/>
      <c r="D285" s="188"/>
    </row>
    <row r="286" spans="1:6">
      <c r="A286" s="185"/>
      <c r="B286" s="187"/>
      <c r="C286" s="187"/>
      <c r="D286" s="188"/>
    </row>
    <row r="287" spans="1:6">
      <c r="A287" s="185"/>
      <c r="B287" s="187"/>
      <c r="C287" s="187"/>
      <c r="D287" s="188"/>
    </row>
    <row r="288" spans="1:6">
      <c r="A288" s="185"/>
      <c r="B288" s="187"/>
      <c r="C288" s="187"/>
      <c r="D288" s="188"/>
    </row>
    <row r="289" spans="1:4">
      <c r="A289" s="185"/>
      <c r="B289" s="187"/>
      <c r="C289" s="187"/>
      <c r="D289" s="188"/>
    </row>
    <row r="290" spans="1:4">
      <c r="A290" s="185"/>
      <c r="B290" s="187"/>
      <c r="C290" s="187"/>
      <c r="D290" s="188"/>
    </row>
    <row r="291" spans="1:4">
      <c r="A291" s="185"/>
      <c r="B291" s="187"/>
      <c r="C291" s="187"/>
      <c r="D291" s="188"/>
    </row>
    <row r="292" spans="1:4">
      <c r="A292" s="185"/>
      <c r="B292" s="187"/>
      <c r="C292" s="187"/>
      <c r="D292" s="188"/>
    </row>
    <row r="293" spans="1:4">
      <c r="A293" s="185"/>
      <c r="B293" s="187"/>
      <c r="C293" s="187"/>
      <c r="D293" s="188"/>
    </row>
    <row r="294" spans="1:4">
      <c r="A294" s="185"/>
      <c r="B294" s="187"/>
      <c r="C294" s="187"/>
      <c r="D294" s="188"/>
    </row>
    <row r="295" spans="1:4">
      <c r="A295" s="185"/>
      <c r="B295" s="187"/>
      <c r="C295" s="187"/>
      <c r="D295" s="188"/>
    </row>
    <row r="296" spans="1:4">
      <c r="A296" s="185"/>
      <c r="B296" s="187"/>
      <c r="C296" s="187"/>
      <c r="D296" s="188"/>
    </row>
    <row r="297" spans="1:4">
      <c r="A297" s="185"/>
      <c r="B297" s="187"/>
      <c r="C297" s="187"/>
      <c r="D297" s="188"/>
    </row>
    <row r="298" spans="1:4">
      <c r="A298" s="185"/>
      <c r="B298" s="187"/>
      <c r="C298" s="187"/>
      <c r="D298" s="188"/>
    </row>
  </sheetData>
  <pageMargins left="0.75" right="0.75" top="1" bottom="1" header="0.5" footer="0.5"/>
  <pageSetup scale="65" firstPageNumber="25" fitToHeight="5" orientation="portrait" useFirstPageNumber="1" r:id="rId1"/>
  <headerFooter alignWithMargins="0">
    <oddHeader>&amp;RPage 8.6.&amp;P</oddHeader>
    <oddFooter xml:space="preserve">&amp;R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223"/>
  <sheetViews>
    <sheetView zoomScale="85" workbookViewId="0">
      <pane ySplit="7" topLeftCell="A29" activePane="bottomLeft" state="frozen"/>
      <selection activeCell="C5" sqref="C5"/>
      <selection pane="bottomLeft" activeCell="I59" sqref="I59"/>
    </sheetView>
  </sheetViews>
  <sheetFormatPr defaultRowHeight="12.75"/>
  <cols>
    <col min="1" max="1" width="62.28515625" bestFit="1" customWidth="1"/>
    <col min="2" max="2" width="13.85546875" customWidth="1"/>
    <col min="3" max="3" width="6.85546875" style="133" bestFit="1" customWidth="1"/>
    <col min="4" max="4" width="14.42578125" style="174" bestFit="1" customWidth="1"/>
    <col min="5" max="5" width="16.85546875" customWidth="1"/>
    <col min="6" max="6" width="14.28515625" customWidth="1"/>
  </cols>
  <sheetData>
    <row r="1" spans="1:8">
      <c r="A1" s="99" t="str">
        <f>'8.6.4 through 8.6.19'!A1</f>
        <v>Rocky Mountain Power</v>
      </c>
    </row>
    <row r="2" spans="1:8">
      <c r="A2" s="99" t="str">
        <f>'8.6.4 through 8.6.19'!A2</f>
        <v>Utah General Rate Case - May 2013</v>
      </c>
    </row>
    <row r="3" spans="1:8">
      <c r="A3" s="99" t="str">
        <f>'8.6.4 through 8.6.19'!A3</f>
        <v>Pro Forma Plant Additions and Retirements</v>
      </c>
    </row>
    <row r="4" spans="1:8">
      <c r="A4" s="99" t="s">
        <v>514</v>
      </c>
      <c r="E4" s="101"/>
      <c r="F4" s="101"/>
    </row>
    <row r="6" spans="1:8">
      <c r="A6" s="189"/>
    </row>
    <row r="7" spans="1:8" ht="38.25">
      <c r="A7" s="135" t="s">
        <v>272</v>
      </c>
      <c r="B7" s="135" t="s">
        <v>273</v>
      </c>
      <c r="C7" s="135" t="s">
        <v>197</v>
      </c>
      <c r="D7" s="136" t="s">
        <v>274</v>
      </c>
      <c r="E7" s="137" t="s">
        <v>275</v>
      </c>
      <c r="F7" s="137" t="s">
        <v>276</v>
      </c>
      <c r="G7" s="105" t="s">
        <v>277</v>
      </c>
    </row>
    <row r="8" spans="1:8" s="113" customFormat="1">
      <c r="A8" s="175" t="s">
        <v>515</v>
      </c>
      <c r="B8" s="161">
        <v>397</v>
      </c>
      <c r="C8" s="176" t="s">
        <v>35</v>
      </c>
      <c r="D8" s="149" t="s">
        <v>371</v>
      </c>
      <c r="E8" s="159">
        <v>21190609.44960776</v>
      </c>
      <c r="F8" s="167">
        <v>16400682.678156691</v>
      </c>
      <c r="G8" s="102"/>
      <c r="H8" s="179"/>
    </row>
    <row r="9" spans="1:8" s="113" customFormat="1">
      <c r="A9" s="146" t="s">
        <v>516</v>
      </c>
      <c r="B9" s="161">
        <v>397</v>
      </c>
      <c r="C9" s="161" t="s">
        <v>27</v>
      </c>
      <c r="D9" s="149" t="s">
        <v>371</v>
      </c>
      <c r="E9" s="159">
        <v>17827381.695999999</v>
      </c>
      <c r="F9" s="167">
        <v>16585839.117538461</v>
      </c>
      <c r="G9" s="102"/>
      <c r="H9" s="179"/>
    </row>
    <row r="10" spans="1:8" s="113" customFormat="1">
      <c r="A10" s="175" t="s">
        <v>517</v>
      </c>
      <c r="B10" s="161">
        <v>397</v>
      </c>
      <c r="C10" s="176" t="s">
        <v>28</v>
      </c>
      <c r="D10" s="149" t="s">
        <v>371</v>
      </c>
      <c r="E10" s="159">
        <v>16179858.068</v>
      </c>
      <c r="F10" s="167">
        <v>14925071.191999998</v>
      </c>
      <c r="G10" s="102"/>
      <c r="H10" s="179"/>
    </row>
    <row r="11" spans="1:8" s="113" customFormat="1">
      <c r="A11" s="181" t="s">
        <v>518</v>
      </c>
      <c r="B11" s="161">
        <v>397</v>
      </c>
      <c r="C11" s="182" t="s">
        <v>13</v>
      </c>
      <c r="D11" s="149" t="s">
        <v>371</v>
      </c>
      <c r="E11" s="159">
        <v>13913277.563999999</v>
      </c>
      <c r="F11" s="167">
        <v>12786907.140923079</v>
      </c>
      <c r="G11" s="102"/>
      <c r="H11" s="179"/>
    </row>
    <row r="12" spans="1:8" s="113" customFormat="1">
      <c r="A12" s="146" t="s">
        <v>519</v>
      </c>
      <c r="B12" s="161">
        <v>397</v>
      </c>
      <c r="C12" s="161" t="s">
        <v>28</v>
      </c>
      <c r="D12" s="149" t="s">
        <v>371</v>
      </c>
      <c r="E12" s="159">
        <v>13288771.220756007</v>
      </c>
      <c r="F12" s="167">
        <v>11814226.233679084</v>
      </c>
      <c r="G12" s="102"/>
      <c r="H12" s="179"/>
    </row>
    <row r="13" spans="1:8" s="113" customFormat="1">
      <c r="A13" s="146" t="s">
        <v>519</v>
      </c>
      <c r="B13" s="161">
        <v>397</v>
      </c>
      <c r="C13" s="161" t="s">
        <v>27</v>
      </c>
      <c r="D13" s="149" t="s">
        <v>371</v>
      </c>
      <c r="E13" s="142">
        <v>10921322.528209997</v>
      </c>
      <c r="F13" s="143">
        <v>8808038.7172792312</v>
      </c>
      <c r="G13" s="102"/>
      <c r="H13" s="179"/>
    </row>
    <row r="14" spans="1:8" s="113" customFormat="1">
      <c r="A14" s="175" t="s">
        <v>520</v>
      </c>
      <c r="B14" s="161">
        <v>397</v>
      </c>
      <c r="C14" s="176" t="s">
        <v>30</v>
      </c>
      <c r="D14" s="149" t="s">
        <v>371</v>
      </c>
      <c r="E14" s="159">
        <v>7657862.290000001</v>
      </c>
      <c r="F14" s="167">
        <v>7378359.8269230789</v>
      </c>
      <c r="G14" s="102"/>
      <c r="H14" s="179"/>
    </row>
    <row r="15" spans="1:8" s="113" customFormat="1">
      <c r="A15" s="178" t="s">
        <v>519</v>
      </c>
      <c r="B15" s="161">
        <v>397</v>
      </c>
      <c r="C15" s="176" t="s">
        <v>30</v>
      </c>
      <c r="D15" s="149" t="s">
        <v>371</v>
      </c>
      <c r="E15" s="159">
        <v>4780960.206716002</v>
      </c>
      <c r="F15" s="167">
        <v>3896233.250469848</v>
      </c>
      <c r="G15" s="102"/>
      <c r="H15" s="179"/>
    </row>
    <row r="16" spans="1:8" s="113" customFormat="1">
      <c r="A16" s="178" t="s">
        <v>521</v>
      </c>
      <c r="B16" s="161">
        <v>397</v>
      </c>
      <c r="C16" s="176" t="s">
        <v>28</v>
      </c>
      <c r="D16" s="149" t="s">
        <v>371</v>
      </c>
      <c r="E16" s="159">
        <v>3984787.8384599998</v>
      </c>
      <c r="F16" s="167">
        <v>3437372.007701538</v>
      </c>
      <c r="G16" s="102"/>
      <c r="H16" s="179"/>
    </row>
    <row r="17" spans="1:8" s="113" customFormat="1">
      <c r="A17" s="146" t="s">
        <v>522</v>
      </c>
      <c r="B17" s="161">
        <v>397</v>
      </c>
      <c r="C17" s="161" t="s">
        <v>28</v>
      </c>
      <c r="D17" s="149" t="s">
        <v>371</v>
      </c>
      <c r="E17" s="159">
        <v>3564930.6413420006</v>
      </c>
      <c r="F17" s="167">
        <v>2861308.7201558459</v>
      </c>
      <c r="G17" s="102"/>
      <c r="H17" s="179"/>
    </row>
    <row r="18" spans="1:8" s="113" customFormat="1">
      <c r="A18" s="175" t="s">
        <v>519</v>
      </c>
      <c r="B18" s="161">
        <v>397</v>
      </c>
      <c r="C18" s="176" t="s">
        <v>26</v>
      </c>
      <c r="D18" s="149" t="s">
        <v>371</v>
      </c>
      <c r="E18" s="159">
        <v>3363594.6329279994</v>
      </c>
      <c r="F18" s="167">
        <v>2773776.6020972305</v>
      </c>
      <c r="G18" s="102"/>
      <c r="H18" s="179"/>
    </row>
    <row r="19" spans="1:8" s="113" customFormat="1">
      <c r="A19" s="178" t="s">
        <v>523</v>
      </c>
      <c r="B19" s="161">
        <v>397</v>
      </c>
      <c r="C19" s="180" t="s">
        <v>35</v>
      </c>
      <c r="D19" s="149">
        <v>40892</v>
      </c>
      <c r="E19" s="159">
        <v>2950000</v>
      </c>
      <c r="F19" s="167">
        <v>2950000</v>
      </c>
      <c r="G19" s="102"/>
      <c r="H19" s="179"/>
    </row>
    <row r="20" spans="1:8" s="113" customFormat="1">
      <c r="A20" s="146" t="s">
        <v>524</v>
      </c>
      <c r="B20" s="161">
        <v>397</v>
      </c>
      <c r="C20" s="161" t="s">
        <v>35</v>
      </c>
      <c r="D20" s="149" t="s">
        <v>371</v>
      </c>
      <c r="E20" s="159">
        <v>2861735.433178294</v>
      </c>
      <c r="F20" s="167">
        <v>2209448.6573912571</v>
      </c>
      <c r="G20" s="102"/>
      <c r="H20" s="179"/>
    </row>
    <row r="21" spans="1:8" s="113" customFormat="1">
      <c r="A21" s="178" t="s">
        <v>525</v>
      </c>
      <c r="B21" s="161">
        <v>397</v>
      </c>
      <c r="C21" s="176" t="s">
        <v>13</v>
      </c>
      <c r="D21" s="149">
        <v>40908</v>
      </c>
      <c r="E21" s="159">
        <v>2780344.9200000004</v>
      </c>
      <c r="F21" s="167">
        <v>2780344.9200000009</v>
      </c>
      <c r="G21" s="102"/>
      <c r="H21" s="179"/>
    </row>
    <row r="22" spans="1:8" s="113" customFormat="1">
      <c r="A22" s="175" t="s">
        <v>526</v>
      </c>
      <c r="B22" s="161">
        <v>397</v>
      </c>
      <c r="C22" s="176" t="s">
        <v>29</v>
      </c>
      <c r="D22" s="149" t="s">
        <v>371</v>
      </c>
      <c r="E22" s="159">
        <v>2778821.4299999997</v>
      </c>
      <c r="F22" s="167">
        <v>2669097.5838461537</v>
      </c>
      <c r="G22" s="102"/>
      <c r="H22" s="179"/>
    </row>
    <row r="23" spans="1:8" s="113" customFormat="1">
      <c r="A23" s="178" t="s">
        <v>527</v>
      </c>
      <c r="B23" s="161">
        <v>397</v>
      </c>
      <c r="C23" s="180" t="s">
        <v>25</v>
      </c>
      <c r="D23" s="149" t="s">
        <v>371</v>
      </c>
      <c r="E23" s="159">
        <v>2525824.46</v>
      </c>
      <c r="F23" s="167">
        <v>2390161.6723076929</v>
      </c>
      <c r="G23" s="102"/>
      <c r="H23" s="179"/>
    </row>
    <row r="24" spans="1:8" s="113" customFormat="1">
      <c r="A24" s="175" t="s">
        <v>519</v>
      </c>
      <c r="B24" s="161">
        <v>397</v>
      </c>
      <c r="C24" s="176" t="s">
        <v>29</v>
      </c>
      <c r="D24" s="149" t="s">
        <v>371</v>
      </c>
      <c r="E24" s="159">
        <v>2449587.1330200005</v>
      </c>
      <c r="F24" s="167">
        <v>1987434.7260815392</v>
      </c>
      <c r="G24" s="102"/>
      <c r="H24" s="179"/>
    </row>
    <row r="25" spans="1:8" s="113" customFormat="1">
      <c r="A25" s="178" t="s">
        <v>528</v>
      </c>
      <c r="B25" s="161">
        <v>397</v>
      </c>
      <c r="C25" s="180" t="s">
        <v>26</v>
      </c>
      <c r="D25" s="149" t="s">
        <v>371</v>
      </c>
      <c r="E25" s="159">
        <v>2436776.75</v>
      </c>
      <c r="F25" s="167">
        <v>2286889.863846154</v>
      </c>
      <c r="G25" s="102"/>
      <c r="H25" s="179"/>
    </row>
    <row r="26" spans="1:8" s="113" customFormat="1">
      <c r="A26" s="146" t="s">
        <v>529</v>
      </c>
      <c r="B26" s="161">
        <v>397</v>
      </c>
      <c r="C26" s="161" t="s">
        <v>27</v>
      </c>
      <c r="D26" s="149">
        <v>41090</v>
      </c>
      <c r="E26" s="159">
        <v>2263324.7406600001</v>
      </c>
      <c r="F26" s="167">
        <v>2089222.837532308</v>
      </c>
      <c r="G26" s="102"/>
      <c r="H26" s="179"/>
    </row>
    <row r="27" spans="1:8" s="113" customFormat="1">
      <c r="A27" s="146" t="s">
        <v>530</v>
      </c>
      <c r="B27" s="161">
        <v>397</v>
      </c>
      <c r="C27" s="161" t="s">
        <v>27</v>
      </c>
      <c r="D27" s="149" t="s">
        <v>371</v>
      </c>
      <c r="E27" s="159">
        <v>2042265.6761940001</v>
      </c>
      <c r="F27" s="167">
        <v>1940450.3215304615</v>
      </c>
      <c r="G27" s="102"/>
      <c r="H27" s="179"/>
    </row>
    <row r="28" spans="1:8" s="113" customFormat="1">
      <c r="A28" s="178" t="s">
        <v>522</v>
      </c>
      <c r="B28" s="161">
        <v>397</v>
      </c>
      <c r="C28" s="180" t="s">
        <v>27</v>
      </c>
      <c r="D28" s="149" t="s">
        <v>371</v>
      </c>
      <c r="E28" s="159">
        <v>2013498.9605380006</v>
      </c>
      <c r="F28" s="167">
        <v>1790666.8315087701</v>
      </c>
      <c r="G28" s="102"/>
      <c r="H28" s="179"/>
    </row>
    <row r="29" spans="1:8" s="113" customFormat="1">
      <c r="A29" s="178" t="s">
        <v>531</v>
      </c>
      <c r="B29" s="161">
        <v>397</v>
      </c>
      <c r="C29" s="180" t="s">
        <v>28</v>
      </c>
      <c r="D29" s="149" t="s">
        <v>371</v>
      </c>
      <c r="E29" s="159">
        <v>1528576.0643200001</v>
      </c>
      <c r="F29" s="167">
        <v>1023519.5488046154</v>
      </c>
      <c r="G29" s="102"/>
      <c r="H29" s="179"/>
    </row>
    <row r="30" spans="1:8" s="113" customFormat="1">
      <c r="A30" s="178" t="s">
        <v>521</v>
      </c>
      <c r="B30" s="161">
        <v>397</v>
      </c>
      <c r="C30" s="176" t="s">
        <v>27</v>
      </c>
      <c r="D30" s="149" t="s">
        <v>371</v>
      </c>
      <c r="E30" s="159">
        <v>1479748.59</v>
      </c>
      <c r="F30" s="167">
        <v>1066549.0823076924</v>
      </c>
      <c r="G30" s="102"/>
      <c r="H30" s="179"/>
    </row>
    <row r="31" spans="1:8" s="113" customFormat="1">
      <c r="A31" s="178" t="s">
        <v>531</v>
      </c>
      <c r="B31" s="161">
        <v>397</v>
      </c>
      <c r="C31" s="176" t="s">
        <v>27</v>
      </c>
      <c r="D31" s="149" t="s">
        <v>371</v>
      </c>
      <c r="E31" s="159">
        <v>1478795.7801959999</v>
      </c>
      <c r="F31" s="167">
        <v>1133611.8838190767</v>
      </c>
      <c r="G31" s="102"/>
      <c r="H31" s="179"/>
    </row>
    <row r="32" spans="1:8" s="113" customFormat="1">
      <c r="A32" s="178" t="s">
        <v>519</v>
      </c>
      <c r="B32" s="161">
        <v>397</v>
      </c>
      <c r="C32" s="176" t="s">
        <v>25</v>
      </c>
      <c r="D32" s="149" t="s">
        <v>371</v>
      </c>
      <c r="E32" s="159">
        <v>1389307.1571900002</v>
      </c>
      <c r="F32" s="167">
        <v>1179857.4147361538</v>
      </c>
      <c r="G32" s="102"/>
      <c r="H32" s="179"/>
    </row>
    <row r="33" spans="1:8" s="113" customFormat="1">
      <c r="A33" s="154" t="s">
        <v>532</v>
      </c>
      <c r="B33" s="161">
        <v>397</v>
      </c>
      <c r="C33" s="182" t="s">
        <v>13</v>
      </c>
      <c r="D33" s="149">
        <v>40908</v>
      </c>
      <c r="E33" s="159">
        <v>1339776.21</v>
      </c>
      <c r="F33" s="167">
        <v>1339776.2100000004</v>
      </c>
      <c r="G33" s="102"/>
      <c r="H33" s="179"/>
    </row>
    <row r="34" spans="1:8" s="113" customFormat="1">
      <c r="A34" s="154" t="s">
        <v>533</v>
      </c>
      <c r="B34" s="161">
        <v>397</v>
      </c>
      <c r="C34" s="182" t="s">
        <v>13</v>
      </c>
      <c r="D34" s="149">
        <v>41213</v>
      </c>
      <c r="E34" s="159">
        <v>1270204</v>
      </c>
      <c r="F34" s="167">
        <v>781664</v>
      </c>
      <c r="G34" s="102"/>
      <c r="H34" s="179"/>
    </row>
    <row r="35" spans="1:8" s="113" customFormat="1">
      <c r="A35" s="178" t="s">
        <v>530</v>
      </c>
      <c r="B35" s="161">
        <v>397</v>
      </c>
      <c r="C35" s="176" t="s">
        <v>30</v>
      </c>
      <c r="D35" s="149" t="s">
        <v>371</v>
      </c>
      <c r="E35" s="159">
        <v>1243761.0352200002</v>
      </c>
      <c r="F35" s="167">
        <v>749733.85922923079</v>
      </c>
      <c r="G35" s="102"/>
      <c r="H35" s="179"/>
    </row>
    <row r="36" spans="1:8" s="113" customFormat="1">
      <c r="A36" s="178" t="s">
        <v>521</v>
      </c>
      <c r="B36" s="161">
        <v>397</v>
      </c>
      <c r="C36" s="176" t="s">
        <v>30</v>
      </c>
      <c r="D36" s="149" t="s">
        <v>371</v>
      </c>
      <c r="E36" s="159">
        <v>1066330.08672</v>
      </c>
      <c r="F36" s="167">
        <v>895296.8135261538</v>
      </c>
      <c r="G36" s="102"/>
      <c r="H36" s="179"/>
    </row>
    <row r="37" spans="1:8" s="113" customFormat="1">
      <c r="A37" s="134" t="s">
        <v>370</v>
      </c>
      <c r="B37" s="190">
        <v>397</v>
      </c>
      <c r="C37" s="187" t="s">
        <v>25</v>
      </c>
      <c r="D37" s="191" t="s">
        <v>371</v>
      </c>
      <c r="E37" s="159">
        <v>1833408.435118</v>
      </c>
      <c r="F37" s="159">
        <v>1399270.164493846</v>
      </c>
      <c r="G37" s="102"/>
      <c r="H37" s="179"/>
    </row>
    <row r="38" spans="1:8" s="113" customFormat="1">
      <c r="A38" s="134" t="s">
        <v>370</v>
      </c>
      <c r="B38" s="190">
        <v>397</v>
      </c>
      <c r="C38" s="187" t="s">
        <v>26</v>
      </c>
      <c r="D38" s="191" t="s">
        <v>371</v>
      </c>
      <c r="E38" s="159">
        <v>1546278.4249439996</v>
      </c>
      <c r="F38" s="159">
        <v>1201019.8643316922</v>
      </c>
      <c r="G38" s="102"/>
      <c r="H38" s="179"/>
    </row>
    <row r="39" spans="1:8" s="113" customFormat="1">
      <c r="A39" s="134" t="s">
        <v>370</v>
      </c>
      <c r="B39" s="190">
        <v>397</v>
      </c>
      <c r="C39" s="187" t="s">
        <v>28</v>
      </c>
      <c r="D39" s="191" t="s">
        <v>371</v>
      </c>
      <c r="E39" s="159">
        <v>1904197.7486159999</v>
      </c>
      <c r="F39" s="159">
        <v>1493337.7669913848</v>
      </c>
      <c r="G39" s="102"/>
      <c r="H39" s="179"/>
    </row>
    <row r="40" spans="1:8" s="113" customFormat="1">
      <c r="A40" s="134" t="s">
        <v>370</v>
      </c>
      <c r="B40" s="190">
        <v>397</v>
      </c>
      <c r="C40" s="187" t="s">
        <v>27</v>
      </c>
      <c r="D40" s="191" t="s">
        <v>371</v>
      </c>
      <c r="E40" s="159">
        <v>1696634.3726250003</v>
      </c>
      <c r="F40" s="159">
        <v>1631631.0000173077</v>
      </c>
      <c r="G40" s="102"/>
      <c r="H40" s="179"/>
    </row>
    <row r="41" spans="1:8" s="113" customFormat="1">
      <c r="A41" s="134" t="s">
        <v>370</v>
      </c>
      <c r="B41" s="190">
        <v>397</v>
      </c>
      <c r="C41" s="187" t="s">
        <v>29</v>
      </c>
      <c r="D41" s="191" t="s">
        <v>371</v>
      </c>
      <c r="E41" s="159">
        <v>2073131.660343</v>
      </c>
      <c r="F41" s="159">
        <v>1876112.4943556152</v>
      </c>
      <c r="G41" s="102"/>
      <c r="H41" s="179"/>
    </row>
    <row r="42" spans="1:8" s="113" customFormat="1">
      <c r="A42" s="134" t="s">
        <v>370</v>
      </c>
      <c r="B42" s="190">
        <v>397</v>
      </c>
      <c r="C42" s="187" t="s">
        <v>30</v>
      </c>
      <c r="D42" s="191" t="s">
        <v>371</v>
      </c>
      <c r="E42" s="159">
        <v>2138731.0150039992</v>
      </c>
      <c r="F42" s="159">
        <v>1713180.0218855385</v>
      </c>
      <c r="G42" s="102"/>
      <c r="H42" s="179"/>
    </row>
    <row r="43" spans="1:8" s="113" customFormat="1">
      <c r="A43" s="134" t="s">
        <v>370</v>
      </c>
      <c r="B43" s="190">
        <v>397</v>
      </c>
      <c r="C43" s="187" t="s">
        <v>35</v>
      </c>
      <c r="D43" s="191" t="s">
        <v>371</v>
      </c>
      <c r="E43" s="159">
        <v>865300</v>
      </c>
      <c r="F43" s="159">
        <v>66561.538461538468</v>
      </c>
      <c r="G43" s="102"/>
      <c r="H43" s="179"/>
    </row>
    <row r="44" spans="1:8" s="113" customFormat="1">
      <c r="A44" s="134" t="s">
        <v>370</v>
      </c>
      <c r="B44" s="190">
        <v>397</v>
      </c>
      <c r="C44" s="187" t="s">
        <v>13</v>
      </c>
      <c r="D44" s="191" t="s">
        <v>371</v>
      </c>
      <c r="E44" s="159">
        <v>5449923.4500000002</v>
      </c>
      <c r="F44" s="159">
        <v>3789747.4361538459</v>
      </c>
      <c r="G44" s="102"/>
      <c r="H44" s="179"/>
    </row>
    <row r="45" spans="1:8" s="113" customFormat="1">
      <c r="A45" s="178"/>
      <c r="B45" s="161"/>
      <c r="C45" s="176"/>
      <c r="D45" s="149"/>
      <c r="E45" s="184">
        <f>SUM(E8:E44)</f>
        <v>170079639.66990608</v>
      </c>
      <c r="F45" s="184">
        <f>SUM(F8:F44)</f>
        <v>146102402.00008211</v>
      </c>
      <c r="G45" s="102"/>
      <c r="H45" s="179"/>
    </row>
    <row r="46" spans="1:8" s="113" customFormat="1">
      <c r="A46" s="178"/>
      <c r="B46" s="161"/>
      <c r="C46" s="176"/>
      <c r="D46" s="149"/>
      <c r="E46" s="159"/>
      <c r="F46" s="167"/>
      <c r="G46" s="102"/>
      <c r="H46" s="179"/>
    </row>
    <row r="47" spans="1:8" s="113" customFormat="1">
      <c r="A47" s="178"/>
      <c r="B47" s="161"/>
      <c r="C47" s="176"/>
      <c r="D47" s="149"/>
      <c r="E47" s="159"/>
      <c r="F47" s="167"/>
      <c r="G47" s="102"/>
      <c r="H47" s="179"/>
    </row>
    <row r="48" spans="1:8" s="113" customFormat="1">
      <c r="A48" s="178"/>
      <c r="B48" s="161"/>
      <c r="C48" s="176"/>
      <c r="D48" s="149"/>
      <c r="E48" s="159"/>
      <c r="F48" s="167"/>
      <c r="G48" s="102"/>
      <c r="H48" s="179"/>
    </row>
    <row r="49" spans="1:8" s="113" customFormat="1">
      <c r="A49" s="178"/>
      <c r="B49" s="161"/>
      <c r="C49" s="176"/>
      <c r="D49" s="149"/>
      <c r="E49" s="159"/>
      <c r="F49" s="167"/>
      <c r="G49" s="102"/>
      <c r="H49" s="179"/>
    </row>
    <row r="50" spans="1:8" s="113" customFormat="1">
      <c r="A50" s="178"/>
      <c r="B50" s="161"/>
      <c r="C50" s="176"/>
      <c r="D50" s="149"/>
      <c r="E50" s="159"/>
      <c r="F50" s="167"/>
      <c r="G50" s="102"/>
      <c r="H50" s="179"/>
    </row>
    <row r="51" spans="1:8" s="113" customFormat="1">
      <c r="A51" s="154"/>
      <c r="B51" s="161"/>
      <c r="C51" s="182"/>
      <c r="D51" s="149"/>
      <c r="E51" s="159"/>
      <c r="F51" s="167"/>
      <c r="G51" s="102"/>
      <c r="H51" s="179"/>
    </row>
    <row r="52" spans="1:8" s="113" customFormat="1">
      <c r="A52" s="178"/>
      <c r="B52" s="161"/>
      <c r="C52" s="176"/>
      <c r="D52" s="149"/>
      <c r="E52" s="159"/>
      <c r="F52" s="167"/>
      <c r="G52" s="102"/>
      <c r="H52" s="179"/>
    </row>
    <row r="53" spans="1:8" s="113" customFormat="1">
      <c r="A53" s="154"/>
      <c r="B53" s="161"/>
      <c r="C53" s="182"/>
      <c r="D53" s="149"/>
      <c r="E53" s="159"/>
      <c r="F53" s="167"/>
      <c r="G53" s="102"/>
      <c r="H53" s="179"/>
    </row>
    <row r="54" spans="1:8" s="113" customFormat="1">
      <c r="A54" s="178"/>
      <c r="B54" s="161"/>
      <c r="C54" s="176"/>
      <c r="D54" s="149"/>
      <c r="E54" s="159"/>
      <c r="F54" s="167"/>
      <c r="G54" s="102"/>
      <c r="H54" s="179"/>
    </row>
    <row r="55" spans="1:8" s="113" customFormat="1">
      <c r="A55" s="178"/>
      <c r="B55" s="161"/>
      <c r="C55" s="176"/>
      <c r="D55" s="149"/>
      <c r="E55" s="159"/>
      <c r="F55" s="167"/>
      <c r="G55" s="102"/>
      <c r="H55" s="179"/>
    </row>
    <row r="56" spans="1:8" s="113" customFormat="1">
      <c r="A56" s="178"/>
      <c r="B56" s="161"/>
      <c r="C56" s="176"/>
      <c r="D56" s="149"/>
      <c r="E56" s="159"/>
      <c r="F56" s="167"/>
      <c r="G56" s="102"/>
      <c r="H56" s="179"/>
    </row>
    <row r="57" spans="1:8" s="113" customFormat="1">
      <c r="A57" s="178"/>
      <c r="B57" s="161"/>
      <c r="C57" s="176"/>
      <c r="D57" s="149"/>
      <c r="E57" s="159"/>
      <c r="F57" s="167"/>
      <c r="G57" s="102"/>
      <c r="H57" s="179"/>
    </row>
    <row r="58" spans="1:8" s="113" customFormat="1">
      <c r="A58" s="154"/>
      <c r="B58" s="161"/>
      <c r="C58" s="182"/>
      <c r="D58" s="149"/>
      <c r="E58" s="159"/>
      <c r="F58" s="167"/>
      <c r="G58" s="102"/>
      <c r="H58" s="179"/>
    </row>
    <row r="59" spans="1:8" s="113" customFormat="1">
      <c r="A59" s="154"/>
      <c r="B59" s="161"/>
      <c r="C59" s="192"/>
      <c r="D59" s="149"/>
      <c r="E59" s="159"/>
      <c r="F59" s="167"/>
      <c r="G59" s="102"/>
      <c r="H59" s="179"/>
    </row>
    <row r="60" spans="1:8" s="113" customFormat="1">
      <c r="A60" s="178"/>
      <c r="B60" s="161"/>
      <c r="C60" s="180"/>
      <c r="D60" s="149"/>
      <c r="E60" s="159"/>
      <c r="F60" s="167"/>
      <c r="G60" s="102"/>
      <c r="H60" s="179"/>
    </row>
    <row r="61" spans="1:8" s="113" customFormat="1">
      <c r="A61" s="178"/>
      <c r="B61" s="161"/>
      <c r="C61" s="180"/>
      <c r="D61" s="149"/>
      <c r="E61" s="159"/>
      <c r="F61" s="167"/>
      <c r="G61" s="102"/>
      <c r="H61" s="179"/>
    </row>
    <row r="62" spans="1:8" s="113" customFormat="1">
      <c r="A62" s="154"/>
      <c r="B62" s="161"/>
      <c r="C62" s="192"/>
      <c r="D62" s="149"/>
      <c r="E62" s="159"/>
      <c r="F62" s="167"/>
      <c r="G62" s="102"/>
      <c r="H62" s="179"/>
    </row>
    <row r="63" spans="1:8" s="113" customFormat="1">
      <c r="A63" s="175"/>
      <c r="B63" s="161"/>
      <c r="C63" s="176"/>
      <c r="D63" s="149"/>
      <c r="E63" s="159"/>
      <c r="F63" s="167"/>
      <c r="G63" s="102"/>
      <c r="H63" s="179"/>
    </row>
    <row r="64" spans="1:8" s="113" customFormat="1">
      <c r="A64" s="193"/>
      <c r="B64" s="161"/>
      <c r="C64" s="161"/>
      <c r="D64" s="149"/>
      <c r="E64" s="159"/>
      <c r="F64" s="167"/>
      <c r="G64" s="102"/>
      <c r="H64" s="179"/>
    </row>
    <row r="65" spans="1:8" s="113" customFormat="1">
      <c r="A65" s="146"/>
      <c r="B65" s="161"/>
      <c r="C65" s="161"/>
      <c r="D65" s="149"/>
      <c r="E65" s="159"/>
      <c r="F65" s="167"/>
      <c r="G65" s="102"/>
      <c r="H65" s="179"/>
    </row>
    <row r="66" spans="1:8" s="113" customFormat="1">
      <c r="A66" s="178"/>
      <c r="B66" s="161"/>
      <c r="C66" s="176"/>
      <c r="D66" s="149"/>
      <c r="E66" s="159"/>
      <c r="F66" s="167"/>
      <c r="G66" s="102"/>
      <c r="H66" s="179"/>
    </row>
    <row r="67" spans="1:8" s="113" customFormat="1">
      <c r="A67" s="178"/>
      <c r="B67" s="161"/>
      <c r="C67" s="176"/>
      <c r="D67" s="149"/>
      <c r="E67" s="159"/>
      <c r="F67" s="167"/>
      <c r="G67" s="102"/>
      <c r="H67" s="179"/>
    </row>
    <row r="68" spans="1:8" s="113" customFormat="1">
      <c r="A68" s="146"/>
      <c r="B68" s="161"/>
      <c r="C68" s="161"/>
      <c r="D68" s="149"/>
      <c r="E68" s="159"/>
      <c r="F68" s="167"/>
      <c r="G68" s="102"/>
      <c r="H68" s="179"/>
    </row>
    <row r="69" spans="1:8" s="113" customFormat="1">
      <c r="A69" s="146"/>
      <c r="B69" s="161"/>
      <c r="C69" s="161"/>
      <c r="D69" s="149"/>
      <c r="E69" s="159"/>
      <c r="F69" s="167"/>
      <c r="G69" s="102"/>
      <c r="H69" s="179"/>
    </row>
    <row r="70" spans="1:8" s="113" customFormat="1">
      <c r="A70" s="175"/>
      <c r="B70" s="161"/>
      <c r="C70" s="176"/>
      <c r="D70" s="149"/>
      <c r="E70" s="159"/>
      <c r="F70" s="167"/>
      <c r="G70" s="102"/>
      <c r="H70" s="179"/>
    </row>
    <row r="71" spans="1:8" s="113" customFormat="1">
      <c r="A71" s="175"/>
      <c r="B71" s="161"/>
      <c r="C71" s="176"/>
      <c r="D71" s="149"/>
      <c r="E71" s="159"/>
      <c r="F71" s="167"/>
      <c r="G71" s="102"/>
      <c r="H71" s="179"/>
    </row>
    <row r="72" spans="1:8" s="113" customFormat="1">
      <c r="A72" s="178"/>
      <c r="B72" s="161"/>
      <c r="C72" s="176"/>
      <c r="D72" s="149"/>
      <c r="E72" s="159"/>
      <c r="F72" s="167"/>
      <c r="G72" s="102"/>
      <c r="H72" s="179"/>
    </row>
    <row r="73" spans="1:8" s="113" customFormat="1">
      <c r="A73" s="146"/>
      <c r="B73" s="161"/>
      <c r="C73" s="161"/>
      <c r="D73" s="149"/>
      <c r="E73" s="159"/>
      <c r="F73" s="167"/>
      <c r="G73" s="102"/>
      <c r="H73" s="179"/>
    </row>
    <row r="74" spans="1:8" s="113" customFormat="1">
      <c r="A74" s="181"/>
      <c r="B74" s="161"/>
      <c r="C74" s="182"/>
      <c r="D74" s="149"/>
      <c r="E74" s="159"/>
      <c r="F74" s="167"/>
      <c r="G74" s="102"/>
      <c r="H74" s="179"/>
    </row>
    <row r="75" spans="1:8" s="113" customFormat="1">
      <c r="A75" s="181"/>
      <c r="B75" s="161"/>
      <c r="C75" s="182"/>
      <c r="D75" s="149"/>
      <c r="E75" s="159"/>
      <c r="F75" s="167"/>
      <c r="G75" s="102"/>
      <c r="H75" s="179"/>
    </row>
    <row r="76" spans="1:8" s="113" customFormat="1">
      <c r="A76" s="146"/>
      <c r="B76" s="161"/>
      <c r="C76" s="161"/>
      <c r="D76" s="149"/>
      <c r="E76" s="159"/>
      <c r="F76" s="167"/>
      <c r="G76" s="102"/>
      <c r="H76" s="179"/>
    </row>
    <row r="77" spans="1:8" s="113" customFormat="1">
      <c r="A77" s="175"/>
      <c r="B77" s="161"/>
      <c r="C77" s="176"/>
      <c r="D77" s="149"/>
      <c r="E77" s="159"/>
      <c r="F77" s="167"/>
      <c r="G77" s="102"/>
      <c r="H77" s="179"/>
    </row>
    <row r="78" spans="1:8" s="113" customFormat="1">
      <c r="A78" s="181"/>
      <c r="B78" s="161"/>
      <c r="C78" s="182"/>
      <c r="D78" s="149"/>
      <c r="E78" s="159"/>
      <c r="F78" s="167"/>
      <c r="G78" s="102"/>
      <c r="H78" s="179"/>
    </row>
    <row r="79" spans="1:8" s="113" customFormat="1">
      <c r="A79" s="175"/>
      <c r="B79" s="161"/>
      <c r="C79" s="176"/>
      <c r="D79" s="149"/>
      <c r="E79" s="159"/>
      <c r="F79" s="167"/>
      <c r="G79" s="102"/>
      <c r="H79" s="179"/>
    </row>
    <row r="80" spans="1:8" s="113" customFormat="1">
      <c r="A80" s="154"/>
      <c r="B80" s="161"/>
      <c r="C80" s="192"/>
      <c r="D80" s="149"/>
      <c r="E80" s="159"/>
      <c r="F80" s="167"/>
      <c r="G80" s="102"/>
      <c r="H80" s="179"/>
    </row>
    <row r="81" spans="1:8" s="113" customFormat="1">
      <c r="A81" s="146"/>
      <c r="B81" s="161"/>
      <c r="C81" s="161"/>
      <c r="D81" s="149"/>
      <c r="E81" s="159"/>
      <c r="F81" s="167"/>
      <c r="G81" s="102"/>
      <c r="H81" s="179"/>
    </row>
    <row r="82" spans="1:8" s="113" customFormat="1">
      <c r="A82" s="175"/>
      <c r="B82" s="161"/>
      <c r="C82" s="176"/>
      <c r="D82" s="149"/>
      <c r="E82" s="159"/>
      <c r="F82" s="167"/>
      <c r="G82" s="102"/>
      <c r="H82" s="179"/>
    </row>
    <row r="83" spans="1:8" s="113" customFormat="1">
      <c r="A83" s="146"/>
      <c r="B83" s="161"/>
      <c r="C83" s="161"/>
      <c r="D83" s="149"/>
      <c r="E83" s="159"/>
      <c r="F83" s="167"/>
      <c r="G83" s="102"/>
      <c r="H83" s="179"/>
    </row>
    <row r="84" spans="1:8" s="113" customFormat="1">
      <c r="A84" s="147"/>
      <c r="B84" s="161"/>
      <c r="C84" s="148"/>
      <c r="D84" s="149"/>
      <c r="E84" s="163"/>
      <c r="F84" s="167"/>
      <c r="G84" s="102"/>
      <c r="H84" s="179"/>
    </row>
    <row r="85" spans="1:8" s="113" customFormat="1">
      <c r="A85" s="146"/>
      <c r="B85" s="161"/>
      <c r="C85" s="161"/>
      <c r="D85" s="149"/>
      <c r="E85" s="159"/>
      <c r="F85" s="167"/>
      <c r="G85" s="102"/>
      <c r="H85" s="179"/>
    </row>
    <row r="86" spans="1:8" s="113" customFormat="1">
      <c r="A86" s="175"/>
      <c r="B86" s="161"/>
      <c r="C86" s="176"/>
      <c r="D86" s="149"/>
      <c r="E86" s="159"/>
      <c r="F86" s="167"/>
      <c r="G86" s="102"/>
      <c r="H86" s="179"/>
    </row>
    <row r="87" spans="1:8" s="113" customFormat="1">
      <c r="A87" s="178"/>
      <c r="B87" s="161"/>
      <c r="C87" s="176"/>
      <c r="D87" s="149"/>
      <c r="E87" s="159"/>
      <c r="F87" s="167"/>
      <c r="G87" s="102"/>
      <c r="H87" s="179"/>
    </row>
    <row r="88" spans="1:8" s="113" customFormat="1">
      <c r="A88" s="154"/>
      <c r="B88" s="161"/>
      <c r="C88" s="182"/>
      <c r="D88" s="149"/>
      <c r="E88" s="159"/>
      <c r="F88" s="167"/>
      <c r="G88" s="102"/>
      <c r="H88" s="179"/>
    </row>
    <row r="89" spans="1:8" s="113" customFormat="1">
      <c r="A89" s="194"/>
      <c r="B89" s="161"/>
      <c r="C89" s="148"/>
      <c r="D89" s="149"/>
      <c r="E89" s="159"/>
      <c r="F89" s="167"/>
      <c r="G89" s="102"/>
      <c r="H89" s="179"/>
    </row>
    <row r="90" spans="1:8" s="113" customFormat="1">
      <c r="A90" s="181"/>
      <c r="B90" s="161"/>
      <c r="C90" s="182"/>
      <c r="D90" s="149"/>
      <c r="E90" s="159"/>
      <c r="F90" s="167"/>
      <c r="G90" s="102"/>
      <c r="H90" s="179"/>
    </row>
    <row r="91" spans="1:8" s="113" customFormat="1">
      <c r="A91" s="147"/>
      <c r="B91" s="161"/>
      <c r="C91" s="148"/>
      <c r="D91" s="149"/>
      <c r="E91" s="163"/>
      <c r="F91" s="167"/>
      <c r="G91" s="102"/>
      <c r="H91" s="179"/>
    </row>
    <row r="92" spans="1:8" s="113" customFormat="1">
      <c r="A92" s="178"/>
      <c r="B92" s="161"/>
      <c r="C92" s="180"/>
      <c r="D92" s="149"/>
      <c r="E92" s="159"/>
      <c r="F92" s="167"/>
      <c r="G92" s="102"/>
      <c r="H92" s="179"/>
    </row>
    <row r="93" spans="1:8" s="113" customFormat="1">
      <c r="A93" s="175"/>
      <c r="B93" s="161"/>
      <c r="C93" s="176"/>
      <c r="D93" s="149"/>
      <c r="E93" s="159"/>
      <c r="F93" s="167"/>
      <c r="G93" s="102"/>
      <c r="H93" s="179"/>
    </row>
    <row r="94" spans="1:8" s="113" customFormat="1">
      <c r="A94" s="175"/>
      <c r="B94" s="161"/>
      <c r="C94" s="176"/>
      <c r="D94" s="149"/>
      <c r="E94" s="159"/>
      <c r="F94" s="167"/>
      <c r="G94" s="102"/>
      <c r="H94" s="179"/>
    </row>
    <row r="95" spans="1:8" s="113" customFormat="1">
      <c r="A95" s="175"/>
      <c r="B95" s="161"/>
      <c r="C95" s="176"/>
      <c r="D95" s="149"/>
      <c r="E95" s="159"/>
      <c r="F95" s="167"/>
      <c r="G95" s="102"/>
      <c r="H95" s="179"/>
    </row>
    <row r="96" spans="1:8" s="113" customFormat="1">
      <c r="A96" s="175"/>
      <c r="B96" s="161"/>
      <c r="C96" s="176"/>
      <c r="D96" s="149"/>
      <c r="E96" s="159"/>
      <c r="F96" s="167"/>
      <c r="G96" s="102"/>
      <c r="H96" s="179"/>
    </row>
    <row r="97" spans="1:8" s="113" customFormat="1">
      <c r="A97" s="178"/>
      <c r="B97" s="161"/>
      <c r="C97" s="176"/>
      <c r="D97" s="149"/>
      <c r="E97" s="159"/>
      <c r="F97" s="167"/>
      <c r="G97" s="102"/>
      <c r="H97" s="179"/>
    </row>
    <row r="98" spans="1:8" s="113" customFormat="1">
      <c r="A98" s="175"/>
      <c r="B98" s="161"/>
      <c r="C98" s="176"/>
      <c r="D98" s="149"/>
      <c r="E98" s="159"/>
      <c r="F98" s="167"/>
      <c r="G98" s="102"/>
      <c r="H98" s="179"/>
    </row>
    <row r="99" spans="1:8" s="113" customFormat="1">
      <c r="A99" s="146"/>
      <c r="B99" s="161"/>
      <c r="C99" s="161"/>
      <c r="D99" s="149"/>
      <c r="E99" s="159"/>
      <c r="F99" s="167"/>
      <c r="G99" s="102"/>
      <c r="H99" s="179"/>
    </row>
    <row r="100" spans="1:8" s="113" customFormat="1">
      <c r="A100" s="175"/>
      <c r="B100" s="161"/>
      <c r="C100" s="176"/>
      <c r="D100" s="149"/>
      <c r="E100" s="163"/>
      <c r="F100" s="164"/>
      <c r="G100" s="102"/>
      <c r="H100" s="179"/>
    </row>
    <row r="101" spans="1:8" s="113" customFormat="1">
      <c r="A101" s="175"/>
      <c r="B101" s="161"/>
      <c r="C101" s="176"/>
      <c r="D101" s="149"/>
      <c r="E101" s="159"/>
      <c r="F101" s="167"/>
      <c r="G101" s="102"/>
      <c r="H101" s="179"/>
    </row>
    <row r="102" spans="1:8" s="113" customFormat="1">
      <c r="A102" s="146"/>
      <c r="B102" s="161"/>
      <c r="C102" s="161"/>
      <c r="D102" s="149"/>
      <c r="E102" s="159"/>
      <c r="F102" s="167"/>
      <c r="G102" s="102"/>
      <c r="H102" s="179"/>
    </row>
    <row r="103" spans="1:8" s="113" customFormat="1">
      <c r="A103" s="175"/>
      <c r="B103" s="161"/>
      <c r="C103" s="176"/>
      <c r="D103" s="149"/>
      <c r="E103" s="159"/>
      <c r="F103" s="167"/>
      <c r="G103" s="102"/>
      <c r="H103" s="179"/>
    </row>
    <row r="104" spans="1:8" s="113" customFormat="1">
      <c r="A104" s="175"/>
      <c r="B104" s="161"/>
      <c r="C104" s="176"/>
      <c r="D104" s="149"/>
      <c r="E104" s="159"/>
      <c r="F104" s="167"/>
      <c r="G104" s="102"/>
      <c r="H104" s="179"/>
    </row>
    <row r="105" spans="1:8" s="113" customFormat="1">
      <c r="A105" s="146"/>
      <c r="B105" s="161"/>
      <c r="C105" s="161"/>
      <c r="D105" s="149"/>
      <c r="E105" s="159"/>
      <c r="F105" s="167"/>
      <c r="G105" s="102"/>
      <c r="H105" s="179"/>
    </row>
    <row r="106" spans="1:8" s="113" customFormat="1">
      <c r="A106" s="175"/>
      <c r="B106" s="161"/>
      <c r="C106" s="176"/>
      <c r="D106" s="149"/>
      <c r="E106" s="159"/>
      <c r="F106" s="167"/>
      <c r="G106" s="102"/>
      <c r="H106" s="179"/>
    </row>
    <row r="107" spans="1:8" s="113" customFormat="1">
      <c r="A107" s="175"/>
      <c r="B107" s="161"/>
      <c r="C107" s="176"/>
      <c r="D107" s="149"/>
      <c r="E107" s="159"/>
      <c r="F107" s="167"/>
      <c r="G107" s="102"/>
      <c r="H107" s="179"/>
    </row>
    <row r="108" spans="1:8" s="113" customFormat="1">
      <c r="A108" s="178"/>
      <c r="B108" s="161"/>
      <c r="C108" s="176"/>
      <c r="D108" s="149"/>
      <c r="E108" s="159"/>
      <c r="F108" s="167"/>
      <c r="G108" s="102"/>
      <c r="H108" s="179"/>
    </row>
    <row r="109" spans="1:8" s="113" customFormat="1">
      <c r="A109" s="175"/>
      <c r="B109" s="161"/>
      <c r="C109" s="176"/>
      <c r="D109" s="149"/>
      <c r="E109" s="159"/>
      <c r="F109" s="167"/>
      <c r="G109" s="102"/>
      <c r="H109" s="179"/>
    </row>
    <row r="110" spans="1:8" s="113" customFormat="1">
      <c r="A110" s="146"/>
      <c r="B110" s="161"/>
      <c r="C110" s="161"/>
      <c r="D110" s="149"/>
      <c r="E110" s="159"/>
      <c r="F110" s="167"/>
      <c r="G110" s="102"/>
      <c r="H110" s="179"/>
    </row>
    <row r="111" spans="1:8" s="113" customFormat="1">
      <c r="A111" s="178"/>
      <c r="B111" s="161"/>
      <c r="C111" s="176"/>
      <c r="D111" s="149"/>
      <c r="E111" s="159"/>
      <c r="F111" s="167"/>
      <c r="G111" s="102"/>
      <c r="H111" s="179"/>
    </row>
    <row r="112" spans="1:8" s="113" customFormat="1">
      <c r="A112" s="193"/>
      <c r="B112" s="161"/>
      <c r="C112" s="161"/>
      <c r="D112" s="149"/>
      <c r="E112" s="159"/>
      <c r="F112" s="167"/>
      <c r="G112" s="102"/>
      <c r="H112" s="179"/>
    </row>
    <row r="113" spans="1:8" s="113" customFormat="1">
      <c r="A113" s="175"/>
      <c r="B113" s="161"/>
      <c r="C113" s="176"/>
      <c r="D113" s="149"/>
      <c r="E113" s="159"/>
      <c r="F113" s="167"/>
      <c r="G113" s="102"/>
      <c r="H113" s="179"/>
    </row>
    <row r="114" spans="1:8" s="113" customFormat="1">
      <c r="A114" s="175"/>
      <c r="B114" s="161"/>
      <c r="C114" s="176"/>
      <c r="D114" s="149"/>
      <c r="E114" s="159"/>
      <c r="F114" s="167"/>
      <c r="G114" s="102"/>
      <c r="H114" s="179"/>
    </row>
    <row r="115" spans="1:8" s="113" customFormat="1">
      <c r="A115" s="146"/>
      <c r="B115" s="161"/>
      <c r="C115" s="161"/>
      <c r="D115" s="149"/>
      <c r="E115" s="159"/>
      <c r="F115" s="167"/>
      <c r="G115" s="102"/>
      <c r="H115" s="179"/>
    </row>
    <row r="116" spans="1:8" s="113" customFormat="1">
      <c r="A116" s="175"/>
      <c r="B116" s="161"/>
      <c r="C116" s="176"/>
      <c r="D116" s="149"/>
      <c r="E116" s="163"/>
      <c r="F116" s="167"/>
      <c r="G116" s="102"/>
      <c r="H116" s="179"/>
    </row>
    <row r="117" spans="1:8" s="113" customFormat="1">
      <c r="A117" s="178"/>
      <c r="B117" s="161"/>
      <c r="C117" s="176"/>
      <c r="D117" s="149"/>
      <c r="E117" s="159"/>
      <c r="F117" s="167"/>
      <c r="G117" s="102"/>
      <c r="H117" s="179"/>
    </row>
    <row r="118" spans="1:8" s="113" customFormat="1">
      <c r="A118" s="146"/>
      <c r="B118" s="161"/>
      <c r="C118" s="161"/>
      <c r="D118" s="149"/>
      <c r="E118" s="159"/>
      <c r="F118" s="167"/>
      <c r="G118" s="102"/>
      <c r="H118" s="179"/>
    </row>
    <row r="119" spans="1:8" s="113" customFormat="1">
      <c r="A119" s="178"/>
      <c r="B119" s="161"/>
      <c r="C119" s="176"/>
      <c r="D119" s="149"/>
      <c r="E119" s="159"/>
      <c r="F119" s="167"/>
      <c r="G119" s="102"/>
      <c r="H119" s="179"/>
    </row>
    <row r="120" spans="1:8" s="113" customFormat="1">
      <c r="A120" s="175"/>
      <c r="B120" s="161"/>
      <c r="C120" s="176"/>
      <c r="D120" s="149"/>
      <c r="E120" s="159"/>
      <c r="F120" s="167"/>
      <c r="G120" s="102"/>
      <c r="H120" s="179"/>
    </row>
    <row r="121" spans="1:8" s="113" customFormat="1">
      <c r="A121" s="193"/>
      <c r="B121" s="161"/>
      <c r="C121" s="161"/>
      <c r="D121" s="149"/>
      <c r="E121" s="159"/>
      <c r="F121" s="167"/>
      <c r="G121" s="102"/>
      <c r="H121" s="179"/>
    </row>
    <row r="122" spans="1:8" s="113" customFormat="1">
      <c r="A122" s="178"/>
      <c r="B122" s="161"/>
      <c r="C122" s="176"/>
      <c r="D122" s="149"/>
      <c r="E122" s="159"/>
      <c r="F122" s="167"/>
      <c r="G122" s="102"/>
      <c r="H122" s="179"/>
    </row>
    <row r="123" spans="1:8" s="113" customFormat="1">
      <c r="A123" s="175"/>
      <c r="B123" s="161"/>
      <c r="C123" s="176"/>
      <c r="D123" s="149"/>
      <c r="E123" s="159"/>
      <c r="F123" s="167"/>
      <c r="G123" s="102"/>
      <c r="H123" s="179"/>
    </row>
    <row r="124" spans="1:8" s="113" customFormat="1">
      <c r="A124" s="175"/>
      <c r="B124" s="161"/>
      <c r="C124" s="176"/>
      <c r="D124" s="149"/>
      <c r="E124" s="159"/>
      <c r="F124" s="167"/>
      <c r="G124" s="102"/>
      <c r="H124" s="179"/>
    </row>
    <row r="125" spans="1:8" s="113" customFormat="1">
      <c r="A125" s="175"/>
      <c r="B125" s="161"/>
      <c r="C125" s="176"/>
      <c r="D125" s="149"/>
      <c r="E125" s="159"/>
      <c r="F125" s="167"/>
      <c r="G125" s="102"/>
      <c r="H125" s="179"/>
    </row>
    <row r="126" spans="1:8" s="113" customFormat="1">
      <c r="A126" s="146"/>
      <c r="B126" s="161"/>
      <c r="C126" s="161"/>
      <c r="D126" s="149"/>
      <c r="E126" s="159"/>
      <c r="F126" s="167"/>
      <c r="G126" s="102"/>
      <c r="H126" s="179"/>
    </row>
    <row r="127" spans="1:8" s="113" customFormat="1">
      <c r="A127" s="175"/>
      <c r="B127" s="161"/>
      <c r="C127" s="176"/>
      <c r="D127" s="149"/>
      <c r="E127" s="159"/>
      <c r="F127" s="167"/>
      <c r="G127" s="102"/>
      <c r="H127" s="179"/>
    </row>
    <row r="128" spans="1:8" s="113" customFormat="1">
      <c r="A128" s="178"/>
      <c r="B128" s="161"/>
      <c r="C128" s="180"/>
      <c r="D128" s="149"/>
      <c r="E128" s="159"/>
      <c r="F128" s="167"/>
      <c r="G128" s="102"/>
      <c r="H128" s="179"/>
    </row>
    <row r="129" spans="1:8" s="113" customFormat="1">
      <c r="A129" s="175"/>
      <c r="B129" s="161"/>
      <c r="C129" s="176"/>
      <c r="D129" s="149"/>
      <c r="E129" s="159"/>
      <c r="F129" s="167"/>
      <c r="G129" s="102"/>
      <c r="H129" s="179"/>
    </row>
    <row r="130" spans="1:8" s="113" customFormat="1">
      <c r="A130" s="175"/>
      <c r="B130" s="161"/>
      <c r="C130" s="176"/>
      <c r="D130" s="149"/>
      <c r="E130" s="159"/>
      <c r="F130" s="167"/>
      <c r="G130" s="102"/>
      <c r="H130" s="179"/>
    </row>
    <row r="131" spans="1:8" s="113" customFormat="1">
      <c r="A131" s="175"/>
      <c r="B131" s="161"/>
      <c r="C131" s="176"/>
      <c r="D131" s="149"/>
      <c r="E131" s="159"/>
      <c r="F131" s="167"/>
      <c r="G131" s="102"/>
      <c r="H131" s="179"/>
    </row>
    <row r="132" spans="1:8" s="113" customFormat="1">
      <c r="A132" s="146"/>
      <c r="B132" s="161"/>
      <c r="C132" s="176"/>
      <c r="D132" s="149"/>
      <c r="E132" s="165"/>
      <c r="F132" s="143"/>
      <c r="G132" s="102"/>
      <c r="H132" s="179"/>
    </row>
    <row r="133" spans="1:8" s="113" customFormat="1">
      <c r="A133" s="178"/>
      <c r="B133" s="161"/>
      <c r="C133" s="176"/>
      <c r="D133" s="149"/>
      <c r="E133" s="159"/>
      <c r="F133" s="167"/>
      <c r="G133" s="102"/>
      <c r="H133" s="179"/>
    </row>
    <row r="134" spans="1:8" s="113" customFormat="1">
      <c r="A134" s="178"/>
      <c r="B134" s="161"/>
      <c r="C134" s="176"/>
      <c r="D134" s="149"/>
      <c r="E134" s="159"/>
      <c r="F134" s="167"/>
      <c r="G134" s="102"/>
      <c r="H134" s="179"/>
    </row>
    <row r="135" spans="1:8" s="113" customFormat="1">
      <c r="A135" s="175"/>
      <c r="B135" s="161"/>
      <c r="C135" s="176"/>
      <c r="D135" s="149"/>
      <c r="E135" s="159"/>
      <c r="F135" s="167"/>
      <c r="G135" s="102"/>
      <c r="H135" s="179"/>
    </row>
    <row r="136" spans="1:8" s="113" customFormat="1">
      <c r="A136" s="175"/>
      <c r="B136" s="161"/>
      <c r="C136" s="176"/>
      <c r="D136" s="149"/>
      <c r="E136" s="159"/>
      <c r="F136" s="167"/>
      <c r="G136" s="102"/>
      <c r="H136" s="179"/>
    </row>
    <row r="137" spans="1:8" s="113" customFormat="1">
      <c r="A137" s="178"/>
      <c r="B137" s="161"/>
      <c r="C137" s="176"/>
      <c r="D137" s="149"/>
      <c r="E137" s="159"/>
      <c r="F137" s="167"/>
      <c r="G137" s="102"/>
      <c r="H137" s="179"/>
    </row>
    <row r="138" spans="1:8" s="113" customFormat="1">
      <c r="A138" s="175"/>
      <c r="B138" s="161"/>
      <c r="C138" s="176"/>
      <c r="D138" s="149"/>
      <c r="E138" s="159"/>
      <c r="F138" s="167"/>
      <c r="G138" s="102"/>
      <c r="H138" s="179"/>
    </row>
    <row r="139" spans="1:8" s="113" customFormat="1">
      <c r="A139" s="178"/>
      <c r="B139" s="161"/>
      <c r="C139" s="176"/>
      <c r="D139" s="149"/>
      <c r="E139" s="159"/>
      <c r="F139" s="167"/>
      <c r="G139" s="102"/>
      <c r="H139" s="179"/>
    </row>
    <row r="140" spans="1:8" s="113" customFormat="1">
      <c r="A140" s="193"/>
      <c r="B140" s="161"/>
      <c r="C140" s="161"/>
      <c r="D140" s="149"/>
      <c r="E140" s="159"/>
      <c r="F140" s="167"/>
      <c r="G140" s="102"/>
      <c r="H140" s="179"/>
    </row>
    <row r="141" spans="1:8" s="113" customFormat="1">
      <c r="A141" s="146"/>
      <c r="B141" s="161"/>
      <c r="C141" s="161"/>
      <c r="D141" s="149"/>
      <c r="E141" s="159"/>
      <c r="F141" s="167"/>
      <c r="G141" s="102"/>
      <c r="H141" s="179"/>
    </row>
    <row r="142" spans="1:8" s="113" customFormat="1">
      <c r="A142" s="178"/>
      <c r="B142" s="161"/>
      <c r="C142" s="176"/>
      <c r="D142" s="149"/>
      <c r="E142" s="159"/>
      <c r="F142" s="167"/>
      <c r="G142" s="102"/>
      <c r="H142" s="179"/>
    </row>
    <row r="143" spans="1:8" s="113" customFormat="1">
      <c r="A143" s="178"/>
      <c r="B143" s="161"/>
      <c r="C143" s="176"/>
      <c r="D143" s="149"/>
      <c r="E143" s="159"/>
      <c r="F143" s="167"/>
      <c r="G143" s="102"/>
      <c r="H143" s="179"/>
    </row>
    <row r="144" spans="1:8" s="113" customFormat="1">
      <c r="A144" s="178"/>
      <c r="B144" s="161"/>
      <c r="C144" s="180"/>
      <c r="D144" s="149"/>
      <c r="E144" s="159"/>
      <c r="F144" s="167"/>
      <c r="G144" s="102"/>
      <c r="H144" s="179"/>
    </row>
    <row r="145" spans="1:8" s="113" customFormat="1">
      <c r="A145" s="178"/>
      <c r="B145" s="161"/>
      <c r="C145" s="180"/>
      <c r="D145" s="149"/>
      <c r="E145" s="159"/>
      <c r="F145" s="167"/>
      <c r="G145" s="102"/>
      <c r="H145" s="179"/>
    </row>
    <row r="146" spans="1:8" s="113" customFormat="1">
      <c r="A146" s="175"/>
      <c r="B146" s="161"/>
      <c r="C146" s="180"/>
      <c r="D146" s="149"/>
      <c r="E146" s="159"/>
      <c r="F146" s="167"/>
      <c r="G146" s="102"/>
      <c r="H146" s="179"/>
    </row>
    <row r="147" spans="1:8" s="113" customFormat="1">
      <c r="A147" s="175"/>
      <c r="B147" s="161"/>
      <c r="C147" s="180"/>
      <c r="D147" s="149"/>
      <c r="E147" s="159"/>
      <c r="F147" s="167"/>
      <c r="G147" s="102"/>
      <c r="H147" s="179"/>
    </row>
    <row r="148" spans="1:8" s="113" customFormat="1">
      <c r="A148" s="175"/>
      <c r="B148" s="161"/>
      <c r="C148" s="176"/>
      <c r="D148" s="149"/>
      <c r="E148" s="159"/>
      <c r="F148" s="167"/>
      <c r="G148" s="102"/>
      <c r="H148" s="179"/>
    </row>
    <row r="149" spans="1:8" s="113" customFormat="1">
      <c r="A149" s="175"/>
      <c r="B149" s="161"/>
      <c r="C149" s="176"/>
      <c r="D149" s="149"/>
      <c r="E149" s="159"/>
      <c r="F149" s="167"/>
      <c r="G149" s="102"/>
      <c r="H149" s="179"/>
    </row>
    <row r="150" spans="1:8" s="113" customFormat="1">
      <c r="A150" s="178"/>
      <c r="B150" s="161"/>
      <c r="C150" s="176"/>
      <c r="D150" s="149"/>
      <c r="E150" s="159"/>
      <c r="F150" s="167"/>
      <c r="G150" s="102"/>
      <c r="H150" s="179"/>
    </row>
    <row r="151" spans="1:8" s="113" customFormat="1">
      <c r="A151" s="175"/>
      <c r="B151" s="161"/>
      <c r="C151" s="176"/>
      <c r="D151" s="149"/>
      <c r="E151" s="159"/>
      <c r="F151" s="167"/>
      <c r="G151" s="102"/>
      <c r="H151" s="179"/>
    </row>
    <row r="152" spans="1:8" s="113" customFormat="1">
      <c r="A152" s="175"/>
      <c r="B152" s="161"/>
      <c r="C152" s="176"/>
      <c r="D152" s="149"/>
      <c r="E152" s="159"/>
      <c r="F152" s="167"/>
      <c r="G152" s="102"/>
      <c r="H152" s="179"/>
    </row>
    <row r="153" spans="1:8" s="113" customFormat="1">
      <c r="A153" s="178"/>
      <c r="B153" s="195"/>
      <c r="C153" s="176"/>
      <c r="D153" s="149"/>
      <c r="E153" s="142"/>
      <c r="F153" s="142"/>
      <c r="G153"/>
    </row>
    <row r="154" spans="1:8" s="113" customFormat="1">
      <c r="A154" s="181"/>
      <c r="B154" s="195"/>
      <c r="C154" s="182"/>
      <c r="D154" s="149"/>
      <c r="E154"/>
      <c r="F154"/>
      <c r="G154"/>
    </row>
    <row r="155" spans="1:8" s="113" customFormat="1">
      <c r="A155" s="147"/>
      <c r="B155" s="195"/>
      <c r="C155" s="148"/>
      <c r="D155" s="149"/>
      <c r="E155"/>
      <c r="F155"/>
      <c r="G155"/>
    </row>
    <row r="156" spans="1:8" s="113" customFormat="1">
      <c r="A156" s="175"/>
      <c r="B156" s="195"/>
      <c r="C156" s="176"/>
      <c r="D156" s="149"/>
      <c r="E156"/>
      <c r="F156"/>
      <c r="G156"/>
    </row>
    <row r="157" spans="1:8" s="113" customFormat="1">
      <c r="A157" s="196"/>
      <c r="B157" s="195"/>
      <c r="C157" s="197"/>
      <c r="D157" s="149"/>
      <c r="E157"/>
      <c r="F157"/>
      <c r="G157"/>
    </row>
    <row r="158" spans="1:8" s="113" customFormat="1">
      <c r="A158" s="181"/>
      <c r="B158" s="195"/>
      <c r="C158" s="182"/>
      <c r="D158" s="149"/>
      <c r="E158"/>
      <c r="F158"/>
      <c r="G158"/>
    </row>
    <row r="159" spans="1:8" s="113" customFormat="1">
      <c r="A159" s="147"/>
      <c r="B159" s="195"/>
      <c r="C159" s="148"/>
      <c r="D159" s="149"/>
      <c r="E159"/>
      <c r="F159"/>
      <c r="G159"/>
    </row>
    <row r="160" spans="1:8" s="113" customFormat="1">
      <c r="A160" s="196"/>
      <c r="B160" s="195"/>
      <c r="C160" s="197"/>
      <c r="D160" s="149"/>
      <c r="E160"/>
      <c r="F160"/>
      <c r="G160"/>
    </row>
    <row r="161" spans="1:7" s="113" customFormat="1">
      <c r="A161" s="181"/>
      <c r="B161" s="195"/>
      <c r="C161" s="182"/>
      <c r="D161" s="149"/>
      <c r="E161"/>
      <c r="F161"/>
      <c r="G161"/>
    </row>
    <row r="162" spans="1:7" s="113" customFormat="1">
      <c r="A162" s="154"/>
      <c r="B162" s="195"/>
      <c r="C162" s="176"/>
      <c r="D162" s="149"/>
      <c r="E162"/>
      <c r="F162"/>
      <c r="G162"/>
    </row>
    <row r="163" spans="1:7" s="113" customFormat="1">
      <c r="A163" s="181"/>
      <c r="B163" s="195"/>
      <c r="C163" s="182"/>
      <c r="D163" s="149"/>
      <c r="E163"/>
      <c r="F163"/>
      <c r="G163"/>
    </row>
    <row r="164" spans="1:7" s="113" customFormat="1">
      <c r="A164" s="181"/>
      <c r="B164" s="195"/>
      <c r="C164" s="182"/>
      <c r="D164" s="149"/>
      <c r="E164"/>
      <c r="F164"/>
      <c r="G164"/>
    </row>
    <row r="165" spans="1:7" s="113" customFormat="1">
      <c r="A165" s="181"/>
      <c r="B165" s="195"/>
      <c r="C165" s="182"/>
      <c r="D165" s="149"/>
      <c r="E165"/>
      <c r="F165"/>
      <c r="G165"/>
    </row>
    <row r="166" spans="1:7" s="113" customFormat="1">
      <c r="A166" s="154"/>
      <c r="B166" s="195"/>
      <c r="C166" s="176"/>
      <c r="D166" s="149"/>
      <c r="E166"/>
      <c r="F166"/>
      <c r="G166"/>
    </row>
    <row r="167" spans="1:7" s="113" customFormat="1">
      <c r="A167" s="147"/>
      <c r="B167" s="195"/>
      <c r="C167" s="148"/>
      <c r="D167" s="149"/>
      <c r="E167"/>
      <c r="F167"/>
      <c r="G167"/>
    </row>
    <row r="168" spans="1:7" s="113" customFormat="1">
      <c r="A168" s="181"/>
      <c r="B168" s="195"/>
      <c r="C168" s="182"/>
      <c r="D168" s="149"/>
      <c r="E168"/>
      <c r="F168"/>
      <c r="G168"/>
    </row>
    <row r="169" spans="1:7" s="113" customFormat="1">
      <c r="A169" s="181"/>
      <c r="B169" s="195"/>
      <c r="C169" s="182"/>
      <c r="D169" s="149"/>
      <c r="E169"/>
      <c r="F169"/>
      <c r="G169"/>
    </row>
    <row r="170" spans="1:7" s="113" customFormat="1">
      <c r="A170" s="147"/>
      <c r="B170" s="195"/>
      <c r="C170" s="148"/>
      <c r="D170" s="149"/>
      <c r="E170"/>
      <c r="F170"/>
      <c r="G170"/>
    </row>
    <row r="171" spans="1:7" s="113" customFormat="1">
      <c r="A171" s="175"/>
      <c r="B171" s="195"/>
      <c r="C171" s="176"/>
      <c r="D171" s="149"/>
      <c r="E171"/>
      <c r="F171"/>
      <c r="G171"/>
    </row>
    <row r="172" spans="1:7" s="113" customFormat="1">
      <c r="A172" s="175"/>
      <c r="B172" s="195"/>
      <c r="C172" s="176"/>
      <c r="D172" s="149"/>
      <c r="E172"/>
      <c r="F172"/>
      <c r="G172"/>
    </row>
    <row r="173" spans="1:7" s="113" customFormat="1">
      <c r="A173" s="175"/>
      <c r="B173" s="195"/>
      <c r="C173" s="182"/>
      <c r="D173" s="149"/>
      <c r="E173"/>
      <c r="F173"/>
      <c r="G173"/>
    </row>
    <row r="174" spans="1:7" s="113" customFormat="1">
      <c r="A174" s="147"/>
      <c r="B174" s="195"/>
      <c r="C174" s="161"/>
      <c r="D174" s="149"/>
      <c r="E174"/>
      <c r="F174"/>
      <c r="G174"/>
    </row>
    <row r="175" spans="1:7" s="113" customFormat="1">
      <c r="A175" s="175"/>
      <c r="B175" s="195"/>
      <c r="C175" s="176"/>
      <c r="D175" s="149"/>
      <c r="E175"/>
      <c r="F175"/>
      <c r="G175"/>
    </row>
    <row r="176" spans="1:7" s="113" customFormat="1">
      <c r="A176" s="181"/>
      <c r="B176" s="195"/>
      <c r="C176" s="182"/>
      <c r="D176" s="149"/>
      <c r="E176"/>
      <c r="F176"/>
      <c r="G176"/>
    </row>
    <row r="177" spans="1:7" s="113" customFormat="1">
      <c r="A177" s="181"/>
      <c r="B177" s="195"/>
      <c r="C177" s="182"/>
      <c r="D177" s="149"/>
      <c r="E177"/>
      <c r="F177"/>
      <c r="G177"/>
    </row>
    <row r="178" spans="1:7" s="113" customFormat="1">
      <c r="A178" s="181"/>
      <c r="B178" s="195"/>
      <c r="C178" s="182"/>
      <c r="D178" s="149"/>
      <c r="E178"/>
      <c r="F178"/>
      <c r="G178"/>
    </row>
    <row r="179" spans="1:7" s="113" customFormat="1">
      <c r="A179" s="175"/>
      <c r="B179" s="195"/>
      <c r="C179" s="176"/>
      <c r="D179" s="149"/>
      <c r="E179"/>
      <c r="F179"/>
      <c r="G179"/>
    </row>
    <row r="180" spans="1:7" s="113" customFormat="1">
      <c r="A180" s="196"/>
      <c r="B180" s="195"/>
      <c r="C180" s="197"/>
      <c r="D180" s="149"/>
      <c r="E180"/>
      <c r="F180"/>
      <c r="G180"/>
    </row>
    <row r="181" spans="1:7" s="113" customFormat="1">
      <c r="A181" s="181"/>
      <c r="B181" s="195"/>
      <c r="C181" s="182"/>
      <c r="D181" s="149"/>
      <c r="E181"/>
      <c r="F181"/>
      <c r="G181"/>
    </row>
    <row r="182" spans="1:7" s="113" customFormat="1">
      <c r="A182" s="147"/>
      <c r="B182" s="195"/>
      <c r="C182" s="148"/>
      <c r="D182" s="149"/>
      <c r="E182"/>
      <c r="F182"/>
      <c r="G182"/>
    </row>
    <row r="183" spans="1:7" s="113" customFormat="1">
      <c r="A183" s="146"/>
      <c r="B183" s="195"/>
      <c r="C183" s="161"/>
      <c r="D183" s="149"/>
      <c r="E183"/>
      <c r="F183"/>
      <c r="G183"/>
    </row>
    <row r="184" spans="1:7" s="113" customFormat="1">
      <c r="A184" s="181"/>
      <c r="B184" s="195"/>
      <c r="C184" s="182"/>
      <c r="D184" s="149"/>
      <c r="E184"/>
      <c r="F184"/>
      <c r="G184"/>
    </row>
    <row r="185" spans="1:7" s="113" customFormat="1">
      <c r="A185" s="181"/>
      <c r="B185" s="195"/>
      <c r="C185" s="182"/>
      <c r="D185" s="149"/>
      <c r="E185"/>
      <c r="F185"/>
      <c r="G185"/>
    </row>
    <row r="186" spans="1:7" s="113" customFormat="1">
      <c r="A186" s="181"/>
      <c r="B186" s="195"/>
      <c r="C186" s="176"/>
      <c r="D186" s="149"/>
      <c r="E186"/>
      <c r="F186"/>
      <c r="G186"/>
    </row>
    <row r="187" spans="1:7" s="113" customFormat="1">
      <c r="A187" s="147"/>
      <c r="B187" s="195"/>
      <c r="C187" s="161"/>
      <c r="D187" s="149"/>
      <c r="E187"/>
      <c r="F187"/>
      <c r="G187"/>
    </row>
    <row r="188" spans="1:7" s="113" customFormat="1">
      <c r="A188" s="147"/>
      <c r="B188" s="195"/>
      <c r="C188" s="148"/>
      <c r="D188" s="149"/>
      <c r="E188"/>
      <c r="F188"/>
      <c r="G188"/>
    </row>
    <row r="189" spans="1:7" s="113" customFormat="1">
      <c r="A189" s="146"/>
      <c r="B189" s="195"/>
      <c r="C189" s="148"/>
      <c r="D189" s="149"/>
      <c r="E189"/>
      <c r="F189"/>
      <c r="G189"/>
    </row>
    <row r="190" spans="1:7" s="113" customFormat="1">
      <c r="A190" s="147"/>
      <c r="B190" s="195"/>
      <c r="C190" s="148"/>
      <c r="D190" s="149"/>
      <c r="E190"/>
      <c r="F190"/>
      <c r="G190"/>
    </row>
    <row r="191" spans="1:7" s="113" customFormat="1">
      <c r="A191" s="181"/>
      <c r="B191" s="195"/>
      <c r="C191" s="182"/>
      <c r="D191" s="149"/>
      <c r="E191"/>
      <c r="F191"/>
      <c r="G191"/>
    </row>
    <row r="192" spans="1:7" s="113" customFormat="1">
      <c r="A192" s="147"/>
      <c r="B192" s="195"/>
      <c r="C192" s="148"/>
      <c r="D192" s="149"/>
      <c r="E192"/>
      <c r="F192"/>
      <c r="G192"/>
    </row>
    <row r="193" spans="1:4">
      <c r="A193" s="181"/>
      <c r="B193" s="195"/>
      <c r="C193" s="182"/>
      <c r="D193" s="149"/>
    </row>
    <row r="194" spans="1:4">
      <c r="A194" s="181"/>
      <c r="B194" s="195"/>
      <c r="C194" s="182"/>
      <c r="D194" s="149"/>
    </row>
    <row r="195" spans="1:4">
      <c r="A195" s="147"/>
      <c r="B195" s="195"/>
      <c r="C195" s="148"/>
      <c r="D195" s="149"/>
    </row>
    <row r="196" spans="1:4">
      <c r="A196" s="181"/>
      <c r="B196" s="195"/>
      <c r="C196" s="182"/>
      <c r="D196" s="149"/>
    </row>
    <row r="197" spans="1:4">
      <c r="A197" s="175"/>
      <c r="B197" s="195"/>
      <c r="C197" s="176"/>
      <c r="D197" s="149"/>
    </row>
    <row r="198" spans="1:4">
      <c r="A198" s="181"/>
      <c r="B198" s="195"/>
      <c r="C198" s="182"/>
      <c r="D198" s="149"/>
    </row>
    <row r="199" spans="1:4">
      <c r="A199" s="181"/>
      <c r="B199" s="195"/>
      <c r="C199" s="182"/>
      <c r="D199" s="149"/>
    </row>
    <row r="200" spans="1:4">
      <c r="A200" s="181"/>
      <c r="B200" s="195"/>
      <c r="C200" s="182"/>
      <c r="D200" s="149"/>
    </row>
    <row r="201" spans="1:4">
      <c r="A201" s="181"/>
      <c r="B201" s="195"/>
      <c r="C201" s="182"/>
      <c r="D201" s="149"/>
    </row>
    <row r="202" spans="1:4">
      <c r="A202" s="181"/>
      <c r="B202" s="195"/>
      <c r="C202" s="182"/>
      <c r="D202" s="149"/>
    </row>
    <row r="203" spans="1:4">
      <c r="A203" s="175"/>
      <c r="B203" s="195"/>
      <c r="C203" s="182"/>
      <c r="D203" s="149"/>
    </row>
    <row r="204" spans="1:4">
      <c r="A204" s="181"/>
      <c r="B204" s="195"/>
      <c r="C204" s="176"/>
      <c r="D204" s="149"/>
    </row>
    <row r="205" spans="1:4">
      <c r="A205" s="181"/>
      <c r="B205" s="195"/>
      <c r="C205" s="182"/>
      <c r="D205" s="149"/>
    </row>
    <row r="206" spans="1:4">
      <c r="A206" s="181"/>
      <c r="B206" s="195"/>
      <c r="C206" s="182"/>
      <c r="D206" s="149"/>
    </row>
    <row r="207" spans="1:4">
      <c r="A207" s="181"/>
      <c r="B207" s="195"/>
      <c r="C207" s="182"/>
      <c r="D207" s="149"/>
    </row>
    <row r="208" spans="1:4">
      <c r="A208" s="138"/>
      <c r="B208" s="195"/>
      <c r="C208" s="140"/>
      <c r="D208" s="141"/>
    </row>
    <row r="209" spans="1:4">
      <c r="A209" s="138"/>
      <c r="B209" s="195"/>
      <c r="C209" s="140"/>
      <c r="D209" s="141"/>
    </row>
    <row r="210" spans="1:4">
      <c r="A210" s="153"/>
      <c r="B210" s="195"/>
      <c r="C210" s="140"/>
      <c r="D210" s="141"/>
    </row>
    <row r="211" spans="1:4">
      <c r="A211" s="138"/>
      <c r="B211" s="195"/>
      <c r="C211" s="140"/>
      <c r="D211" s="141"/>
    </row>
    <row r="212" spans="1:4">
      <c r="A212" s="145"/>
      <c r="B212" s="195"/>
      <c r="C212" s="140"/>
      <c r="D212" s="141"/>
    </row>
    <row r="213" spans="1:4">
      <c r="A213" s="138"/>
      <c r="B213" s="195"/>
      <c r="C213" s="139"/>
      <c r="D213" s="141"/>
    </row>
    <row r="214" spans="1:4">
      <c r="A214" s="145"/>
      <c r="B214" s="195"/>
      <c r="C214" s="140"/>
      <c r="D214" s="141"/>
    </row>
    <row r="215" spans="1:4">
      <c r="A215" s="102"/>
      <c r="B215" s="198"/>
      <c r="C215" s="139"/>
      <c r="D215" s="141"/>
    </row>
    <row r="216" spans="1:4">
      <c r="A216" s="102"/>
      <c r="B216" s="198"/>
      <c r="C216" s="139"/>
      <c r="D216" s="141"/>
    </row>
    <row r="217" spans="1:4">
      <c r="A217" s="102"/>
      <c r="B217" s="198"/>
      <c r="C217" s="139"/>
      <c r="D217" s="141"/>
    </row>
    <row r="218" spans="1:4">
      <c r="A218" s="102"/>
      <c r="B218" s="198"/>
      <c r="C218" s="139"/>
      <c r="D218" s="141"/>
    </row>
    <row r="219" spans="1:4">
      <c r="A219" s="102"/>
      <c r="B219" s="198"/>
      <c r="C219" s="139"/>
      <c r="D219" s="141"/>
    </row>
    <row r="220" spans="1:4">
      <c r="A220" s="102"/>
      <c r="B220" s="102"/>
      <c r="C220" s="139"/>
      <c r="D220" s="141"/>
    </row>
    <row r="221" spans="1:4">
      <c r="A221" s="102"/>
      <c r="B221" s="102"/>
      <c r="C221" s="139"/>
      <c r="D221" s="141"/>
    </row>
    <row r="222" spans="1:4">
      <c r="A222" s="102"/>
      <c r="B222" s="102"/>
      <c r="C222" s="139"/>
      <c r="D222" s="141"/>
    </row>
    <row r="223" spans="1:4">
      <c r="A223" s="102"/>
      <c r="B223" s="102"/>
      <c r="C223" s="139"/>
      <c r="D223" s="141"/>
    </row>
  </sheetData>
  <pageMargins left="0.75" right="0.75" top="1" bottom="1" header="0.5" footer="0.5"/>
  <pageSetup scale="65" firstPageNumber="44" fitToHeight="4" orientation="portrait" useFirstPageNumber="1" r:id="rId1"/>
  <headerFooter alignWithMargins="0">
    <oddHeader>&amp;RPage 8.6.27</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100"/>
  <sheetViews>
    <sheetView zoomScale="85" workbookViewId="0">
      <pane ySplit="7" topLeftCell="A8" activePane="bottomLeft" state="frozen"/>
      <selection activeCell="C5" sqref="C5"/>
      <selection pane="bottomLeft" activeCell="E27" sqref="E27"/>
    </sheetView>
  </sheetViews>
  <sheetFormatPr defaultRowHeight="12.75"/>
  <cols>
    <col min="1" max="1" width="44.5703125" customWidth="1"/>
    <col min="2" max="2" width="19" bestFit="1" customWidth="1"/>
    <col min="3" max="3" width="11.85546875" style="133" bestFit="1" customWidth="1"/>
    <col min="4" max="4" width="19.42578125" style="174" bestFit="1" customWidth="1"/>
    <col min="5" max="5" width="16.7109375" customWidth="1"/>
    <col min="6" max="6" width="14.28515625" customWidth="1"/>
    <col min="7" max="7" width="9.140625" customWidth="1"/>
  </cols>
  <sheetData>
    <row r="1" spans="1:7">
      <c r="A1" s="99" t="str">
        <f>'8.6.4 through 8.6.19'!A1</f>
        <v>Rocky Mountain Power</v>
      </c>
    </row>
    <row r="2" spans="1:7">
      <c r="A2" s="99" t="str">
        <f>'8.6.4 through 8.6.19'!A2</f>
        <v>Utah General Rate Case - May 2013</v>
      </c>
    </row>
    <row r="3" spans="1:7">
      <c r="A3" s="99" t="str">
        <f>'8.6.4 through 8.6.19'!A3</f>
        <v>Pro Forma Plant Additions and Retirements</v>
      </c>
    </row>
    <row r="4" spans="1:7">
      <c r="A4" s="99" t="s">
        <v>534</v>
      </c>
    </row>
    <row r="7" spans="1:7" ht="38.25">
      <c r="A7" s="135" t="s">
        <v>272</v>
      </c>
      <c r="B7" s="135" t="s">
        <v>273</v>
      </c>
      <c r="C7" s="135" t="s">
        <v>197</v>
      </c>
      <c r="D7" s="136" t="s">
        <v>274</v>
      </c>
      <c r="E7" s="137" t="s">
        <v>275</v>
      </c>
      <c r="F7" s="137" t="s">
        <v>276</v>
      </c>
      <c r="G7" s="105" t="s">
        <v>277</v>
      </c>
    </row>
    <row r="8" spans="1:7">
      <c r="A8" s="199" t="s">
        <v>535</v>
      </c>
      <c r="B8" s="161">
        <v>303</v>
      </c>
      <c r="C8" s="161" t="s">
        <v>35</v>
      </c>
      <c r="D8" s="149" t="s">
        <v>371</v>
      </c>
      <c r="E8" s="163">
        <v>17637636.746773388</v>
      </c>
      <c r="F8" s="167">
        <v>14238471.045866687</v>
      </c>
    </row>
    <row r="9" spans="1:7">
      <c r="A9" s="193" t="s">
        <v>536</v>
      </c>
      <c r="B9" s="161">
        <v>303</v>
      </c>
      <c r="C9" s="161" t="s">
        <v>35</v>
      </c>
      <c r="D9" s="149" t="s">
        <v>371</v>
      </c>
      <c r="E9" s="142">
        <v>4387531.1686894307</v>
      </c>
      <c r="F9" s="143">
        <v>3542540.8249612101</v>
      </c>
    </row>
    <row r="10" spans="1:7">
      <c r="A10" s="194" t="s">
        <v>537</v>
      </c>
      <c r="B10" s="161">
        <v>302</v>
      </c>
      <c r="C10" s="148" t="s">
        <v>13</v>
      </c>
      <c r="D10" s="149">
        <v>41274</v>
      </c>
      <c r="E10" s="159">
        <v>4165418.5</v>
      </c>
      <c r="F10" s="167">
        <v>1922500.8461538462</v>
      </c>
    </row>
    <row r="11" spans="1:7">
      <c r="A11" s="175" t="s">
        <v>538</v>
      </c>
      <c r="B11" s="161">
        <v>303</v>
      </c>
      <c r="C11" s="176" t="s">
        <v>35</v>
      </c>
      <c r="D11" s="149">
        <v>41061</v>
      </c>
      <c r="E11" s="159">
        <v>1870939.8900000001</v>
      </c>
      <c r="F11" s="167">
        <v>1727021.4369230771</v>
      </c>
    </row>
    <row r="12" spans="1:7">
      <c r="A12" s="134" t="s">
        <v>370</v>
      </c>
      <c r="B12" s="190">
        <v>302</v>
      </c>
      <c r="C12" s="187" t="s">
        <v>13</v>
      </c>
      <c r="D12" s="191" t="s">
        <v>371</v>
      </c>
      <c r="E12" s="159">
        <v>5996729.9400000004</v>
      </c>
      <c r="F12" s="159">
        <v>3716521.2653846145</v>
      </c>
    </row>
    <row r="13" spans="1:7">
      <c r="A13" s="134" t="s">
        <v>370</v>
      </c>
      <c r="B13" s="190">
        <v>303</v>
      </c>
      <c r="C13" s="187" t="s">
        <v>35</v>
      </c>
      <c r="D13" s="191" t="s">
        <v>371</v>
      </c>
      <c r="E13" s="159">
        <v>1816225.8599999999</v>
      </c>
      <c r="F13" s="159">
        <v>1412358.1676923076</v>
      </c>
    </row>
    <row r="14" spans="1:7">
      <c r="A14" s="175"/>
      <c r="B14" s="161"/>
      <c r="C14" s="176"/>
      <c r="D14" s="149"/>
      <c r="E14" s="184">
        <f>SUM(E8:E13)</f>
        <v>35874482.105462819</v>
      </c>
      <c r="F14" s="184">
        <f>SUM(F8:F13)</f>
        <v>26559413.586981744</v>
      </c>
    </row>
    <row r="15" spans="1:7">
      <c r="A15" s="175"/>
      <c r="B15" s="161"/>
      <c r="C15" s="176"/>
      <c r="D15" s="149"/>
      <c r="E15" s="159"/>
      <c r="F15" s="167"/>
    </row>
    <row r="16" spans="1:7">
      <c r="A16" s="175"/>
      <c r="B16" s="161"/>
      <c r="C16" s="176"/>
      <c r="D16" s="149"/>
      <c r="E16" s="159"/>
      <c r="F16" s="167"/>
    </row>
    <row r="17" spans="1:6">
      <c r="A17" s="178"/>
      <c r="B17" s="161"/>
      <c r="C17" s="176"/>
      <c r="D17" s="149"/>
      <c r="E17" s="159"/>
      <c r="F17" s="167"/>
    </row>
    <row r="18" spans="1:6">
      <c r="A18" s="178"/>
      <c r="B18" s="161"/>
      <c r="C18" s="176"/>
      <c r="D18" s="149"/>
      <c r="E18" s="159"/>
      <c r="F18" s="167"/>
    </row>
    <row r="19" spans="1:6">
      <c r="A19" s="175"/>
      <c r="B19" s="161"/>
      <c r="C19" s="176"/>
      <c r="D19" s="149"/>
      <c r="E19" s="159"/>
      <c r="F19" s="167"/>
    </row>
    <row r="20" spans="1:6">
      <c r="A20" s="181"/>
      <c r="B20" s="161"/>
      <c r="C20" s="182"/>
      <c r="D20" s="149"/>
      <c r="E20" s="159"/>
      <c r="F20" s="167"/>
    </row>
    <row r="21" spans="1:6">
      <c r="A21" s="175"/>
      <c r="B21" s="161"/>
      <c r="C21" s="176"/>
      <c r="D21" s="149"/>
      <c r="E21" s="159"/>
      <c r="F21" s="167"/>
    </row>
    <row r="22" spans="1:6">
      <c r="A22" s="154"/>
      <c r="B22" s="161"/>
      <c r="C22" s="148"/>
      <c r="D22" s="149"/>
      <c r="E22" s="159"/>
      <c r="F22" s="143"/>
    </row>
    <row r="23" spans="1:6">
      <c r="A23" s="194"/>
      <c r="B23" s="161"/>
      <c r="C23" s="148"/>
      <c r="D23" s="149"/>
      <c r="E23" s="142"/>
      <c r="F23" s="143"/>
    </row>
    <row r="24" spans="1:6">
      <c r="A24" s="200"/>
      <c r="B24" s="161"/>
      <c r="C24" s="148"/>
      <c r="D24" s="149"/>
      <c r="E24" s="159"/>
      <c r="F24" s="167"/>
    </row>
    <row r="25" spans="1:6">
      <c r="A25" s="194"/>
      <c r="B25" s="161"/>
      <c r="C25" s="148"/>
      <c r="D25" s="149"/>
      <c r="E25" s="163"/>
      <c r="F25" s="164"/>
    </row>
    <row r="26" spans="1:6">
      <c r="A26" s="154"/>
      <c r="B26" s="161"/>
      <c r="C26" s="148"/>
      <c r="D26" s="149"/>
      <c r="E26" s="142"/>
      <c r="F26" s="143"/>
    </row>
    <row r="27" spans="1:6">
      <c r="A27" s="154"/>
      <c r="B27" s="161"/>
      <c r="C27" s="182"/>
      <c r="D27" s="149"/>
      <c r="E27" s="159"/>
      <c r="F27" s="167"/>
    </row>
    <row r="28" spans="1:6">
      <c r="A28" s="154"/>
      <c r="B28" s="161"/>
      <c r="C28" s="182"/>
      <c r="D28" s="149"/>
      <c r="E28" s="159"/>
      <c r="F28" s="167"/>
    </row>
    <row r="29" spans="1:6">
      <c r="A29" s="154"/>
      <c r="B29" s="161"/>
      <c r="C29" s="182"/>
      <c r="D29" s="149"/>
      <c r="E29" s="159"/>
      <c r="F29" s="167"/>
    </row>
    <row r="30" spans="1:6">
      <c r="A30" s="154"/>
      <c r="B30" s="161"/>
      <c r="C30" s="182"/>
      <c r="D30" s="149"/>
      <c r="E30" s="159"/>
      <c r="F30" s="167"/>
    </row>
    <row r="31" spans="1:6">
      <c r="A31" s="154"/>
      <c r="B31" s="161"/>
      <c r="C31" s="182"/>
      <c r="D31" s="149"/>
      <c r="E31" s="159"/>
      <c r="F31" s="167"/>
    </row>
    <row r="32" spans="1:6">
      <c r="A32" s="154"/>
      <c r="B32" s="161"/>
      <c r="C32" s="182"/>
      <c r="D32" s="149"/>
      <c r="E32" s="159"/>
      <c r="F32" s="167"/>
    </row>
    <row r="33" spans="1:6">
      <c r="A33" s="154"/>
      <c r="B33" s="161"/>
      <c r="C33" s="182"/>
      <c r="D33" s="149"/>
      <c r="E33" s="159"/>
      <c r="F33" s="167"/>
    </row>
    <row r="34" spans="1:6">
      <c r="A34" s="154"/>
      <c r="B34" s="161"/>
      <c r="C34" s="182"/>
      <c r="D34" s="149"/>
      <c r="E34" s="159"/>
      <c r="F34" s="167"/>
    </row>
    <row r="35" spans="1:6">
      <c r="A35" s="194"/>
      <c r="B35" s="161"/>
      <c r="C35" s="148"/>
      <c r="D35" s="149"/>
      <c r="E35" s="142"/>
      <c r="F35" s="143"/>
    </row>
    <row r="36" spans="1:6">
      <c r="A36" s="175"/>
      <c r="B36" s="161"/>
      <c r="C36" s="182"/>
      <c r="D36" s="186"/>
      <c r="E36" s="142"/>
      <c r="F36" s="143"/>
    </row>
    <row r="37" spans="1:6">
      <c r="A37" s="200"/>
      <c r="B37" s="161"/>
      <c r="C37" s="148"/>
      <c r="D37" s="149"/>
      <c r="E37" s="159"/>
      <c r="F37" s="167"/>
    </row>
    <row r="38" spans="1:6">
      <c r="A38" s="181"/>
      <c r="B38" s="161"/>
      <c r="C38" s="182"/>
      <c r="D38" s="149"/>
      <c r="E38" s="159"/>
      <c r="F38" s="167"/>
    </row>
    <row r="39" spans="1:6">
      <c r="A39" s="194"/>
      <c r="B39" s="161"/>
      <c r="C39" s="148"/>
      <c r="D39" s="149"/>
      <c r="E39" s="159"/>
      <c r="F39" s="167"/>
    </row>
    <row r="40" spans="1:6">
      <c r="A40" s="194"/>
      <c r="B40" s="161"/>
      <c r="C40" s="148"/>
      <c r="D40" s="149"/>
      <c r="E40" s="163"/>
      <c r="F40" s="167"/>
    </row>
    <row r="41" spans="1:6">
      <c r="A41" s="181"/>
      <c r="B41" s="161"/>
      <c r="C41" s="182"/>
      <c r="D41" s="149"/>
      <c r="E41" s="163"/>
      <c r="F41" s="167"/>
    </row>
    <row r="42" spans="1:6">
      <c r="A42" s="200"/>
      <c r="B42" s="161"/>
      <c r="C42" s="148"/>
      <c r="D42" s="149"/>
      <c r="E42" s="159"/>
      <c r="F42" s="167"/>
    </row>
    <row r="43" spans="1:6">
      <c r="A43" s="200"/>
      <c r="B43" s="161"/>
      <c r="C43" s="148"/>
      <c r="D43" s="149"/>
      <c r="E43" s="159"/>
      <c r="F43" s="167"/>
    </row>
    <row r="44" spans="1:6">
      <c r="A44" s="200"/>
      <c r="B44" s="161"/>
      <c r="C44" s="148"/>
      <c r="D44" s="149"/>
      <c r="E44" s="142"/>
      <c r="F44" s="143"/>
    </row>
    <row r="45" spans="1:6">
      <c r="A45" s="175"/>
      <c r="B45" s="161"/>
      <c r="C45" s="176"/>
      <c r="D45" s="149"/>
      <c r="E45" s="142"/>
      <c r="F45" s="143"/>
    </row>
    <row r="46" spans="1:6">
      <c r="A46" s="147"/>
      <c r="B46" s="195"/>
      <c r="C46" s="148"/>
      <c r="D46" s="149"/>
      <c r="E46" s="142"/>
      <c r="F46" s="143"/>
    </row>
    <row r="47" spans="1:6">
      <c r="A47" s="194"/>
      <c r="B47" s="195"/>
      <c r="C47" s="148"/>
      <c r="D47" s="149"/>
      <c r="E47" s="142"/>
      <c r="F47" s="143"/>
    </row>
    <row r="48" spans="1:6">
      <c r="A48" s="147"/>
      <c r="B48" s="195"/>
      <c r="C48" s="148"/>
      <c r="D48" s="149"/>
      <c r="E48" s="159"/>
      <c r="F48" s="167"/>
    </row>
    <row r="49" spans="1:6">
      <c r="A49" s="194"/>
      <c r="B49" s="195"/>
      <c r="C49" s="148"/>
      <c r="D49" s="149"/>
      <c r="E49" s="142"/>
      <c r="F49" s="143"/>
    </row>
    <row r="50" spans="1:6">
      <c r="A50" s="178"/>
      <c r="B50" s="161"/>
      <c r="C50" s="176"/>
      <c r="D50" s="149"/>
      <c r="E50" s="159"/>
      <c r="F50" s="167"/>
    </row>
    <row r="51" spans="1:6">
      <c r="A51" s="200"/>
      <c r="B51" s="161"/>
      <c r="C51" s="148"/>
      <c r="D51" s="149"/>
      <c r="E51" s="159"/>
      <c r="F51" s="167"/>
    </row>
    <row r="52" spans="1:6">
      <c r="A52" s="175"/>
      <c r="B52" s="161"/>
      <c r="C52" s="176"/>
      <c r="D52" s="186"/>
      <c r="E52" s="165"/>
      <c r="F52" s="143"/>
    </row>
    <row r="53" spans="1:6">
      <c r="A53" s="201"/>
      <c r="B53" s="161"/>
      <c r="C53" s="202"/>
      <c r="D53" s="149"/>
      <c r="E53" s="142"/>
      <c r="F53" s="143"/>
    </row>
    <row r="54" spans="1:6">
      <c r="A54" s="196"/>
      <c r="B54" s="161"/>
      <c r="C54" s="197"/>
      <c r="D54" s="149"/>
      <c r="E54" s="142"/>
      <c r="F54" s="143"/>
    </row>
    <row r="55" spans="1:6">
      <c r="A55" s="203"/>
      <c r="B55" s="161"/>
      <c r="C55" s="202"/>
      <c r="D55" s="149"/>
      <c r="E55" s="142"/>
      <c r="F55" s="143"/>
    </row>
    <row r="56" spans="1:6">
      <c r="A56" s="204"/>
      <c r="B56" s="161"/>
      <c r="C56" s="202"/>
      <c r="D56" s="149"/>
      <c r="E56" s="142"/>
      <c r="F56" s="143"/>
    </row>
    <row r="57" spans="1:6">
      <c r="A57" s="196"/>
      <c r="B57" s="161"/>
      <c r="C57" s="197"/>
      <c r="D57" s="149"/>
      <c r="E57" s="142"/>
      <c r="F57" s="143"/>
    </row>
    <row r="58" spans="1:6">
      <c r="A58" s="194"/>
      <c r="B58" s="161"/>
      <c r="C58" s="148"/>
      <c r="D58" s="149"/>
      <c r="E58" s="159"/>
      <c r="F58" s="167"/>
    </row>
    <row r="59" spans="1:6">
      <c r="A59" s="196"/>
      <c r="B59" s="161"/>
      <c r="C59" s="197"/>
      <c r="D59" s="149"/>
      <c r="E59" s="142"/>
      <c r="F59" s="143"/>
    </row>
    <row r="60" spans="1:6">
      <c r="A60" s="201"/>
      <c r="B60" s="161"/>
      <c r="C60" s="202"/>
      <c r="D60" s="149"/>
      <c r="E60" s="159"/>
      <c r="F60" s="167"/>
    </row>
    <row r="61" spans="1:6">
      <c r="A61" s="201"/>
      <c r="B61" s="161"/>
      <c r="C61" s="202"/>
      <c r="D61" s="149"/>
      <c r="E61" s="142"/>
      <c r="F61" s="143"/>
    </row>
    <row r="62" spans="1:6">
      <c r="A62" s="196"/>
      <c r="B62" s="161"/>
      <c r="C62" s="197"/>
      <c r="D62" s="149"/>
      <c r="E62" s="142"/>
      <c r="F62" s="143"/>
    </row>
    <row r="63" spans="1:6">
      <c r="A63" s="200"/>
      <c r="B63" s="161"/>
      <c r="C63" s="148"/>
      <c r="D63" s="149"/>
      <c r="E63" s="159"/>
      <c r="F63" s="167"/>
    </row>
    <row r="64" spans="1:6">
      <c r="A64" s="203"/>
      <c r="B64" s="161"/>
      <c r="C64" s="202"/>
      <c r="D64" s="149"/>
      <c r="E64" s="142"/>
      <c r="F64" s="143"/>
    </row>
    <row r="65" spans="1:6">
      <c r="A65" s="204"/>
      <c r="B65" s="161"/>
      <c r="C65" s="202"/>
      <c r="D65" s="149"/>
      <c r="E65" s="142"/>
      <c r="F65" s="143"/>
    </row>
    <row r="66" spans="1:6">
      <c r="A66" s="201"/>
      <c r="B66" s="161"/>
      <c r="C66" s="202"/>
      <c r="D66" s="149"/>
      <c r="E66" s="142"/>
      <c r="F66" s="143"/>
    </row>
    <row r="67" spans="1:6">
      <c r="A67" s="201"/>
      <c r="B67" s="161"/>
      <c r="C67" s="202"/>
      <c r="D67" s="149"/>
      <c r="E67" s="142"/>
      <c r="F67" s="143"/>
    </row>
    <row r="68" spans="1:6">
      <c r="A68" s="203"/>
      <c r="B68" s="173"/>
      <c r="C68" s="202"/>
      <c r="D68" s="149"/>
      <c r="E68" s="142"/>
      <c r="F68" s="142"/>
    </row>
    <row r="69" spans="1:6">
      <c r="A69" s="196"/>
      <c r="B69" s="173"/>
      <c r="C69" s="197"/>
      <c r="D69" s="149"/>
      <c r="E69" s="102"/>
      <c r="F69" s="102"/>
    </row>
    <row r="70" spans="1:6">
      <c r="A70" s="196"/>
      <c r="B70" s="173"/>
      <c r="C70" s="197"/>
      <c r="D70" s="149"/>
      <c r="E70" s="102"/>
      <c r="F70" s="102"/>
    </row>
    <row r="71" spans="1:6">
      <c r="A71" s="203"/>
      <c r="B71" s="173"/>
      <c r="C71" s="202"/>
      <c r="D71" s="149"/>
      <c r="E71" s="102"/>
      <c r="F71" s="102"/>
    </row>
    <row r="72" spans="1:6">
      <c r="A72" s="196"/>
      <c r="B72" s="173"/>
      <c r="C72" s="197"/>
      <c r="D72" s="149"/>
      <c r="E72" s="102"/>
      <c r="F72" s="102"/>
    </row>
    <row r="73" spans="1:6">
      <c r="A73" s="201"/>
      <c r="B73" s="173"/>
      <c r="C73" s="202"/>
      <c r="D73" s="149"/>
      <c r="E73" s="102"/>
      <c r="F73" s="102"/>
    </row>
    <row r="74" spans="1:6">
      <c r="A74" s="181"/>
      <c r="B74" s="173"/>
      <c r="C74" s="182"/>
      <c r="D74" s="149"/>
    </row>
    <row r="75" spans="1:6">
      <c r="A75" s="194"/>
      <c r="B75" s="173"/>
      <c r="C75" s="148"/>
      <c r="D75" s="149"/>
    </row>
    <row r="76" spans="1:6">
      <c r="A76" s="196"/>
      <c r="B76" s="173"/>
      <c r="C76" s="197"/>
      <c r="D76" s="149"/>
    </row>
    <row r="77" spans="1:6">
      <c r="A77" s="196"/>
      <c r="B77" s="173"/>
      <c r="C77" s="197"/>
      <c r="D77" s="149"/>
    </row>
    <row r="78" spans="1:6">
      <c r="A78" s="154"/>
      <c r="B78" s="173"/>
      <c r="C78" s="182"/>
      <c r="D78" s="149"/>
    </row>
    <row r="79" spans="1:6">
      <c r="A79" s="154"/>
      <c r="B79" s="173"/>
      <c r="C79" s="182"/>
      <c r="D79" s="149"/>
    </row>
    <row r="80" spans="1:6">
      <c r="A80" s="154"/>
      <c r="B80" s="173"/>
      <c r="C80" s="182"/>
      <c r="D80" s="149"/>
    </row>
    <row r="81" spans="1:4">
      <c r="A81" s="196"/>
      <c r="B81" s="195"/>
      <c r="C81" s="197"/>
      <c r="D81" s="149"/>
    </row>
    <row r="82" spans="1:4">
      <c r="A82" s="193"/>
      <c r="B82" s="173"/>
      <c r="C82" s="161"/>
      <c r="D82" s="149"/>
    </row>
    <row r="83" spans="1:4">
      <c r="A83" s="204"/>
      <c r="B83" s="195"/>
      <c r="C83" s="202"/>
      <c r="D83" s="149"/>
    </row>
    <row r="84" spans="1:4">
      <c r="A84" s="199"/>
      <c r="B84" s="173"/>
      <c r="C84" s="161"/>
      <c r="D84" s="149"/>
    </row>
    <row r="85" spans="1:4">
      <c r="A85" s="146"/>
      <c r="B85" s="173"/>
      <c r="C85" s="161"/>
      <c r="D85" s="149"/>
    </row>
    <row r="86" spans="1:4">
      <c r="A86" s="201"/>
      <c r="B86" s="173"/>
      <c r="C86" s="202"/>
      <c r="D86" s="149"/>
    </row>
    <row r="87" spans="1:4">
      <c r="A87" s="193"/>
      <c r="B87" s="173"/>
      <c r="C87" s="161"/>
      <c r="D87" s="149"/>
    </row>
    <row r="88" spans="1:4">
      <c r="A88" s="193"/>
      <c r="B88" s="173"/>
      <c r="C88" s="161"/>
      <c r="D88" s="149"/>
    </row>
    <row r="89" spans="1:4">
      <c r="A89" s="205"/>
      <c r="B89" s="190"/>
      <c r="C89" s="202"/>
      <c r="D89" s="191"/>
    </row>
    <row r="90" spans="1:4">
      <c r="A90" s="206"/>
      <c r="B90" s="190"/>
      <c r="C90" s="202"/>
      <c r="D90" s="191"/>
    </row>
    <row r="91" spans="1:4">
      <c r="A91" s="118"/>
      <c r="B91" s="207"/>
      <c r="C91" s="208"/>
      <c r="D91" s="191"/>
    </row>
    <row r="92" spans="1:4">
      <c r="A92" s="118"/>
      <c r="B92" s="207"/>
      <c r="C92" s="208"/>
      <c r="D92" s="191"/>
    </row>
    <row r="93" spans="1:4">
      <c r="A93" s="209"/>
      <c r="B93" s="198"/>
      <c r="C93" s="210"/>
      <c r="D93" s="141"/>
    </row>
    <row r="94" spans="1:4">
      <c r="A94" s="209"/>
      <c r="B94" s="198"/>
      <c r="C94" s="210"/>
      <c r="D94" s="141"/>
    </row>
    <row r="95" spans="1:4">
      <c r="A95" s="102"/>
      <c r="B95" s="198"/>
      <c r="C95" s="139"/>
      <c r="D95" s="141"/>
    </row>
    <row r="96" spans="1:4">
      <c r="A96" s="102"/>
      <c r="B96" s="198"/>
      <c r="C96" s="139"/>
      <c r="D96" s="141"/>
    </row>
    <row r="97" spans="1:4">
      <c r="A97" s="102"/>
      <c r="B97" s="102"/>
      <c r="C97" s="139"/>
      <c r="D97" s="141"/>
    </row>
    <row r="98" spans="1:4">
      <c r="A98" s="102"/>
      <c r="B98" s="102"/>
      <c r="C98" s="139"/>
      <c r="D98" s="141"/>
    </row>
    <row r="99" spans="1:4">
      <c r="A99" s="102"/>
      <c r="B99" s="102"/>
      <c r="C99" s="139"/>
      <c r="D99" s="141"/>
    </row>
    <row r="100" spans="1:4">
      <c r="A100" s="102"/>
      <c r="B100" s="102"/>
      <c r="C100" s="139"/>
      <c r="D100" s="141"/>
    </row>
  </sheetData>
  <pageMargins left="0.75" right="0.75" top="1" bottom="1" header="0.5" footer="0.5"/>
  <pageSetup scale="66" orientation="portrait" r:id="rId1"/>
  <headerFooter alignWithMargins="0">
    <oddHeader>&amp;RPage 8.6.28</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57"/>
  <sheetViews>
    <sheetView zoomScale="85" workbookViewId="0">
      <pane ySplit="7" topLeftCell="A8" activePane="bottomLeft" state="frozen"/>
      <selection activeCell="C5" sqref="C5"/>
      <selection pane="bottomLeft" activeCell="I34" sqref="I34"/>
    </sheetView>
  </sheetViews>
  <sheetFormatPr defaultRowHeight="12.75"/>
  <cols>
    <col min="1" max="1" width="44.5703125" bestFit="1" customWidth="1"/>
    <col min="2" max="2" width="13.85546875" customWidth="1"/>
    <col min="3" max="3" width="7.5703125" bestFit="1" customWidth="1"/>
    <col min="4" max="4" width="14.42578125" bestFit="1" customWidth="1"/>
    <col min="5" max="5" width="16.85546875" customWidth="1"/>
    <col min="6" max="6" width="14.28515625" customWidth="1"/>
  </cols>
  <sheetData>
    <row r="1" spans="1:7">
      <c r="A1" s="99" t="str">
        <f>'8.6.4 through 8.6.19'!A1</f>
        <v>Rocky Mountain Power</v>
      </c>
    </row>
    <row r="2" spans="1:7">
      <c r="A2" s="99" t="str">
        <f>'8.6.4 through 8.6.19'!A2</f>
        <v>Utah General Rate Case - May 2013</v>
      </c>
    </row>
    <row r="3" spans="1:7">
      <c r="A3" s="99" t="str">
        <f>'8.6.4 through 8.6.19'!A3</f>
        <v>Pro Forma Plant Additions and Retirements</v>
      </c>
    </row>
    <row r="4" spans="1:7">
      <c r="A4" s="99" t="s">
        <v>539</v>
      </c>
    </row>
    <row r="7" spans="1:7" ht="38.25">
      <c r="A7" s="135" t="s">
        <v>272</v>
      </c>
      <c r="B7" s="135" t="s">
        <v>273</v>
      </c>
      <c r="C7" s="135" t="s">
        <v>197</v>
      </c>
      <c r="D7" s="135" t="s">
        <v>274</v>
      </c>
      <c r="E7" s="137" t="s">
        <v>275</v>
      </c>
      <c r="F7" s="137" t="s">
        <v>276</v>
      </c>
      <c r="G7" s="105" t="s">
        <v>277</v>
      </c>
    </row>
    <row r="8" spans="1:7">
      <c r="A8" s="147" t="s">
        <v>540</v>
      </c>
      <c r="B8" s="148" t="s">
        <v>541</v>
      </c>
      <c r="C8" s="148" t="s">
        <v>37</v>
      </c>
      <c r="D8" s="149" t="s">
        <v>371</v>
      </c>
      <c r="E8" s="165">
        <v>8652600.0099999998</v>
      </c>
      <c r="F8" s="167">
        <v>7074830.7792307688</v>
      </c>
    </row>
    <row r="9" spans="1:7">
      <c r="A9" s="154" t="s">
        <v>542</v>
      </c>
      <c r="B9" s="148" t="s">
        <v>541</v>
      </c>
      <c r="C9" s="171" t="s">
        <v>37</v>
      </c>
      <c r="D9" s="172">
        <v>41274</v>
      </c>
      <c r="E9" s="165">
        <v>4039263.0999999996</v>
      </c>
      <c r="F9" s="143">
        <v>1864275.2769230769</v>
      </c>
    </row>
    <row r="10" spans="1:7">
      <c r="A10" s="154" t="s">
        <v>543</v>
      </c>
      <c r="B10" s="148" t="s">
        <v>541</v>
      </c>
      <c r="C10" s="171" t="s">
        <v>37</v>
      </c>
      <c r="D10" s="172">
        <v>40603</v>
      </c>
      <c r="E10" s="159">
        <v>2352271.75</v>
      </c>
      <c r="F10" s="167">
        <v>2352271.75</v>
      </c>
    </row>
    <row r="11" spans="1:7">
      <c r="A11" s="154" t="s">
        <v>544</v>
      </c>
      <c r="B11" s="148" t="s">
        <v>541</v>
      </c>
      <c r="C11" s="182" t="s">
        <v>37</v>
      </c>
      <c r="D11" s="149">
        <v>40817</v>
      </c>
      <c r="E11" s="159">
        <v>1460000</v>
      </c>
      <c r="F11" s="167">
        <v>1460000</v>
      </c>
    </row>
    <row r="12" spans="1:7">
      <c r="A12" s="154" t="s">
        <v>545</v>
      </c>
      <c r="B12" s="148" t="s">
        <v>541</v>
      </c>
      <c r="C12" s="171" t="s">
        <v>37</v>
      </c>
      <c r="D12" s="172">
        <v>40939</v>
      </c>
      <c r="E12" s="159">
        <v>1225036.44</v>
      </c>
      <c r="F12" s="167">
        <v>1225036.4399999997</v>
      </c>
    </row>
    <row r="13" spans="1:7">
      <c r="A13" s="134" t="s">
        <v>370</v>
      </c>
      <c r="B13" s="148" t="s">
        <v>541</v>
      </c>
      <c r="C13" s="187" t="s">
        <v>37</v>
      </c>
      <c r="D13" s="191" t="s">
        <v>371</v>
      </c>
      <c r="E13" s="159">
        <v>6854347.2400000012</v>
      </c>
      <c r="F13" s="159">
        <v>6766270.3169230781</v>
      </c>
    </row>
    <row r="14" spans="1:7">
      <c r="A14" s="154"/>
      <c r="B14" s="148"/>
      <c r="C14" s="171"/>
      <c r="D14" s="172"/>
      <c r="E14" s="184">
        <f>SUM(E8:E13)</f>
        <v>24583518.540000003</v>
      </c>
      <c r="F14" s="184">
        <f>SUM(F8:F13)</f>
        <v>20742684.563076921</v>
      </c>
    </row>
    <row r="15" spans="1:7">
      <c r="A15" s="154"/>
      <c r="B15" s="148"/>
      <c r="C15" s="171"/>
      <c r="D15" s="172"/>
      <c r="E15" s="159"/>
      <c r="F15" s="167"/>
    </row>
    <row r="16" spans="1:7">
      <c r="A16" s="154"/>
      <c r="B16" s="148"/>
      <c r="C16" s="171"/>
      <c r="D16" s="172"/>
      <c r="E16" s="159"/>
      <c r="F16" s="167"/>
    </row>
    <row r="17" spans="1:6">
      <c r="A17" s="154"/>
      <c r="B17" s="148"/>
      <c r="C17" s="182"/>
      <c r="D17" s="149"/>
      <c r="E17" s="159"/>
      <c r="F17" s="167"/>
    </row>
    <row r="18" spans="1:6">
      <c r="A18" s="154"/>
      <c r="B18" s="148"/>
      <c r="C18" s="171"/>
      <c r="D18" s="172"/>
      <c r="E18" s="159"/>
      <c r="F18" s="167"/>
    </row>
    <row r="19" spans="1:6">
      <c r="A19" s="154"/>
      <c r="B19" s="148"/>
      <c r="C19" s="171"/>
      <c r="D19" s="172"/>
      <c r="E19" s="159"/>
      <c r="F19" s="167"/>
    </row>
    <row r="20" spans="1:6">
      <c r="A20" s="154"/>
      <c r="B20" s="148"/>
      <c r="C20" s="171"/>
      <c r="D20" s="172"/>
      <c r="E20" s="159"/>
      <c r="F20" s="167"/>
    </row>
    <row r="21" spans="1:6">
      <c r="A21" s="154"/>
      <c r="B21" s="148"/>
      <c r="C21" s="171"/>
      <c r="D21" s="172"/>
      <c r="E21" s="159"/>
      <c r="F21" s="167"/>
    </row>
    <row r="22" spans="1:6">
      <c r="A22" s="154"/>
      <c r="B22" s="148"/>
      <c r="C22" s="171"/>
      <c r="D22" s="172"/>
      <c r="E22" s="159"/>
      <c r="F22" s="167"/>
    </row>
    <row r="23" spans="1:6">
      <c r="A23" s="154"/>
      <c r="B23" s="148"/>
      <c r="C23" s="171"/>
      <c r="D23" s="172"/>
      <c r="E23" s="159"/>
      <c r="F23" s="167"/>
    </row>
    <row r="24" spans="1:6">
      <c r="A24" s="154"/>
      <c r="B24" s="148"/>
      <c r="C24" s="171"/>
      <c r="D24" s="172"/>
      <c r="E24" s="165"/>
      <c r="F24" s="167"/>
    </row>
    <row r="25" spans="1:6">
      <c r="A25" s="138"/>
      <c r="B25" s="148"/>
      <c r="C25" s="140"/>
      <c r="D25" s="141"/>
      <c r="E25" s="142"/>
      <c r="F25" s="143"/>
    </row>
    <row r="26" spans="1:6">
      <c r="A26" s="154"/>
      <c r="B26" s="148"/>
      <c r="C26" s="171"/>
      <c r="D26" s="172"/>
      <c r="E26" s="163"/>
      <c r="F26" s="164"/>
    </row>
    <row r="27" spans="1:6">
      <c r="A27" s="145"/>
      <c r="B27" s="148"/>
      <c r="C27" s="140"/>
      <c r="D27" s="141"/>
      <c r="E27" s="142"/>
      <c r="F27" s="143"/>
    </row>
    <row r="28" spans="1:6">
      <c r="A28" s="154"/>
      <c r="B28" s="148"/>
      <c r="C28" s="140"/>
      <c r="D28" s="149"/>
      <c r="E28" s="142"/>
      <c r="F28" s="143"/>
    </row>
    <row r="29" spans="1:6">
      <c r="A29" s="145"/>
      <c r="B29" s="148"/>
      <c r="C29" s="140"/>
      <c r="D29" s="141"/>
      <c r="E29" s="159"/>
      <c r="F29" s="143"/>
    </row>
    <row r="30" spans="1:6">
      <c r="A30" s="145"/>
      <c r="B30" s="148"/>
      <c r="C30" s="140"/>
      <c r="D30" s="141"/>
      <c r="E30" s="142"/>
      <c r="F30" s="143"/>
    </row>
    <row r="31" spans="1:6">
      <c r="A31" s="145"/>
      <c r="B31" s="148"/>
      <c r="C31" s="140"/>
      <c r="D31" s="141"/>
      <c r="E31" s="142"/>
      <c r="F31" s="143"/>
    </row>
    <row r="32" spans="1:6">
      <c r="A32" s="145"/>
      <c r="B32" s="148"/>
      <c r="C32" s="140"/>
      <c r="D32" s="141"/>
      <c r="E32" s="142"/>
      <c r="F32" s="143"/>
    </row>
    <row r="33" spans="1:6">
      <c r="A33" s="145"/>
      <c r="B33" s="148"/>
      <c r="C33" s="140"/>
      <c r="D33" s="141"/>
      <c r="E33" s="142"/>
      <c r="F33" s="143"/>
    </row>
    <row r="34" spans="1:6">
      <c r="A34" s="147"/>
      <c r="B34" s="148"/>
      <c r="C34" s="148"/>
      <c r="D34" s="149"/>
      <c r="E34" s="165"/>
      <c r="F34" s="143"/>
    </row>
    <row r="35" spans="1:6">
      <c r="A35" s="145"/>
      <c r="B35" s="148"/>
      <c r="C35" s="140"/>
      <c r="D35" s="141"/>
      <c r="E35" s="159"/>
      <c r="F35" s="143"/>
    </row>
    <row r="36" spans="1:6">
      <c r="A36" s="145"/>
      <c r="B36" s="173"/>
      <c r="C36" s="140"/>
      <c r="D36" s="141"/>
      <c r="E36" s="142"/>
      <c r="F36" s="102"/>
    </row>
    <row r="37" spans="1:6">
      <c r="A37" s="153"/>
      <c r="B37" s="173"/>
      <c r="C37" s="140"/>
      <c r="D37" s="141"/>
      <c r="E37" s="142"/>
      <c r="F37" s="102"/>
    </row>
    <row r="38" spans="1:6">
      <c r="A38" s="145"/>
      <c r="B38" s="173"/>
      <c r="C38" s="140"/>
      <c r="D38" s="141"/>
      <c r="E38" s="142"/>
      <c r="F38" s="102"/>
    </row>
    <row r="39" spans="1:6">
      <c r="A39" s="145"/>
      <c r="B39" s="173"/>
      <c r="C39" s="140"/>
      <c r="D39" s="141"/>
      <c r="E39" s="142"/>
      <c r="F39" s="102"/>
    </row>
    <row r="40" spans="1:6">
      <c r="A40" s="145"/>
      <c r="B40" s="173"/>
      <c r="C40" s="140"/>
      <c r="D40" s="141"/>
      <c r="E40" s="142"/>
      <c r="F40" s="102"/>
    </row>
    <row r="41" spans="1:6">
      <c r="A41" s="145"/>
      <c r="B41" s="173"/>
      <c r="C41" s="140"/>
      <c r="D41" s="141"/>
      <c r="E41" s="142"/>
      <c r="F41" s="102"/>
    </row>
    <row r="42" spans="1:6">
      <c r="A42" s="145"/>
      <c r="B42" s="173"/>
      <c r="C42" s="140"/>
      <c r="D42" s="141"/>
      <c r="E42" s="142"/>
      <c r="F42" s="102"/>
    </row>
    <row r="43" spans="1:6">
      <c r="A43" s="145"/>
      <c r="B43" s="173"/>
      <c r="C43" s="140"/>
      <c r="D43" s="141"/>
      <c r="E43" s="142"/>
      <c r="F43" s="102"/>
    </row>
    <row r="44" spans="1:6">
      <c r="A44" s="145"/>
      <c r="B44" s="173"/>
      <c r="C44" s="140"/>
      <c r="D44" s="141"/>
      <c r="E44" s="142"/>
      <c r="F44" s="102"/>
    </row>
    <row r="45" spans="1:6">
      <c r="A45" s="145"/>
      <c r="B45" s="173"/>
      <c r="C45" s="140"/>
      <c r="D45" s="141"/>
      <c r="E45" s="142"/>
      <c r="F45" s="102"/>
    </row>
    <row r="46" spans="1:6">
      <c r="A46" s="145"/>
      <c r="B46" s="173"/>
      <c r="C46" s="140"/>
      <c r="D46" s="141"/>
      <c r="E46" s="142"/>
      <c r="F46" s="102"/>
    </row>
    <row r="47" spans="1:6">
      <c r="A47" s="145"/>
      <c r="B47" s="173"/>
      <c r="C47" s="140"/>
      <c r="D47" s="141"/>
      <c r="E47" s="142"/>
      <c r="F47" s="102"/>
    </row>
    <row r="48" spans="1:6">
      <c r="A48" s="138"/>
      <c r="B48" s="173"/>
      <c r="C48" s="140"/>
      <c r="D48" s="141"/>
      <c r="E48" s="142"/>
      <c r="F48" s="102"/>
    </row>
    <row r="49" spans="1:6">
      <c r="A49" s="145"/>
      <c r="B49" s="173"/>
      <c r="C49" s="140"/>
      <c r="D49" s="141"/>
      <c r="E49" s="142"/>
      <c r="F49" s="102"/>
    </row>
    <row r="50" spans="1:6">
      <c r="A50" s="145"/>
      <c r="B50" s="173"/>
      <c r="C50" s="140"/>
      <c r="D50" s="141"/>
      <c r="E50" s="142"/>
      <c r="F50" s="102"/>
    </row>
    <row r="51" spans="1:6">
      <c r="A51" s="145"/>
      <c r="B51" s="173"/>
      <c r="C51" s="140"/>
      <c r="D51" s="141"/>
      <c r="E51" s="142"/>
      <c r="F51" s="102"/>
    </row>
    <row r="52" spans="1:6">
      <c r="A52" s="102"/>
      <c r="B52" s="102"/>
      <c r="C52" s="102"/>
      <c r="D52" s="102"/>
      <c r="E52" s="211"/>
      <c r="F52" s="102"/>
    </row>
    <row r="53" spans="1:6">
      <c r="A53" s="102"/>
      <c r="B53" s="102"/>
      <c r="C53" s="102"/>
      <c r="D53" s="102"/>
      <c r="E53" s="102"/>
      <c r="F53" s="102"/>
    </row>
    <row r="54" spans="1:6">
      <c r="A54" s="102"/>
      <c r="B54" s="102"/>
      <c r="C54" s="102"/>
      <c r="D54" s="102"/>
      <c r="E54" s="102"/>
      <c r="F54" s="102"/>
    </row>
    <row r="55" spans="1:6">
      <c r="A55" s="102"/>
      <c r="B55" s="102"/>
      <c r="C55" s="102"/>
      <c r="D55" s="102"/>
      <c r="E55" s="102"/>
      <c r="F55" s="102"/>
    </row>
    <row r="56" spans="1:6">
      <c r="A56" s="102"/>
      <c r="B56" s="102"/>
      <c r="C56" s="102"/>
      <c r="D56" s="102"/>
      <c r="E56" s="102"/>
      <c r="F56" s="102"/>
    </row>
    <row r="57" spans="1:6">
      <c r="A57" s="102"/>
      <c r="B57" s="102"/>
      <c r="C57" s="102"/>
      <c r="D57" s="102"/>
      <c r="E57" s="102"/>
      <c r="F57" s="102"/>
    </row>
  </sheetData>
  <pageMargins left="0.75" right="0.75" top="1" bottom="1" header="0.5" footer="0.5"/>
  <pageSetup scale="74" orientation="portrait" r:id="rId1"/>
  <headerFooter alignWithMargins="0">
    <oddHeader>&amp;RPage 8.6.29</oddHeader>
  </headerFooter>
</worksheet>
</file>

<file path=xl/worksheets/sheet14.xml><?xml version="1.0" encoding="utf-8"?>
<worksheet xmlns="http://schemas.openxmlformats.org/spreadsheetml/2006/main" xmlns:r="http://schemas.openxmlformats.org/officeDocument/2006/relationships">
  <dimension ref="A1:H44"/>
  <sheetViews>
    <sheetView zoomScaleNormal="100" workbookViewId="0">
      <selection activeCell="K30" sqref="K30"/>
    </sheetView>
  </sheetViews>
  <sheetFormatPr defaultRowHeight="12.75"/>
  <cols>
    <col min="1" max="3" width="9.140625" style="212"/>
    <col min="4" max="4" width="12.7109375" style="212" bestFit="1" customWidth="1"/>
    <col min="5" max="5" width="9.28515625" style="212" bestFit="1" customWidth="1"/>
    <col min="6" max="16384" width="9.140625" style="212"/>
  </cols>
  <sheetData>
    <row r="1" spans="1:8">
      <c r="A1" s="99" t="str">
        <f>'8.6.4 through 8.6.19'!A1</f>
        <v>Rocky Mountain Power</v>
      </c>
      <c r="H1" s="213" t="s">
        <v>546</v>
      </c>
    </row>
    <row r="2" spans="1:8">
      <c r="A2" s="99" t="str">
        <f>'8.6.4 through 8.6.19'!A2</f>
        <v>Utah General Rate Case - May 2013</v>
      </c>
    </row>
    <row r="3" spans="1:8">
      <c r="A3" s="99" t="str">
        <f>'8.6.4 through 8.6.19'!A3</f>
        <v>Pro Forma Plant Additions and Retirements</v>
      </c>
    </row>
    <row r="4" spans="1:8">
      <c r="A4" s="214" t="s">
        <v>547</v>
      </c>
    </row>
    <row r="5" spans="1:8">
      <c r="A5" s="215"/>
    </row>
    <row r="7" spans="1:8">
      <c r="A7" s="216" t="s">
        <v>548</v>
      </c>
      <c r="B7" s="217"/>
      <c r="C7" s="217"/>
      <c r="D7" s="217"/>
      <c r="E7" s="218"/>
    </row>
    <row r="8" spans="1:8">
      <c r="A8" s="219" t="s">
        <v>549</v>
      </c>
      <c r="B8" s="217"/>
      <c r="C8" s="217"/>
      <c r="D8" s="217"/>
      <c r="E8" s="218"/>
    </row>
    <row r="9" spans="1:8">
      <c r="A9" s="177" t="s">
        <v>17</v>
      </c>
      <c r="B9" s="220"/>
      <c r="C9" s="221" t="s">
        <v>15</v>
      </c>
      <c r="D9" s="222">
        <v>-674932.55999999994</v>
      </c>
      <c r="E9" s="218"/>
    </row>
    <row r="10" spans="1:8">
      <c r="A10" s="177" t="s">
        <v>17</v>
      </c>
      <c r="B10" s="220"/>
      <c r="C10" s="221" t="s">
        <v>19</v>
      </c>
      <c r="D10" s="222">
        <v>-317690.19</v>
      </c>
      <c r="E10" s="218"/>
    </row>
    <row r="11" spans="1:8">
      <c r="A11" s="177" t="s">
        <v>31</v>
      </c>
      <c r="B11" s="220"/>
      <c r="C11" s="221" t="s">
        <v>28</v>
      </c>
      <c r="D11" s="222">
        <v>-35047.33</v>
      </c>
      <c r="E11" s="218"/>
    </row>
    <row r="12" spans="1:8">
      <c r="A12" s="177"/>
      <c r="B12" s="220"/>
      <c r="C12" s="176"/>
      <c r="D12" s="223">
        <f>SUM(D9:D11)</f>
        <v>-1027670.08</v>
      </c>
      <c r="E12" s="218"/>
    </row>
    <row r="13" spans="1:8">
      <c r="A13" s="177"/>
      <c r="B13" s="220"/>
      <c r="C13" s="176"/>
      <c r="D13" s="224"/>
      <c r="E13" s="218"/>
      <c r="F13" s="224"/>
    </row>
    <row r="14" spans="1:8">
      <c r="A14" s="216" t="s">
        <v>550</v>
      </c>
      <c r="B14" s="217"/>
      <c r="C14" s="217"/>
      <c r="D14" s="217"/>
      <c r="E14" s="224"/>
      <c r="F14" s="224"/>
    </row>
    <row r="15" spans="1:8">
      <c r="A15" s="219" t="s">
        <v>551</v>
      </c>
      <c r="B15" s="217"/>
      <c r="C15" s="217"/>
      <c r="D15" s="217"/>
      <c r="E15" s="224"/>
      <c r="F15" s="224"/>
    </row>
    <row r="16" spans="1:8">
      <c r="A16" s="177" t="s">
        <v>17</v>
      </c>
      <c r="B16" s="220"/>
      <c r="C16" s="221" t="s">
        <v>14</v>
      </c>
      <c r="D16" s="222">
        <v>-3609679.37</v>
      </c>
      <c r="E16" s="218"/>
    </row>
    <row r="17" spans="1:5">
      <c r="A17" s="177" t="s">
        <v>17</v>
      </c>
      <c r="B17" s="220"/>
      <c r="C17" s="221" t="s">
        <v>18</v>
      </c>
      <c r="D17" s="222">
        <v>-3325590.1500000004</v>
      </c>
      <c r="E17" s="218"/>
    </row>
    <row r="18" spans="1:5">
      <c r="A18" s="177" t="s">
        <v>23</v>
      </c>
      <c r="B18" s="220"/>
      <c r="C18" s="221" t="s">
        <v>14</v>
      </c>
      <c r="D18" s="222">
        <v>-205216.64000000001</v>
      </c>
      <c r="E18" s="218"/>
    </row>
    <row r="19" spans="1:5">
      <c r="A19" s="177" t="s">
        <v>23</v>
      </c>
      <c r="B19" s="220"/>
      <c r="C19" s="221" t="s">
        <v>13</v>
      </c>
      <c r="D19" s="222">
        <v>-52206.99</v>
      </c>
      <c r="E19" s="218"/>
    </row>
    <row r="20" spans="1:5">
      <c r="A20" s="177"/>
      <c r="B20" s="220"/>
      <c r="C20" s="176"/>
      <c r="D20" s="223">
        <f>SUM(D16:D19)</f>
        <v>-7192693.1500000004</v>
      </c>
      <c r="E20" s="218"/>
    </row>
    <row r="21" spans="1:5">
      <c r="A21" s="177"/>
      <c r="B21" s="220"/>
      <c r="C21" s="176"/>
      <c r="D21" s="225"/>
      <c r="E21" s="218"/>
    </row>
    <row r="22" spans="1:5">
      <c r="A22" s="216" t="s">
        <v>552</v>
      </c>
      <c r="B22" s="217"/>
      <c r="C22" s="217"/>
      <c r="D22" s="217"/>
      <c r="E22" s="218"/>
    </row>
    <row r="23" spans="1:5">
      <c r="A23" s="219" t="s">
        <v>553</v>
      </c>
      <c r="B23" s="217"/>
      <c r="C23" s="217"/>
      <c r="D23" s="217"/>
      <c r="E23" s="218"/>
    </row>
    <row r="24" spans="1:5">
      <c r="A24" s="185" t="s">
        <v>20</v>
      </c>
      <c r="B24" s="217"/>
      <c r="C24" s="185" t="s">
        <v>15</v>
      </c>
      <c r="D24" s="226">
        <v>-1207689.6100000001</v>
      </c>
      <c r="E24" s="218"/>
    </row>
    <row r="25" spans="1:5">
      <c r="A25" s="185" t="s">
        <v>20</v>
      </c>
      <c r="B25" s="217"/>
      <c r="C25" s="185" t="s">
        <v>13</v>
      </c>
      <c r="D25" s="226">
        <v>-4349960.7199999988</v>
      </c>
      <c r="E25" s="218"/>
    </row>
    <row r="26" spans="1:5">
      <c r="A26" s="177" t="s">
        <v>31</v>
      </c>
      <c r="B26" s="217"/>
      <c r="C26" s="185" t="s">
        <v>28</v>
      </c>
      <c r="D26" s="226">
        <v>-266976.52</v>
      </c>
      <c r="E26" s="218"/>
    </row>
    <row r="27" spans="1:5">
      <c r="A27" s="177" t="s">
        <v>33</v>
      </c>
      <c r="B27" s="217"/>
      <c r="C27" s="185" t="s">
        <v>15</v>
      </c>
      <c r="D27" s="226">
        <v>-25626.82</v>
      </c>
      <c r="E27" s="218"/>
    </row>
    <row r="28" spans="1:5">
      <c r="A28" s="177" t="s">
        <v>33</v>
      </c>
      <c r="B28" s="217"/>
      <c r="C28" s="185" t="s">
        <v>13</v>
      </c>
      <c r="D28" s="226">
        <v>-239687.73</v>
      </c>
      <c r="E28" s="218"/>
    </row>
    <row r="29" spans="1:5">
      <c r="A29" s="217"/>
      <c r="B29" s="217"/>
      <c r="C29" s="217"/>
      <c r="D29" s="227">
        <f>SUM(D24:D28)</f>
        <v>-6089941.4000000004</v>
      </c>
      <c r="E29" s="218"/>
    </row>
    <row r="30" spans="1:5">
      <c r="A30" s="217"/>
      <c r="B30" s="217"/>
      <c r="C30" s="217"/>
      <c r="D30" s="217"/>
      <c r="E30" s="218"/>
    </row>
    <row r="31" spans="1:5">
      <c r="A31" s="216" t="s">
        <v>554</v>
      </c>
      <c r="B31" s="217"/>
      <c r="C31" s="217"/>
      <c r="D31" s="217"/>
      <c r="E31" s="218"/>
    </row>
    <row r="32" spans="1:5">
      <c r="A32" s="219" t="s">
        <v>555</v>
      </c>
      <c r="B32" s="217"/>
      <c r="C32" s="217"/>
      <c r="D32" s="217"/>
      <c r="E32" s="218"/>
    </row>
    <row r="33" spans="1:5">
      <c r="A33" s="177" t="s">
        <v>31</v>
      </c>
      <c r="B33" s="217"/>
      <c r="C33" s="185" t="s">
        <v>30</v>
      </c>
      <c r="D33" s="228">
        <v>-1982275.853636364</v>
      </c>
      <c r="E33" s="218"/>
    </row>
    <row r="34" spans="1:5">
      <c r="A34" s="217"/>
      <c r="B34" s="217"/>
      <c r="C34" s="217"/>
      <c r="D34" s="229">
        <f>SUM(D33)</f>
        <v>-1982275.853636364</v>
      </c>
      <c r="E34" s="218"/>
    </row>
    <row r="35" spans="1:5">
      <c r="A35" s="217"/>
      <c r="B35" s="217"/>
      <c r="C35" s="217"/>
      <c r="D35" s="230"/>
      <c r="E35" s="218"/>
    </row>
    <row r="36" spans="1:5">
      <c r="A36" s="216" t="s">
        <v>556</v>
      </c>
      <c r="B36" s="217"/>
      <c r="C36" s="217"/>
      <c r="D36" s="217"/>
      <c r="E36" s="218"/>
    </row>
    <row r="37" spans="1:5">
      <c r="A37" s="219" t="s">
        <v>557</v>
      </c>
      <c r="B37" s="217"/>
      <c r="C37" s="217"/>
      <c r="D37" s="217"/>
      <c r="E37" s="218"/>
    </row>
    <row r="38" spans="1:5">
      <c r="A38" s="177" t="s">
        <v>31</v>
      </c>
      <c r="B38" s="217"/>
      <c r="C38" s="185" t="s">
        <v>28</v>
      </c>
      <c r="D38" s="228">
        <v>-2482113.794000004</v>
      </c>
      <c r="E38" s="218"/>
    </row>
    <row r="39" spans="1:5">
      <c r="A39" s="217"/>
      <c r="B39" s="217"/>
      <c r="C39" s="217"/>
      <c r="D39" s="229">
        <f>SUM(D38)</f>
        <v>-2482113.794000004</v>
      </c>
      <c r="E39" s="218"/>
    </row>
    <row r="40" spans="1:5">
      <c r="A40" s="217"/>
      <c r="B40" s="217"/>
      <c r="C40" s="217"/>
      <c r="D40" s="217"/>
    </row>
    <row r="41" spans="1:5">
      <c r="A41" s="216" t="s">
        <v>558</v>
      </c>
      <c r="B41" s="217"/>
      <c r="C41" s="217"/>
      <c r="D41" s="217"/>
    </row>
    <row r="42" spans="1:5">
      <c r="A42" s="219" t="s">
        <v>559</v>
      </c>
      <c r="B42" s="217"/>
      <c r="C42" s="217"/>
      <c r="D42" s="217"/>
    </row>
    <row r="43" spans="1:5">
      <c r="A43" s="177" t="s">
        <v>20</v>
      </c>
      <c r="B43" s="220"/>
      <c r="C43" s="231" t="s">
        <v>21</v>
      </c>
      <c r="D43" s="228">
        <v>-463135</v>
      </c>
    </row>
    <row r="44" spans="1:5">
      <c r="A44" s="217"/>
      <c r="B44" s="217"/>
      <c r="C44" s="217"/>
      <c r="D44" s="229">
        <f>SUM(D43)</f>
        <v>-463135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390"/>
  <sheetViews>
    <sheetView zoomScale="85" zoomScaleNormal="85" workbookViewId="0">
      <selection activeCell="D35" sqref="D35"/>
    </sheetView>
  </sheetViews>
  <sheetFormatPr defaultColWidth="10" defaultRowHeight="12"/>
  <cols>
    <col min="1" max="1" width="2.5703125" style="1" customWidth="1"/>
    <col min="2" max="2" width="7.140625" style="1" customWidth="1"/>
    <col min="3" max="3" width="23.5703125" style="1" customWidth="1"/>
    <col min="4" max="4" width="9.7109375" style="1" customWidth="1"/>
    <col min="5" max="5" width="9.7109375" style="1" hidden="1" customWidth="1"/>
    <col min="6" max="6" width="4.7109375" style="1" customWidth="1"/>
    <col min="7" max="8" width="14.42578125" style="1" customWidth="1"/>
    <col min="9" max="9" width="11.140625" style="1" customWidth="1"/>
    <col min="10" max="10" width="10.28515625" style="1" customWidth="1"/>
    <col min="11" max="11" width="13" style="1" customWidth="1"/>
    <col min="12" max="12" width="8.28515625" style="1" customWidth="1"/>
    <col min="13" max="257" width="10" style="1"/>
    <col min="258" max="258" width="2.5703125" style="1" customWidth="1"/>
    <col min="259" max="259" width="7.140625" style="1" customWidth="1"/>
    <col min="260" max="260" width="23.5703125" style="1" customWidth="1"/>
    <col min="261" max="261" width="9.7109375" style="1" customWidth="1"/>
    <col min="262" max="262" width="0" style="1" hidden="1" customWidth="1"/>
    <col min="263" max="263" width="4.7109375" style="1" customWidth="1"/>
    <col min="264" max="264" width="14.42578125" style="1" customWidth="1"/>
    <col min="265" max="265" width="11.140625" style="1" customWidth="1"/>
    <col min="266" max="266" width="10.28515625" style="1" customWidth="1"/>
    <col min="267" max="267" width="13" style="1" customWidth="1"/>
    <col min="268" max="268" width="8.28515625" style="1" customWidth="1"/>
    <col min="269" max="513" width="10" style="1"/>
    <col min="514" max="514" width="2.5703125" style="1" customWidth="1"/>
    <col min="515" max="515" width="7.140625" style="1" customWidth="1"/>
    <col min="516" max="516" width="23.5703125" style="1" customWidth="1"/>
    <col min="517" max="517" width="9.7109375" style="1" customWidth="1"/>
    <col min="518" max="518" width="0" style="1" hidden="1" customWidth="1"/>
    <col min="519" max="519" width="4.7109375" style="1" customWidth="1"/>
    <col min="520" max="520" width="14.42578125" style="1" customWidth="1"/>
    <col min="521" max="521" width="11.140625" style="1" customWidth="1"/>
    <col min="522" max="522" width="10.28515625" style="1" customWidth="1"/>
    <col min="523" max="523" width="13" style="1" customWidth="1"/>
    <col min="524" max="524" width="8.28515625" style="1" customWidth="1"/>
    <col min="525" max="769" width="10" style="1"/>
    <col min="770" max="770" width="2.5703125" style="1" customWidth="1"/>
    <col min="771" max="771" width="7.140625" style="1" customWidth="1"/>
    <col min="772" max="772" width="23.5703125" style="1" customWidth="1"/>
    <col min="773" max="773" width="9.7109375" style="1" customWidth="1"/>
    <col min="774" max="774" width="0" style="1" hidden="1" customWidth="1"/>
    <col min="775" max="775" width="4.7109375" style="1" customWidth="1"/>
    <col min="776" max="776" width="14.42578125" style="1" customWidth="1"/>
    <col min="777" max="777" width="11.140625" style="1" customWidth="1"/>
    <col min="778" max="778" width="10.28515625" style="1" customWidth="1"/>
    <col min="779" max="779" width="13" style="1" customWidth="1"/>
    <col min="780" max="780" width="8.28515625" style="1" customWidth="1"/>
    <col min="781" max="1025" width="10" style="1"/>
    <col min="1026" max="1026" width="2.5703125" style="1" customWidth="1"/>
    <col min="1027" max="1027" width="7.140625" style="1" customWidth="1"/>
    <col min="1028" max="1028" width="23.5703125" style="1" customWidth="1"/>
    <col min="1029" max="1029" width="9.7109375" style="1" customWidth="1"/>
    <col min="1030" max="1030" width="0" style="1" hidden="1" customWidth="1"/>
    <col min="1031" max="1031" width="4.7109375" style="1" customWidth="1"/>
    <col min="1032" max="1032" width="14.42578125" style="1" customWidth="1"/>
    <col min="1033" max="1033" width="11.140625" style="1" customWidth="1"/>
    <col min="1034" max="1034" width="10.28515625" style="1" customWidth="1"/>
    <col min="1035" max="1035" width="13" style="1" customWidth="1"/>
    <col min="1036" max="1036" width="8.28515625" style="1" customWidth="1"/>
    <col min="1037" max="1281" width="10" style="1"/>
    <col min="1282" max="1282" width="2.5703125" style="1" customWidth="1"/>
    <col min="1283" max="1283" width="7.140625" style="1" customWidth="1"/>
    <col min="1284" max="1284" width="23.5703125" style="1" customWidth="1"/>
    <col min="1285" max="1285" width="9.7109375" style="1" customWidth="1"/>
    <col min="1286" max="1286" width="0" style="1" hidden="1" customWidth="1"/>
    <col min="1287" max="1287" width="4.7109375" style="1" customWidth="1"/>
    <col min="1288" max="1288" width="14.42578125" style="1" customWidth="1"/>
    <col min="1289" max="1289" width="11.140625" style="1" customWidth="1"/>
    <col min="1290" max="1290" width="10.28515625" style="1" customWidth="1"/>
    <col min="1291" max="1291" width="13" style="1" customWidth="1"/>
    <col min="1292" max="1292" width="8.28515625" style="1" customWidth="1"/>
    <col min="1293" max="1537" width="10" style="1"/>
    <col min="1538" max="1538" width="2.5703125" style="1" customWidth="1"/>
    <col min="1539" max="1539" width="7.140625" style="1" customWidth="1"/>
    <col min="1540" max="1540" width="23.5703125" style="1" customWidth="1"/>
    <col min="1541" max="1541" width="9.7109375" style="1" customWidth="1"/>
    <col min="1542" max="1542" width="0" style="1" hidden="1" customWidth="1"/>
    <col min="1543" max="1543" width="4.7109375" style="1" customWidth="1"/>
    <col min="1544" max="1544" width="14.42578125" style="1" customWidth="1"/>
    <col min="1545" max="1545" width="11.140625" style="1" customWidth="1"/>
    <col min="1546" max="1546" width="10.28515625" style="1" customWidth="1"/>
    <col min="1547" max="1547" width="13" style="1" customWidth="1"/>
    <col min="1548" max="1548" width="8.28515625" style="1" customWidth="1"/>
    <col min="1549" max="1793" width="10" style="1"/>
    <col min="1794" max="1794" width="2.5703125" style="1" customWidth="1"/>
    <col min="1795" max="1795" width="7.140625" style="1" customWidth="1"/>
    <col min="1796" max="1796" width="23.5703125" style="1" customWidth="1"/>
    <col min="1797" max="1797" width="9.7109375" style="1" customWidth="1"/>
    <col min="1798" max="1798" width="0" style="1" hidden="1" customWidth="1"/>
    <col min="1799" max="1799" width="4.7109375" style="1" customWidth="1"/>
    <col min="1800" max="1800" width="14.42578125" style="1" customWidth="1"/>
    <col min="1801" max="1801" width="11.140625" style="1" customWidth="1"/>
    <col min="1802" max="1802" width="10.28515625" style="1" customWidth="1"/>
    <col min="1803" max="1803" width="13" style="1" customWidth="1"/>
    <col min="1804" max="1804" width="8.28515625" style="1" customWidth="1"/>
    <col min="1805" max="2049" width="10" style="1"/>
    <col min="2050" max="2050" width="2.5703125" style="1" customWidth="1"/>
    <col min="2051" max="2051" width="7.140625" style="1" customWidth="1"/>
    <col min="2052" max="2052" width="23.5703125" style="1" customWidth="1"/>
    <col min="2053" max="2053" width="9.7109375" style="1" customWidth="1"/>
    <col min="2054" max="2054" width="0" style="1" hidden="1" customWidth="1"/>
    <col min="2055" max="2055" width="4.7109375" style="1" customWidth="1"/>
    <col min="2056" max="2056" width="14.42578125" style="1" customWidth="1"/>
    <col min="2057" max="2057" width="11.140625" style="1" customWidth="1"/>
    <col min="2058" max="2058" width="10.28515625" style="1" customWidth="1"/>
    <col min="2059" max="2059" width="13" style="1" customWidth="1"/>
    <col min="2060" max="2060" width="8.28515625" style="1" customWidth="1"/>
    <col min="2061" max="2305" width="10" style="1"/>
    <col min="2306" max="2306" width="2.5703125" style="1" customWidth="1"/>
    <col min="2307" max="2307" width="7.140625" style="1" customWidth="1"/>
    <col min="2308" max="2308" width="23.5703125" style="1" customWidth="1"/>
    <col min="2309" max="2309" width="9.7109375" style="1" customWidth="1"/>
    <col min="2310" max="2310" width="0" style="1" hidden="1" customWidth="1"/>
    <col min="2311" max="2311" width="4.7109375" style="1" customWidth="1"/>
    <col min="2312" max="2312" width="14.42578125" style="1" customWidth="1"/>
    <col min="2313" max="2313" width="11.140625" style="1" customWidth="1"/>
    <col min="2314" max="2314" width="10.28515625" style="1" customWidth="1"/>
    <col min="2315" max="2315" width="13" style="1" customWidth="1"/>
    <col min="2316" max="2316" width="8.28515625" style="1" customWidth="1"/>
    <col min="2317" max="2561" width="10" style="1"/>
    <col min="2562" max="2562" width="2.5703125" style="1" customWidth="1"/>
    <col min="2563" max="2563" width="7.140625" style="1" customWidth="1"/>
    <col min="2564" max="2564" width="23.5703125" style="1" customWidth="1"/>
    <col min="2565" max="2565" width="9.7109375" style="1" customWidth="1"/>
    <col min="2566" max="2566" width="0" style="1" hidden="1" customWidth="1"/>
    <col min="2567" max="2567" width="4.7109375" style="1" customWidth="1"/>
    <col min="2568" max="2568" width="14.42578125" style="1" customWidth="1"/>
    <col min="2569" max="2569" width="11.140625" style="1" customWidth="1"/>
    <col min="2570" max="2570" width="10.28515625" style="1" customWidth="1"/>
    <col min="2571" max="2571" width="13" style="1" customWidth="1"/>
    <col min="2572" max="2572" width="8.28515625" style="1" customWidth="1"/>
    <col min="2573" max="2817" width="10" style="1"/>
    <col min="2818" max="2818" width="2.5703125" style="1" customWidth="1"/>
    <col min="2819" max="2819" width="7.140625" style="1" customWidth="1"/>
    <col min="2820" max="2820" width="23.5703125" style="1" customWidth="1"/>
    <col min="2821" max="2821" width="9.7109375" style="1" customWidth="1"/>
    <col min="2822" max="2822" width="0" style="1" hidden="1" customWidth="1"/>
    <col min="2823" max="2823" width="4.7109375" style="1" customWidth="1"/>
    <col min="2824" max="2824" width="14.42578125" style="1" customWidth="1"/>
    <col min="2825" max="2825" width="11.140625" style="1" customWidth="1"/>
    <col min="2826" max="2826" width="10.28515625" style="1" customWidth="1"/>
    <col min="2827" max="2827" width="13" style="1" customWidth="1"/>
    <col min="2828" max="2828" width="8.28515625" style="1" customWidth="1"/>
    <col min="2829" max="3073" width="10" style="1"/>
    <col min="3074" max="3074" width="2.5703125" style="1" customWidth="1"/>
    <col min="3075" max="3075" width="7.140625" style="1" customWidth="1"/>
    <col min="3076" max="3076" width="23.5703125" style="1" customWidth="1"/>
    <col min="3077" max="3077" width="9.7109375" style="1" customWidth="1"/>
    <col min="3078" max="3078" width="0" style="1" hidden="1" customWidth="1"/>
    <col min="3079" max="3079" width="4.7109375" style="1" customWidth="1"/>
    <col min="3080" max="3080" width="14.42578125" style="1" customWidth="1"/>
    <col min="3081" max="3081" width="11.140625" style="1" customWidth="1"/>
    <col min="3082" max="3082" width="10.28515625" style="1" customWidth="1"/>
    <col min="3083" max="3083" width="13" style="1" customWidth="1"/>
    <col min="3084" max="3084" width="8.28515625" style="1" customWidth="1"/>
    <col min="3085" max="3329" width="10" style="1"/>
    <col min="3330" max="3330" width="2.5703125" style="1" customWidth="1"/>
    <col min="3331" max="3331" width="7.140625" style="1" customWidth="1"/>
    <col min="3332" max="3332" width="23.5703125" style="1" customWidth="1"/>
    <col min="3333" max="3333" width="9.7109375" style="1" customWidth="1"/>
    <col min="3334" max="3334" width="0" style="1" hidden="1" customWidth="1"/>
    <col min="3335" max="3335" width="4.7109375" style="1" customWidth="1"/>
    <col min="3336" max="3336" width="14.42578125" style="1" customWidth="1"/>
    <col min="3337" max="3337" width="11.140625" style="1" customWidth="1"/>
    <col min="3338" max="3338" width="10.28515625" style="1" customWidth="1"/>
    <col min="3339" max="3339" width="13" style="1" customWidth="1"/>
    <col min="3340" max="3340" width="8.28515625" style="1" customWidth="1"/>
    <col min="3341" max="3585" width="10" style="1"/>
    <col min="3586" max="3586" width="2.5703125" style="1" customWidth="1"/>
    <col min="3587" max="3587" width="7.140625" style="1" customWidth="1"/>
    <col min="3588" max="3588" width="23.5703125" style="1" customWidth="1"/>
    <col min="3589" max="3589" width="9.7109375" style="1" customWidth="1"/>
    <col min="3590" max="3590" width="0" style="1" hidden="1" customWidth="1"/>
    <col min="3591" max="3591" width="4.7109375" style="1" customWidth="1"/>
    <col min="3592" max="3592" width="14.42578125" style="1" customWidth="1"/>
    <col min="3593" max="3593" width="11.140625" style="1" customWidth="1"/>
    <col min="3594" max="3594" width="10.28515625" style="1" customWidth="1"/>
    <col min="3595" max="3595" width="13" style="1" customWidth="1"/>
    <col min="3596" max="3596" width="8.28515625" style="1" customWidth="1"/>
    <col min="3597" max="3841" width="10" style="1"/>
    <col min="3842" max="3842" width="2.5703125" style="1" customWidth="1"/>
    <col min="3843" max="3843" width="7.140625" style="1" customWidth="1"/>
    <col min="3844" max="3844" width="23.5703125" style="1" customWidth="1"/>
    <col min="3845" max="3845" width="9.7109375" style="1" customWidth="1"/>
    <col min="3846" max="3846" width="0" style="1" hidden="1" customWidth="1"/>
    <col min="3847" max="3847" width="4.7109375" style="1" customWidth="1"/>
    <col min="3848" max="3848" width="14.42578125" style="1" customWidth="1"/>
    <col min="3849" max="3849" width="11.140625" style="1" customWidth="1"/>
    <col min="3850" max="3850" width="10.28515625" style="1" customWidth="1"/>
    <col min="3851" max="3851" width="13" style="1" customWidth="1"/>
    <col min="3852" max="3852" width="8.28515625" style="1" customWidth="1"/>
    <col min="3853" max="4097" width="10" style="1"/>
    <col min="4098" max="4098" width="2.5703125" style="1" customWidth="1"/>
    <col min="4099" max="4099" width="7.140625" style="1" customWidth="1"/>
    <col min="4100" max="4100" width="23.5703125" style="1" customWidth="1"/>
    <col min="4101" max="4101" width="9.7109375" style="1" customWidth="1"/>
    <col min="4102" max="4102" width="0" style="1" hidden="1" customWidth="1"/>
    <col min="4103" max="4103" width="4.7109375" style="1" customWidth="1"/>
    <col min="4104" max="4104" width="14.42578125" style="1" customWidth="1"/>
    <col min="4105" max="4105" width="11.140625" style="1" customWidth="1"/>
    <col min="4106" max="4106" width="10.28515625" style="1" customWidth="1"/>
    <col min="4107" max="4107" width="13" style="1" customWidth="1"/>
    <col min="4108" max="4108" width="8.28515625" style="1" customWidth="1"/>
    <col min="4109" max="4353" width="10" style="1"/>
    <col min="4354" max="4354" width="2.5703125" style="1" customWidth="1"/>
    <col min="4355" max="4355" width="7.140625" style="1" customWidth="1"/>
    <col min="4356" max="4356" width="23.5703125" style="1" customWidth="1"/>
    <col min="4357" max="4357" width="9.7109375" style="1" customWidth="1"/>
    <col min="4358" max="4358" width="0" style="1" hidden="1" customWidth="1"/>
    <col min="4359" max="4359" width="4.7109375" style="1" customWidth="1"/>
    <col min="4360" max="4360" width="14.42578125" style="1" customWidth="1"/>
    <col min="4361" max="4361" width="11.140625" style="1" customWidth="1"/>
    <col min="4362" max="4362" width="10.28515625" style="1" customWidth="1"/>
    <col min="4363" max="4363" width="13" style="1" customWidth="1"/>
    <col min="4364" max="4364" width="8.28515625" style="1" customWidth="1"/>
    <col min="4365" max="4609" width="10" style="1"/>
    <col min="4610" max="4610" width="2.5703125" style="1" customWidth="1"/>
    <col min="4611" max="4611" width="7.140625" style="1" customWidth="1"/>
    <col min="4612" max="4612" width="23.5703125" style="1" customWidth="1"/>
    <col min="4613" max="4613" width="9.7109375" style="1" customWidth="1"/>
    <col min="4614" max="4614" width="0" style="1" hidden="1" customWidth="1"/>
    <col min="4615" max="4615" width="4.7109375" style="1" customWidth="1"/>
    <col min="4616" max="4616" width="14.42578125" style="1" customWidth="1"/>
    <col min="4617" max="4617" width="11.140625" style="1" customWidth="1"/>
    <col min="4618" max="4618" width="10.28515625" style="1" customWidth="1"/>
    <col min="4619" max="4619" width="13" style="1" customWidth="1"/>
    <col min="4620" max="4620" width="8.28515625" style="1" customWidth="1"/>
    <col min="4621" max="4865" width="10" style="1"/>
    <col min="4866" max="4866" width="2.5703125" style="1" customWidth="1"/>
    <col min="4867" max="4867" width="7.140625" style="1" customWidth="1"/>
    <col min="4868" max="4868" width="23.5703125" style="1" customWidth="1"/>
    <col min="4869" max="4869" width="9.7109375" style="1" customWidth="1"/>
    <col min="4870" max="4870" width="0" style="1" hidden="1" customWidth="1"/>
    <col min="4871" max="4871" width="4.7109375" style="1" customWidth="1"/>
    <col min="4872" max="4872" width="14.42578125" style="1" customWidth="1"/>
    <col min="4873" max="4873" width="11.140625" style="1" customWidth="1"/>
    <col min="4874" max="4874" width="10.28515625" style="1" customWidth="1"/>
    <col min="4875" max="4875" width="13" style="1" customWidth="1"/>
    <col min="4876" max="4876" width="8.28515625" style="1" customWidth="1"/>
    <col min="4877" max="5121" width="10" style="1"/>
    <col min="5122" max="5122" width="2.5703125" style="1" customWidth="1"/>
    <col min="5123" max="5123" width="7.140625" style="1" customWidth="1"/>
    <col min="5124" max="5124" width="23.5703125" style="1" customWidth="1"/>
    <col min="5125" max="5125" width="9.7109375" style="1" customWidth="1"/>
    <col min="5126" max="5126" width="0" style="1" hidden="1" customWidth="1"/>
    <col min="5127" max="5127" width="4.7109375" style="1" customWidth="1"/>
    <col min="5128" max="5128" width="14.42578125" style="1" customWidth="1"/>
    <col min="5129" max="5129" width="11.140625" style="1" customWidth="1"/>
    <col min="5130" max="5130" width="10.28515625" style="1" customWidth="1"/>
    <col min="5131" max="5131" width="13" style="1" customWidth="1"/>
    <col min="5132" max="5132" width="8.28515625" style="1" customWidth="1"/>
    <col min="5133" max="5377" width="10" style="1"/>
    <col min="5378" max="5378" width="2.5703125" style="1" customWidth="1"/>
    <col min="5379" max="5379" width="7.140625" style="1" customWidth="1"/>
    <col min="5380" max="5380" width="23.5703125" style="1" customWidth="1"/>
    <col min="5381" max="5381" width="9.7109375" style="1" customWidth="1"/>
    <col min="5382" max="5382" width="0" style="1" hidden="1" customWidth="1"/>
    <col min="5383" max="5383" width="4.7109375" style="1" customWidth="1"/>
    <col min="5384" max="5384" width="14.42578125" style="1" customWidth="1"/>
    <col min="5385" max="5385" width="11.140625" style="1" customWidth="1"/>
    <col min="5386" max="5386" width="10.28515625" style="1" customWidth="1"/>
    <col min="5387" max="5387" width="13" style="1" customWidth="1"/>
    <col min="5388" max="5388" width="8.28515625" style="1" customWidth="1"/>
    <col min="5389" max="5633" width="10" style="1"/>
    <col min="5634" max="5634" width="2.5703125" style="1" customWidth="1"/>
    <col min="5635" max="5635" width="7.140625" style="1" customWidth="1"/>
    <col min="5636" max="5636" width="23.5703125" style="1" customWidth="1"/>
    <col min="5637" max="5637" width="9.7109375" style="1" customWidth="1"/>
    <col min="5638" max="5638" width="0" style="1" hidden="1" customWidth="1"/>
    <col min="5639" max="5639" width="4.7109375" style="1" customWidth="1"/>
    <col min="5640" max="5640" width="14.42578125" style="1" customWidth="1"/>
    <col min="5641" max="5641" width="11.140625" style="1" customWidth="1"/>
    <col min="5642" max="5642" width="10.28515625" style="1" customWidth="1"/>
    <col min="5643" max="5643" width="13" style="1" customWidth="1"/>
    <col min="5644" max="5644" width="8.28515625" style="1" customWidth="1"/>
    <col min="5645" max="5889" width="10" style="1"/>
    <col min="5890" max="5890" width="2.5703125" style="1" customWidth="1"/>
    <col min="5891" max="5891" width="7.140625" style="1" customWidth="1"/>
    <col min="5892" max="5892" width="23.5703125" style="1" customWidth="1"/>
    <col min="5893" max="5893" width="9.7109375" style="1" customWidth="1"/>
    <col min="5894" max="5894" width="0" style="1" hidden="1" customWidth="1"/>
    <col min="5895" max="5895" width="4.7109375" style="1" customWidth="1"/>
    <col min="5896" max="5896" width="14.42578125" style="1" customWidth="1"/>
    <col min="5897" max="5897" width="11.140625" style="1" customWidth="1"/>
    <col min="5898" max="5898" width="10.28515625" style="1" customWidth="1"/>
    <col min="5899" max="5899" width="13" style="1" customWidth="1"/>
    <col min="5900" max="5900" width="8.28515625" style="1" customWidth="1"/>
    <col min="5901" max="6145" width="10" style="1"/>
    <col min="6146" max="6146" width="2.5703125" style="1" customWidth="1"/>
    <col min="6147" max="6147" width="7.140625" style="1" customWidth="1"/>
    <col min="6148" max="6148" width="23.5703125" style="1" customWidth="1"/>
    <col min="6149" max="6149" width="9.7109375" style="1" customWidth="1"/>
    <col min="6150" max="6150" width="0" style="1" hidden="1" customWidth="1"/>
    <col min="6151" max="6151" width="4.7109375" style="1" customWidth="1"/>
    <col min="6152" max="6152" width="14.42578125" style="1" customWidth="1"/>
    <col min="6153" max="6153" width="11.140625" style="1" customWidth="1"/>
    <col min="6154" max="6154" width="10.28515625" style="1" customWidth="1"/>
    <col min="6155" max="6155" width="13" style="1" customWidth="1"/>
    <col min="6156" max="6156" width="8.28515625" style="1" customWidth="1"/>
    <col min="6157" max="6401" width="10" style="1"/>
    <col min="6402" max="6402" width="2.5703125" style="1" customWidth="1"/>
    <col min="6403" max="6403" width="7.140625" style="1" customWidth="1"/>
    <col min="6404" max="6404" width="23.5703125" style="1" customWidth="1"/>
    <col min="6405" max="6405" width="9.7109375" style="1" customWidth="1"/>
    <col min="6406" max="6406" width="0" style="1" hidden="1" customWidth="1"/>
    <col min="6407" max="6407" width="4.7109375" style="1" customWidth="1"/>
    <col min="6408" max="6408" width="14.42578125" style="1" customWidth="1"/>
    <col min="6409" max="6409" width="11.140625" style="1" customWidth="1"/>
    <col min="6410" max="6410" width="10.28515625" style="1" customWidth="1"/>
    <col min="6411" max="6411" width="13" style="1" customWidth="1"/>
    <col min="6412" max="6412" width="8.28515625" style="1" customWidth="1"/>
    <col min="6413" max="6657" width="10" style="1"/>
    <col min="6658" max="6658" width="2.5703125" style="1" customWidth="1"/>
    <col min="6659" max="6659" width="7.140625" style="1" customWidth="1"/>
    <col min="6660" max="6660" width="23.5703125" style="1" customWidth="1"/>
    <col min="6661" max="6661" width="9.7109375" style="1" customWidth="1"/>
    <col min="6662" max="6662" width="0" style="1" hidden="1" customWidth="1"/>
    <col min="6663" max="6663" width="4.7109375" style="1" customWidth="1"/>
    <col min="6664" max="6664" width="14.42578125" style="1" customWidth="1"/>
    <col min="6665" max="6665" width="11.140625" style="1" customWidth="1"/>
    <col min="6666" max="6666" width="10.28515625" style="1" customWidth="1"/>
    <col min="6667" max="6667" width="13" style="1" customWidth="1"/>
    <col min="6668" max="6668" width="8.28515625" style="1" customWidth="1"/>
    <col min="6669" max="6913" width="10" style="1"/>
    <col min="6914" max="6914" width="2.5703125" style="1" customWidth="1"/>
    <col min="6915" max="6915" width="7.140625" style="1" customWidth="1"/>
    <col min="6916" max="6916" width="23.5703125" style="1" customWidth="1"/>
    <col min="6917" max="6917" width="9.7109375" style="1" customWidth="1"/>
    <col min="6918" max="6918" width="0" style="1" hidden="1" customWidth="1"/>
    <col min="6919" max="6919" width="4.7109375" style="1" customWidth="1"/>
    <col min="6920" max="6920" width="14.42578125" style="1" customWidth="1"/>
    <col min="6921" max="6921" width="11.140625" style="1" customWidth="1"/>
    <col min="6922" max="6922" width="10.28515625" style="1" customWidth="1"/>
    <col min="6923" max="6923" width="13" style="1" customWidth="1"/>
    <col min="6924" max="6924" width="8.28515625" style="1" customWidth="1"/>
    <col min="6925" max="7169" width="10" style="1"/>
    <col min="7170" max="7170" width="2.5703125" style="1" customWidth="1"/>
    <col min="7171" max="7171" width="7.140625" style="1" customWidth="1"/>
    <col min="7172" max="7172" width="23.5703125" style="1" customWidth="1"/>
    <col min="7173" max="7173" width="9.7109375" style="1" customWidth="1"/>
    <col min="7174" max="7174" width="0" style="1" hidden="1" customWidth="1"/>
    <col min="7175" max="7175" width="4.7109375" style="1" customWidth="1"/>
    <col min="7176" max="7176" width="14.42578125" style="1" customWidth="1"/>
    <col min="7177" max="7177" width="11.140625" style="1" customWidth="1"/>
    <col min="7178" max="7178" width="10.28515625" style="1" customWidth="1"/>
    <col min="7179" max="7179" width="13" style="1" customWidth="1"/>
    <col min="7180" max="7180" width="8.28515625" style="1" customWidth="1"/>
    <col min="7181" max="7425" width="10" style="1"/>
    <col min="7426" max="7426" width="2.5703125" style="1" customWidth="1"/>
    <col min="7427" max="7427" width="7.140625" style="1" customWidth="1"/>
    <col min="7428" max="7428" width="23.5703125" style="1" customWidth="1"/>
    <col min="7429" max="7429" width="9.7109375" style="1" customWidth="1"/>
    <col min="7430" max="7430" width="0" style="1" hidden="1" customWidth="1"/>
    <col min="7431" max="7431" width="4.7109375" style="1" customWidth="1"/>
    <col min="7432" max="7432" width="14.42578125" style="1" customWidth="1"/>
    <col min="7433" max="7433" width="11.140625" style="1" customWidth="1"/>
    <col min="7434" max="7434" width="10.28515625" style="1" customWidth="1"/>
    <col min="7435" max="7435" width="13" style="1" customWidth="1"/>
    <col min="7436" max="7436" width="8.28515625" style="1" customWidth="1"/>
    <col min="7437" max="7681" width="10" style="1"/>
    <col min="7682" max="7682" width="2.5703125" style="1" customWidth="1"/>
    <col min="7683" max="7683" width="7.140625" style="1" customWidth="1"/>
    <col min="7684" max="7684" width="23.5703125" style="1" customWidth="1"/>
    <col min="7685" max="7685" width="9.7109375" style="1" customWidth="1"/>
    <col min="7686" max="7686" width="0" style="1" hidden="1" customWidth="1"/>
    <col min="7687" max="7687" width="4.7109375" style="1" customWidth="1"/>
    <col min="7688" max="7688" width="14.42578125" style="1" customWidth="1"/>
    <col min="7689" max="7689" width="11.140625" style="1" customWidth="1"/>
    <col min="7690" max="7690" width="10.28515625" style="1" customWidth="1"/>
    <col min="7691" max="7691" width="13" style="1" customWidth="1"/>
    <col min="7692" max="7692" width="8.28515625" style="1" customWidth="1"/>
    <col min="7693" max="7937" width="10" style="1"/>
    <col min="7938" max="7938" width="2.5703125" style="1" customWidth="1"/>
    <col min="7939" max="7939" width="7.140625" style="1" customWidth="1"/>
    <col min="7940" max="7940" width="23.5703125" style="1" customWidth="1"/>
    <col min="7941" max="7941" width="9.7109375" style="1" customWidth="1"/>
    <col min="7942" max="7942" width="0" style="1" hidden="1" customWidth="1"/>
    <col min="7943" max="7943" width="4.7109375" style="1" customWidth="1"/>
    <col min="7944" max="7944" width="14.42578125" style="1" customWidth="1"/>
    <col min="7945" max="7945" width="11.140625" style="1" customWidth="1"/>
    <col min="7946" max="7946" width="10.28515625" style="1" customWidth="1"/>
    <col min="7947" max="7947" width="13" style="1" customWidth="1"/>
    <col min="7948" max="7948" width="8.28515625" style="1" customWidth="1"/>
    <col min="7949" max="8193" width="10" style="1"/>
    <col min="8194" max="8194" width="2.5703125" style="1" customWidth="1"/>
    <col min="8195" max="8195" width="7.140625" style="1" customWidth="1"/>
    <col min="8196" max="8196" width="23.5703125" style="1" customWidth="1"/>
    <col min="8197" max="8197" width="9.7109375" style="1" customWidth="1"/>
    <col min="8198" max="8198" width="0" style="1" hidden="1" customWidth="1"/>
    <col min="8199" max="8199" width="4.7109375" style="1" customWidth="1"/>
    <col min="8200" max="8200" width="14.42578125" style="1" customWidth="1"/>
    <col min="8201" max="8201" width="11.140625" style="1" customWidth="1"/>
    <col min="8202" max="8202" width="10.28515625" style="1" customWidth="1"/>
    <col min="8203" max="8203" width="13" style="1" customWidth="1"/>
    <col min="8204" max="8204" width="8.28515625" style="1" customWidth="1"/>
    <col min="8205" max="8449" width="10" style="1"/>
    <col min="8450" max="8450" width="2.5703125" style="1" customWidth="1"/>
    <col min="8451" max="8451" width="7.140625" style="1" customWidth="1"/>
    <col min="8452" max="8452" width="23.5703125" style="1" customWidth="1"/>
    <col min="8453" max="8453" width="9.7109375" style="1" customWidth="1"/>
    <col min="8454" max="8454" width="0" style="1" hidden="1" customWidth="1"/>
    <col min="8455" max="8455" width="4.7109375" style="1" customWidth="1"/>
    <col min="8456" max="8456" width="14.42578125" style="1" customWidth="1"/>
    <col min="8457" max="8457" width="11.140625" style="1" customWidth="1"/>
    <col min="8458" max="8458" width="10.28515625" style="1" customWidth="1"/>
    <col min="8459" max="8459" width="13" style="1" customWidth="1"/>
    <col min="8460" max="8460" width="8.28515625" style="1" customWidth="1"/>
    <col min="8461" max="8705" width="10" style="1"/>
    <col min="8706" max="8706" width="2.5703125" style="1" customWidth="1"/>
    <col min="8707" max="8707" width="7.140625" style="1" customWidth="1"/>
    <col min="8708" max="8708" width="23.5703125" style="1" customWidth="1"/>
    <col min="8709" max="8709" width="9.7109375" style="1" customWidth="1"/>
    <col min="8710" max="8710" width="0" style="1" hidden="1" customWidth="1"/>
    <col min="8711" max="8711" width="4.7109375" style="1" customWidth="1"/>
    <col min="8712" max="8712" width="14.42578125" style="1" customWidth="1"/>
    <col min="8713" max="8713" width="11.140625" style="1" customWidth="1"/>
    <col min="8714" max="8714" width="10.28515625" style="1" customWidth="1"/>
    <col min="8715" max="8715" width="13" style="1" customWidth="1"/>
    <col min="8716" max="8716" width="8.28515625" style="1" customWidth="1"/>
    <col min="8717" max="8961" width="10" style="1"/>
    <col min="8962" max="8962" width="2.5703125" style="1" customWidth="1"/>
    <col min="8963" max="8963" width="7.140625" style="1" customWidth="1"/>
    <col min="8964" max="8964" width="23.5703125" style="1" customWidth="1"/>
    <col min="8965" max="8965" width="9.7109375" style="1" customWidth="1"/>
    <col min="8966" max="8966" width="0" style="1" hidden="1" customWidth="1"/>
    <col min="8967" max="8967" width="4.7109375" style="1" customWidth="1"/>
    <col min="8968" max="8968" width="14.42578125" style="1" customWidth="1"/>
    <col min="8969" max="8969" width="11.140625" style="1" customWidth="1"/>
    <col min="8970" max="8970" width="10.28515625" style="1" customWidth="1"/>
    <col min="8971" max="8971" width="13" style="1" customWidth="1"/>
    <col min="8972" max="8972" width="8.28515625" style="1" customWidth="1"/>
    <col min="8973" max="9217" width="10" style="1"/>
    <col min="9218" max="9218" width="2.5703125" style="1" customWidth="1"/>
    <col min="9219" max="9219" width="7.140625" style="1" customWidth="1"/>
    <col min="9220" max="9220" width="23.5703125" style="1" customWidth="1"/>
    <col min="9221" max="9221" width="9.7109375" style="1" customWidth="1"/>
    <col min="9222" max="9222" width="0" style="1" hidden="1" customWidth="1"/>
    <col min="9223" max="9223" width="4.7109375" style="1" customWidth="1"/>
    <col min="9224" max="9224" width="14.42578125" style="1" customWidth="1"/>
    <col min="9225" max="9225" width="11.140625" style="1" customWidth="1"/>
    <col min="9226" max="9226" width="10.28515625" style="1" customWidth="1"/>
    <col min="9227" max="9227" width="13" style="1" customWidth="1"/>
    <col min="9228" max="9228" width="8.28515625" style="1" customWidth="1"/>
    <col min="9229" max="9473" width="10" style="1"/>
    <col min="9474" max="9474" width="2.5703125" style="1" customWidth="1"/>
    <col min="9475" max="9475" width="7.140625" style="1" customWidth="1"/>
    <col min="9476" max="9476" width="23.5703125" style="1" customWidth="1"/>
    <col min="9477" max="9477" width="9.7109375" style="1" customWidth="1"/>
    <col min="9478" max="9478" width="0" style="1" hidden="1" customWidth="1"/>
    <col min="9479" max="9479" width="4.7109375" style="1" customWidth="1"/>
    <col min="9480" max="9480" width="14.42578125" style="1" customWidth="1"/>
    <col min="9481" max="9481" width="11.140625" style="1" customWidth="1"/>
    <col min="9482" max="9482" width="10.28515625" style="1" customWidth="1"/>
    <col min="9483" max="9483" width="13" style="1" customWidth="1"/>
    <col min="9484" max="9484" width="8.28515625" style="1" customWidth="1"/>
    <col min="9485" max="9729" width="10" style="1"/>
    <col min="9730" max="9730" width="2.5703125" style="1" customWidth="1"/>
    <col min="9731" max="9731" width="7.140625" style="1" customWidth="1"/>
    <col min="9732" max="9732" width="23.5703125" style="1" customWidth="1"/>
    <col min="9733" max="9733" width="9.7109375" style="1" customWidth="1"/>
    <col min="9734" max="9734" width="0" style="1" hidden="1" customWidth="1"/>
    <col min="9735" max="9735" width="4.7109375" style="1" customWidth="1"/>
    <col min="9736" max="9736" width="14.42578125" style="1" customWidth="1"/>
    <col min="9737" max="9737" width="11.140625" style="1" customWidth="1"/>
    <col min="9738" max="9738" width="10.28515625" style="1" customWidth="1"/>
    <col min="9739" max="9739" width="13" style="1" customWidth="1"/>
    <col min="9740" max="9740" width="8.28515625" style="1" customWidth="1"/>
    <col min="9741" max="9985" width="10" style="1"/>
    <col min="9986" max="9986" width="2.5703125" style="1" customWidth="1"/>
    <col min="9987" max="9987" width="7.140625" style="1" customWidth="1"/>
    <col min="9988" max="9988" width="23.5703125" style="1" customWidth="1"/>
    <col min="9989" max="9989" width="9.7109375" style="1" customWidth="1"/>
    <col min="9990" max="9990" width="0" style="1" hidden="1" customWidth="1"/>
    <col min="9991" max="9991" width="4.7109375" style="1" customWidth="1"/>
    <col min="9992" max="9992" width="14.42578125" style="1" customWidth="1"/>
    <col min="9993" max="9993" width="11.140625" style="1" customWidth="1"/>
    <col min="9994" max="9994" width="10.28515625" style="1" customWidth="1"/>
    <col min="9995" max="9995" width="13" style="1" customWidth="1"/>
    <col min="9996" max="9996" width="8.28515625" style="1" customWidth="1"/>
    <col min="9997" max="10241" width="10" style="1"/>
    <col min="10242" max="10242" width="2.5703125" style="1" customWidth="1"/>
    <col min="10243" max="10243" width="7.140625" style="1" customWidth="1"/>
    <col min="10244" max="10244" width="23.5703125" style="1" customWidth="1"/>
    <col min="10245" max="10245" width="9.7109375" style="1" customWidth="1"/>
    <col min="10246" max="10246" width="0" style="1" hidden="1" customWidth="1"/>
    <col min="10247" max="10247" width="4.7109375" style="1" customWidth="1"/>
    <col min="10248" max="10248" width="14.42578125" style="1" customWidth="1"/>
    <col min="10249" max="10249" width="11.140625" style="1" customWidth="1"/>
    <col min="10250" max="10250" width="10.28515625" style="1" customWidth="1"/>
    <col min="10251" max="10251" width="13" style="1" customWidth="1"/>
    <col min="10252" max="10252" width="8.28515625" style="1" customWidth="1"/>
    <col min="10253" max="10497" width="10" style="1"/>
    <col min="10498" max="10498" width="2.5703125" style="1" customWidth="1"/>
    <col min="10499" max="10499" width="7.140625" style="1" customWidth="1"/>
    <col min="10500" max="10500" width="23.5703125" style="1" customWidth="1"/>
    <col min="10501" max="10501" width="9.7109375" style="1" customWidth="1"/>
    <col min="10502" max="10502" width="0" style="1" hidden="1" customWidth="1"/>
    <col min="10503" max="10503" width="4.7109375" style="1" customWidth="1"/>
    <col min="10504" max="10504" width="14.42578125" style="1" customWidth="1"/>
    <col min="10505" max="10505" width="11.140625" style="1" customWidth="1"/>
    <col min="10506" max="10506" width="10.28515625" style="1" customWidth="1"/>
    <col min="10507" max="10507" width="13" style="1" customWidth="1"/>
    <col min="10508" max="10508" width="8.28515625" style="1" customWidth="1"/>
    <col min="10509" max="10753" width="10" style="1"/>
    <col min="10754" max="10754" width="2.5703125" style="1" customWidth="1"/>
    <col min="10755" max="10755" width="7.140625" style="1" customWidth="1"/>
    <col min="10756" max="10756" width="23.5703125" style="1" customWidth="1"/>
    <col min="10757" max="10757" width="9.7109375" style="1" customWidth="1"/>
    <col min="10758" max="10758" width="0" style="1" hidden="1" customWidth="1"/>
    <col min="10759" max="10759" width="4.7109375" style="1" customWidth="1"/>
    <col min="10760" max="10760" width="14.42578125" style="1" customWidth="1"/>
    <col min="10761" max="10761" width="11.140625" style="1" customWidth="1"/>
    <col min="10762" max="10762" width="10.28515625" style="1" customWidth="1"/>
    <col min="10763" max="10763" width="13" style="1" customWidth="1"/>
    <col min="10764" max="10764" width="8.28515625" style="1" customWidth="1"/>
    <col min="10765" max="11009" width="10" style="1"/>
    <col min="11010" max="11010" width="2.5703125" style="1" customWidth="1"/>
    <col min="11011" max="11011" width="7.140625" style="1" customWidth="1"/>
    <col min="11012" max="11012" width="23.5703125" style="1" customWidth="1"/>
    <col min="11013" max="11013" width="9.7109375" style="1" customWidth="1"/>
    <col min="11014" max="11014" width="0" style="1" hidden="1" customWidth="1"/>
    <col min="11015" max="11015" width="4.7109375" style="1" customWidth="1"/>
    <col min="11016" max="11016" width="14.42578125" style="1" customWidth="1"/>
    <col min="11017" max="11017" width="11.140625" style="1" customWidth="1"/>
    <col min="11018" max="11018" width="10.28515625" style="1" customWidth="1"/>
    <col min="11019" max="11019" width="13" style="1" customWidth="1"/>
    <col min="11020" max="11020" width="8.28515625" style="1" customWidth="1"/>
    <col min="11021" max="11265" width="10" style="1"/>
    <col min="11266" max="11266" width="2.5703125" style="1" customWidth="1"/>
    <col min="11267" max="11267" width="7.140625" style="1" customWidth="1"/>
    <col min="11268" max="11268" width="23.5703125" style="1" customWidth="1"/>
    <col min="11269" max="11269" width="9.7109375" style="1" customWidth="1"/>
    <col min="11270" max="11270" width="0" style="1" hidden="1" customWidth="1"/>
    <col min="11271" max="11271" width="4.7109375" style="1" customWidth="1"/>
    <col min="11272" max="11272" width="14.42578125" style="1" customWidth="1"/>
    <col min="11273" max="11273" width="11.140625" style="1" customWidth="1"/>
    <col min="11274" max="11274" width="10.28515625" style="1" customWidth="1"/>
    <col min="11275" max="11275" width="13" style="1" customWidth="1"/>
    <col min="11276" max="11276" width="8.28515625" style="1" customWidth="1"/>
    <col min="11277" max="11521" width="10" style="1"/>
    <col min="11522" max="11522" width="2.5703125" style="1" customWidth="1"/>
    <col min="11523" max="11523" width="7.140625" style="1" customWidth="1"/>
    <col min="11524" max="11524" width="23.5703125" style="1" customWidth="1"/>
    <col min="11525" max="11525" width="9.7109375" style="1" customWidth="1"/>
    <col min="11526" max="11526" width="0" style="1" hidden="1" customWidth="1"/>
    <col min="11527" max="11527" width="4.7109375" style="1" customWidth="1"/>
    <col min="11528" max="11528" width="14.42578125" style="1" customWidth="1"/>
    <col min="11529" max="11529" width="11.140625" style="1" customWidth="1"/>
    <col min="11530" max="11530" width="10.28515625" style="1" customWidth="1"/>
    <col min="11531" max="11531" width="13" style="1" customWidth="1"/>
    <col min="11532" max="11532" width="8.28515625" style="1" customWidth="1"/>
    <col min="11533" max="11777" width="10" style="1"/>
    <col min="11778" max="11778" width="2.5703125" style="1" customWidth="1"/>
    <col min="11779" max="11779" width="7.140625" style="1" customWidth="1"/>
    <col min="11780" max="11780" width="23.5703125" style="1" customWidth="1"/>
    <col min="11781" max="11781" width="9.7109375" style="1" customWidth="1"/>
    <col min="11782" max="11782" width="0" style="1" hidden="1" customWidth="1"/>
    <col min="11783" max="11783" width="4.7109375" style="1" customWidth="1"/>
    <col min="11784" max="11784" width="14.42578125" style="1" customWidth="1"/>
    <col min="11785" max="11785" width="11.140625" style="1" customWidth="1"/>
    <col min="11786" max="11786" width="10.28515625" style="1" customWidth="1"/>
    <col min="11787" max="11787" width="13" style="1" customWidth="1"/>
    <col min="11788" max="11788" width="8.28515625" style="1" customWidth="1"/>
    <col min="11789" max="12033" width="10" style="1"/>
    <col min="12034" max="12034" width="2.5703125" style="1" customWidth="1"/>
    <col min="12035" max="12035" width="7.140625" style="1" customWidth="1"/>
    <col min="12036" max="12036" width="23.5703125" style="1" customWidth="1"/>
    <col min="12037" max="12037" width="9.7109375" style="1" customWidth="1"/>
    <col min="12038" max="12038" width="0" style="1" hidden="1" customWidth="1"/>
    <col min="12039" max="12039" width="4.7109375" style="1" customWidth="1"/>
    <col min="12040" max="12040" width="14.42578125" style="1" customWidth="1"/>
    <col min="12041" max="12041" width="11.140625" style="1" customWidth="1"/>
    <col min="12042" max="12042" width="10.28515625" style="1" customWidth="1"/>
    <col min="12043" max="12043" width="13" style="1" customWidth="1"/>
    <col min="12044" max="12044" width="8.28515625" style="1" customWidth="1"/>
    <col min="12045" max="12289" width="10" style="1"/>
    <col min="12290" max="12290" width="2.5703125" style="1" customWidth="1"/>
    <col min="12291" max="12291" width="7.140625" style="1" customWidth="1"/>
    <col min="12292" max="12292" width="23.5703125" style="1" customWidth="1"/>
    <col min="12293" max="12293" width="9.7109375" style="1" customWidth="1"/>
    <col min="12294" max="12294" width="0" style="1" hidden="1" customWidth="1"/>
    <col min="12295" max="12295" width="4.7109375" style="1" customWidth="1"/>
    <col min="12296" max="12296" width="14.42578125" style="1" customWidth="1"/>
    <col min="12297" max="12297" width="11.140625" style="1" customWidth="1"/>
    <col min="12298" max="12298" width="10.28515625" style="1" customWidth="1"/>
    <col min="12299" max="12299" width="13" style="1" customWidth="1"/>
    <col min="12300" max="12300" width="8.28515625" style="1" customWidth="1"/>
    <col min="12301" max="12545" width="10" style="1"/>
    <col min="12546" max="12546" width="2.5703125" style="1" customWidth="1"/>
    <col min="12547" max="12547" width="7.140625" style="1" customWidth="1"/>
    <col min="12548" max="12548" width="23.5703125" style="1" customWidth="1"/>
    <col min="12549" max="12549" width="9.7109375" style="1" customWidth="1"/>
    <col min="12550" max="12550" width="0" style="1" hidden="1" customWidth="1"/>
    <col min="12551" max="12551" width="4.7109375" style="1" customWidth="1"/>
    <col min="12552" max="12552" width="14.42578125" style="1" customWidth="1"/>
    <col min="12553" max="12553" width="11.140625" style="1" customWidth="1"/>
    <col min="12554" max="12554" width="10.28515625" style="1" customWidth="1"/>
    <col min="12555" max="12555" width="13" style="1" customWidth="1"/>
    <col min="12556" max="12556" width="8.28515625" style="1" customWidth="1"/>
    <col min="12557" max="12801" width="10" style="1"/>
    <col min="12802" max="12802" width="2.5703125" style="1" customWidth="1"/>
    <col min="12803" max="12803" width="7.140625" style="1" customWidth="1"/>
    <col min="12804" max="12804" width="23.5703125" style="1" customWidth="1"/>
    <col min="12805" max="12805" width="9.7109375" style="1" customWidth="1"/>
    <col min="12806" max="12806" width="0" style="1" hidden="1" customWidth="1"/>
    <col min="12807" max="12807" width="4.7109375" style="1" customWidth="1"/>
    <col min="12808" max="12808" width="14.42578125" style="1" customWidth="1"/>
    <col min="12809" max="12809" width="11.140625" style="1" customWidth="1"/>
    <col min="12810" max="12810" width="10.28515625" style="1" customWidth="1"/>
    <col min="12811" max="12811" width="13" style="1" customWidth="1"/>
    <col min="12812" max="12812" width="8.28515625" style="1" customWidth="1"/>
    <col min="12813" max="13057" width="10" style="1"/>
    <col min="13058" max="13058" width="2.5703125" style="1" customWidth="1"/>
    <col min="13059" max="13059" width="7.140625" style="1" customWidth="1"/>
    <col min="13060" max="13060" width="23.5703125" style="1" customWidth="1"/>
    <col min="13061" max="13061" width="9.7109375" style="1" customWidth="1"/>
    <col min="13062" max="13062" width="0" style="1" hidden="1" customWidth="1"/>
    <col min="13063" max="13063" width="4.7109375" style="1" customWidth="1"/>
    <col min="13064" max="13064" width="14.42578125" style="1" customWidth="1"/>
    <col min="13065" max="13065" width="11.140625" style="1" customWidth="1"/>
    <col min="13066" max="13066" width="10.28515625" style="1" customWidth="1"/>
    <col min="13067" max="13067" width="13" style="1" customWidth="1"/>
    <col min="13068" max="13068" width="8.28515625" style="1" customWidth="1"/>
    <col min="13069" max="13313" width="10" style="1"/>
    <col min="13314" max="13314" width="2.5703125" style="1" customWidth="1"/>
    <col min="13315" max="13315" width="7.140625" style="1" customWidth="1"/>
    <col min="13316" max="13316" width="23.5703125" style="1" customWidth="1"/>
    <col min="13317" max="13317" width="9.7109375" style="1" customWidth="1"/>
    <col min="13318" max="13318" width="0" style="1" hidden="1" customWidth="1"/>
    <col min="13319" max="13319" width="4.7109375" style="1" customWidth="1"/>
    <col min="13320" max="13320" width="14.42578125" style="1" customWidth="1"/>
    <col min="13321" max="13321" width="11.140625" style="1" customWidth="1"/>
    <col min="13322" max="13322" width="10.28515625" style="1" customWidth="1"/>
    <col min="13323" max="13323" width="13" style="1" customWidth="1"/>
    <col min="13324" max="13324" width="8.28515625" style="1" customWidth="1"/>
    <col min="13325" max="13569" width="10" style="1"/>
    <col min="13570" max="13570" width="2.5703125" style="1" customWidth="1"/>
    <col min="13571" max="13571" width="7.140625" style="1" customWidth="1"/>
    <col min="13572" max="13572" width="23.5703125" style="1" customWidth="1"/>
    <col min="13573" max="13573" width="9.7109375" style="1" customWidth="1"/>
    <col min="13574" max="13574" width="0" style="1" hidden="1" customWidth="1"/>
    <col min="13575" max="13575" width="4.7109375" style="1" customWidth="1"/>
    <col min="13576" max="13576" width="14.42578125" style="1" customWidth="1"/>
    <col min="13577" max="13577" width="11.140625" style="1" customWidth="1"/>
    <col min="13578" max="13578" width="10.28515625" style="1" customWidth="1"/>
    <col min="13579" max="13579" width="13" style="1" customWidth="1"/>
    <col min="13580" max="13580" width="8.28515625" style="1" customWidth="1"/>
    <col min="13581" max="13825" width="10" style="1"/>
    <col min="13826" max="13826" width="2.5703125" style="1" customWidth="1"/>
    <col min="13827" max="13827" width="7.140625" style="1" customWidth="1"/>
    <col min="13828" max="13828" width="23.5703125" style="1" customWidth="1"/>
    <col min="13829" max="13829" width="9.7109375" style="1" customWidth="1"/>
    <col min="13830" max="13830" width="0" style="1" hidden="1" customWidth="1"/>
    <col min="13831" max="13831" width="4.7109375" style="1" customWidth="1"/>
    <col min="13832" max="13832" width="14.42578125" style="1" customWidth="1"/>
    <col min="13833" max="13833" width="11.140625" style="1" customWidth="1"/>
    <col min="13834" max="13834" width="10.28515625" style="1" customWidth="1"/>
    <col min="13835" max="13835" width="13" style="1" customWidth="1"/>
    <col min="13836" max="13836" width="8.28515625" style="1" customWidth="1"/>
    <col min="13837" max="14081" width="10" style="1"/>
    <col min="14082" max="14082" width="2.5703125" style="1" customWidth="1"/>
    <col min="14083" max="14083" width="7.140625" style="1" customWidth="1"/>
    <col min="14084" max="14084" width="23.5703125" style="1" customWidth="1"/>
    <col min="14085" max="14085" width="9.7109375" style="1" customWidth="1"/>
    <col min="14086" max="14086" width="0" style="1" hidden="1" customWidth="1"/>
    <col min="14087" max="14087" width="4.7109375" style="1" customWidth="1"/>
    <col min="14088" max="14088" width="14.42578125" style="1" customWidth="1"/>
    <col min="14089" max="14089" width="11.140625" style="1" customWidth="1"/>
    <col min="14090" max="14090" width="10.28515625" style="1" customWidth="1"/>
    <col min="14091" max="14091" width="13" style="1" customWidth="1"/>
    <col min="14092" max="14092" width="8.28515625" style="1" customWidth="1"/>
    <col min="14093" max="14337" width="10" style="1"/>
    <col min="14338" max="14338" width="2.5703125" style="1" customWidth="1"/>
    <col min="14339" max="14339" width="7.140625" style="1" customWidth="1"/>
    <col min="14340" max="14340" width="23.5703125" style="1" customWidth="1"/>
    <col min="14341" max="14341" width="9.7109375" style="1" customWidth="1"/>
    <col min="14342" max="14342" width="0" style="1" hidden="1" customWidth="1"/>
    <col min="14343" max="14343" width="4.7109375" style="1" customWidth="1"/>
    <col min="14344" max="14344" width="14.42578125" style="1" customWidth="1"/>
    <col min="14345" max="14345" width="11.140625" style="1" customWidth="1"/>
    <col min="14346" max="14346" width="10.28515625" style="1" customWidth="1"/>
    <col min="14347" max="14347" width="13" style="1" customWidth="1"/>
    <col min="14348" max="14348" width="8.28515625" style="1" customWidth="1"/>
    <col min="14349" max="14593" width="10" style="1"/>
    <col min="14594" max="14594" width="2.5703125" style="1" customWidth="1"/>
    <col min="14595" max="14595" width="7.140625" style="1" customWidth="1"/>
    <col min="14596" max="14596" width="23.5703125" style="1" customWidth="1"/>
    <col min="14597" max="14597" width="9.7109375" style="1" customWidth="1"/>
    <col min="14598" max="14598" width="0" style="1" hidden="1" customWidth="1"/>
    <col min="14599" max="14599" width="4.7109375" style="1" customWidth="1"/>
    <col min="14600" max="14600" width="14.42578125" style="1" customWidth="1"/>
    <col min="14601" max="14601" width="11.140625" style="1" customWidth="1"/>
    <col min="14602" max="14602" width="10.28515625" style="1" customWidth="1"/>
    <col min="14603" max="14603" width="13" style="1" customWidth="1"/>
    <col min="14604" max="14604" width="8.28515625" style="1" customWidth="1"/>
    <col min="14605" max="14849" width="10" style="1"/>
    <col min="14850" max="14850" width="2.5703125" style="1" customWidth="1"/>
    <col min="14851" max="14851" width="7.140625" style="1" customWidth="1"/>
    <col min="14852" max="14852" width="23.5703125" style="1" customWidth="1"/>
    <col min="14853" max="14853" width="9.7109375" style="1" customWidth="1"/>
    <col min="14854" max="14854" width="0" style="1" hidden="1" customWidth="1"/>
    <col min="14855" max="14855" width="4.7109375" style="1" customWidth="1"/>
    <col min="14856" max="14856" width="14.42578125" style="1" customWidth="1"/>
    <col min="14857" max="14857" width="11.140625" style="1" customWidth="1"/>
    <col min="14858" max="14858" width="10.28515625" style="1" customWidth="1"/>
    <col min="14859" max="14859" width="13" style="1" customWidth="1"/>
    <col min="14860" max="14860" width="8.28515625" style="1" customWidth="1"/>
    <col min="14861" max="15105" width="10" style="1"/>
    <col min="15106" max="15106" width="2.5703125" style="1" customWidth="1"/>
    <col min="15107" max="15107" width="7.140625" style="1" customWidth="1"/>
    <col min="15108" max="15108" width="23.5703125" style="1" customWidth="1"/>
    <col min="15109" max="15109" width="9.7109375" style="1" customWidth="1"/>
    <col min="15110" max="15110" width="0" style="1" hidden="1" customWidth="1"/>
    <col min="15111" max="15111" width="4.7109375" style="1" customWidth="1"/>
    <col min="15112" max="15112" width="14.42578125" style="1" customWidth="1"/>
    <col min="15113" max="15113" width="11.140625" style="1" customWidth="1"/>
    <col min="15114" max="15114" width="10.28515625" style="1" customWidth="1"/>
    <col min="15115" max="15115" width="13" style="1" customWidth="1"/>
    <col min="15116" max="15116" width="8.28515625" style="1" customWidth="1"/>
    <col min="15117" max="15361" width="10" style="1"/>
    <col min="15362" max="15362" width="2.5703125" style="1" customWidth="1"/>
    <col min="15363" max="15363" width="7.140625" style="1" customWidth="1"/>
    <col min="15364" max="15364" width="23.5703125" style="1" customWidth="1"/>
    <col min="15365" max="15365" width="9.7109375" style="1" customWidth="1"/>
    <col min="15366" max="15366" width="0" style="1" hidden="1" customWidth="1"/>
    <col min="15367" max="15367" width="4.7109375" style="1" customWidth="1"/>
    <col min="15368" max="15368" width="14.42578125" style="1" customWidth="1"/>
    <col min="15369" max="15369" width="11.140625" style="1" customWidth="1"/>
    <col min="15370" max="15370" width="10.28515625" style="1" customWidth="1"/>
    <col min="15371" max="15371" width="13" style="1" customWidth="1"/>
    <col min="15372" max="15372" width="8.28515625" style="1" customWidth="1"/>
    <col min="15373" max="15617" width="10" style="1"/>
    <col min="15618" max="15618" width="2.5703125" style="1" customWidth="1"/>
    <col min="15619" max="15619" width="7.140625" style="1" customWidth="1"/>
    <col min="15620" max="15620" width="23.5703125" style="1" customWidth="1"/>
    <col min="15621" max="15621" width="9.7109375" style="1" customWidth="1"/>
    <col min="15622" max="15622" width="0" style="1" hidden="1" customWidth="1"/>
    <col min="15623" max="15623" width="4.7109375" style="1" customWidth="1"/>
    <col min="15624" max="15624" width="14.42578125" style="1" customWidth="1"/>
    <col min="15625" max="15625" width="11.140625" style="1" customWidth="1"/>
    <col min="15626" max="15626" width="10.28515625" style="1" customWidth="1"/>
    <col min="15627" max="15627" width="13" style="1" customWidth="1"/>
    <col min="15628" max="15628" width="8.28515625" style="1" customWidth="1"/>
    <col min="15629" max="15873" width="10" style="1"/>
    <col min="15874" max="15874" width="2.5703125" style="1" customWidth="1"/>
    <col min="15875" max="15875" width="7.140625" style="1" customWidth="1"/>
    <col min="15876" max="15876" width="23.5703125" style="1" customWidth="1"/>
    <col min="15877" max="15877" width="9.7109375" style="1" customWidth="1"/>
    <col min="15878" max="15878" width="0" style="1" hidden="1" customWidth="1"/>
    <col min="15879" max="15879" width="4.7109375" style="1" customWidth="1"/>
    <col min="15880" max="15880" width="14.42578125" style="1" customWidth="1"/>
    <col min="15881" max="15881" width="11.140625" style="1" customWidth="1"/>
    <col min="15882" max="15882" width="10.28515625" style="1" customWidth="1"/>
    <col min="15883" max="15883" width="13" style="1" customWidth="1"/>
    <col min="15884" max="15884" width="8.28515625" style="1" customWidth="1"/>
    <col min="15885" max="16129" width="10" style="1"/>
    <col min="16130" max="16130" width="2.5703125" style="1" customWidth="1"/>
    <col min="16131" max="16131" width="7.140625" style="1" customWidth="1"/>
    <col min="16132" max="16132" width="23.5703125" style="1" customWidth="1"/>
    <col min="16133" max="16133" width="9.7109375" style="1" customWidth="1"/>
    <col min="16134" max="16134" width="0" style="1" hidden="1" customWidth="1"/>
    <col min="16135" max="16135" width="4.7109375" style="1" customWidth="1"/>
    <col min="16136" max="16136" width="14.42578125" style="1" customWidth="1"/>
    <col min="16137" max="16137" width="11.140625" style="1" customWidth="1"/>
    <col min="16138" max="16138" width="10.28515625" style="1" customWidth="1"/>
    <col min="16139" max="16139" width="13" style="1" customWidth="1"/>
    <col min="16140" max="16140" width="8.28515625" style="1" customWidth="1"/>
    <col min="16141" max="16384" width="10" style="1"/>
  </cols>
  <sheetData>
    <row r="1" spans="1:14" ht="12" customHeight="1">
      <c r="B1" s="2" t="str">
        <f>'8.6'!B1</f>
        <v>Rocky Mountain Power</v>
      </c>
      <c r="D1" s="3"/>
      <c r="E1" s="3"/>
      <c r="F1" s="3"/>
      <c r="G1" s="3"/>
      <c r="H1" s="3"/>
      <c r="I1" s="3"/>
      <c r="J1" s="3"/>
      <c r="K1" s="3"/>
      <c r="L1" s="4"/>
    </row>
    <row r="2" spans="1:14" ht="12" customHeight="1">
      <c r="B2" s="2" t="s">
        <v>560</v>
      </c>
      <c r="D2" s="3"/>
      <c r="E2" s="3"/>
      <c r="F2" s="3"/>
      <c r="G2" s="3"/>
      <c r="H2" s="3"/>
      <c r="I2" s="3"/>
      <c r="J2" s="3"/>
      <c r="K2" s="3"/>
      <c r="L2" s="4"/>
    </row>
    <row r="3" spans="1:14" ht="12" customHeight="1">
      <c r="B3" s="2" t="s">
        <v>561</v>
      </c>
      <c r="D3" s="3"/>
      <c r="E3" s="3"/>
      <c r="F3" s="3"/>
      <c r="G3" s="3"/>
      <c r="H3" s="3"/>
      <c r="I3" s="3"/>
      <c r="J3" s="3"/>
      <c r="K3" s="3"/>
      <c r="L3" s="4"/>
    </row>
    <row r="4" spans="1:14" ht="12" customHeight="1">
      <c r="D4" s="3"/>
      <c r="E4" s="3"/>
      <c r="F4" s="3"/>
      <c r="G4" s="3"/>
      <c r="H4" s="3"/>
      <c r="I4" s="3"/>
      <c r="J4" s="3"/>
      <c r="K4" s="3"/>
      <c r="L4" s="4"/>
    </row>
    <row r="5" spans="1:14" ht="12" customHeight="1">
      <c r="D5" s="3"/>
      <c r="E5" s="3"/>
      <c r="F5" s="3"/>
      <c r="G5" s="3"/>
      <c r="H5" s="3"/>
      <c r="I5" s="3"/>
      <c r="J5" s="3"/>
      <c r="K5" s="3"/>
      <c r="L5" s="4"/>
    </row>
    <row r="6" spans="1:14" ht="12" customHeight="1">
      <c r="D6" s="3"/>
      <c r="E6" s="3"/>
      <c r="F6" s="3"/>
      <c r="G6" s="3" t="s">
        <v>1</v>
      </c>
      <c r="H6" s="3" t="s">
        <v>2</v>
      </c>
      <c r="I6" s="3" t="s">
        <v>3</v>
      </c>
      <c r="J6" s="3"/>
      <c r="K6" s="3" t="s">
        <v>562</v>
      </c>
      <c r="L6" s="4"/>
    </row>
    <row r="7" spans="1:14" ht="12" customHeight="1">
      <c r="D7" s="5" t="s">
        <v>4</v>
      </c>
      <c r="E7" s="5"/>
      <c r="F7" s="5" t="s">
        <v>5</v>
      </c>
      <c r="G7" s="5" t="s">
        <v>6</v>
      </c>
      <c r="H7" s="5" t="s">
        <v>7</v>
      </c>
      <c r="I7" s="5" t="s">
        <v>7</v>
      </c>
      <c r="J7" s="5" t="s">
        <v>8</v>
      </c>
      <c r="K7" s="5" t="s">
        <v>9</v>
      </c>
      <c r="L7" s="6" t="s">
        <v>10</v>
      </c>
    </row>
    <row r="8" spans="1:14" ht="12" customHeight="1">
      <c r="A8" s="7"/>
      <c r="B8" s="8" t="s">
        <v>182</v>
      </c>
      <c r="C8" s="7"/>
      <c r="D8" s="9"/>
      <c r="E8" s="9"/>
      <c r="F8" s="9"/>
      <c r="G8" s="9"/>
      <c r="H8" s="9"/>
      <c r="I8" s="9"/>
      <c r="J8" s="9"/>
      <c r="K8" s="10"/>
      <c r="L8" s="11"/>
    </row>
    <row r="9" spans="1:14" ht="12" customHeight="1">
      <c r="A9" s="7"/>
      <c r="B9" s="12" t="s">
        <v>183</v>
      </c>
      <c r="C9" s="7"/>
      <c r="D9" s="9">
        <v>303</v>
      </c>
      <c r="E9" s="9" t="str">
        <f t="shared" ref="E9:E24" si="0">D9&amp;I9</f>
        <v>303CA</v>
      </c>
      <c r="F9" s="9">
        <v>3</v>
      </c>
      <c r="G9" s="10">
        <f>'8.6.2 and 8.6.3'!J70</f>
        <v>47505.649999999994</v>
      </c>
      <c r="H9" s="13" t="s">
        <v>25</v>
      </c>
      <c r="I9" s="13" t="s">
        <v>25</v>
      </c>
      <c r="J9" s="14">
        <v>0</v>
      </c>
      <c r="K9" s="15">
        <f>G9*J9</f>
        <v>0</v>
      </c>
      <c r="L9" s="11"/>
      <c r="M9" s="16"/>
      <c r="N9" s="17"/>
    </row>
    <row r="10" spans="1:14" ht="12" customHeight="1">
      <c r="A10" s="7"/>
      <c r="B10" s="12" t="s">
        <v>183</v>
      </c>
      <c r="C10" s="7"/>
      <c r="D10" s="9">
        <v>303</v>
      </c>
      <c r="E10" s="9" t="str">
        <f t="shared" si="0"/>
        <v>303CN</v>
      </c>
      <c r="F10" s="9">
        <v>3</v>
      </c>
      <c r="G10" s="10">
        <f>'8.6.2 and 8.6.3'!J71</f>
        <v>416950.09938086569</v>
      </c>
      <c r="H10" s="55" t="s">
        <v>36</v>
      </c>
      <c r="I10" s="55" t="s">
        <v>36</v>
      </c>
      <c r="J10" s="14">
        <v>0.49892765457990973</v>
      </c>
      <c r="K10" s="15">
        <f t="shared" ref="K10:K24" si="1">G10*J10</f>
        <v>208027.93516095559</v>
      </c>
      <c r="L10" s="11"/>
      <c r="M10" s="18"/>
      <c r="N10" s="17"/>
    </row>
    <row r="11" spans="1:14" ht="12" customHeight="1">
      <c r="A11" s="7"/>
      <c r="B11" s="12" t="s">
        <v>183</v>
      </c>
      <c r="C11" s="7"/>
      <c r="D11" s="9">
        <v>302</v>
      </c>
      <c r="E11" s="9" t="str">
        <f t="shared" si="0"/>
        <v>302DGU</v>
      </c>
      <c r="F11" s="9">
        <v>3</v>
      </c>
      <c r="G11" s="10">
        <f>'8.6.2 and 8.6.3'!J72</f>
        <v>-20531.97752811329</v>
      </c>
      <c r="H11" s="55" t="s">
        <v>13</v>
      </c>
      <c r="I11" s="55" t="s">
        <v>15</v>
      </c>
      <c r="J11" s="14">
        <v>0.4315468104876492</v>
      </c>
      <c r="K11" s="15">
        <f t="shared" si="1"/>
        <v>-8860.5094152613783</v>
      </c>
      <c r="L11" s="11"/>
      <c r="M11" s="18"/>
      <c r="N11" s="19"/>
    </row>
    <row r="12" spans="1:14" ht="12" customHeight="1">
      <c r="A12" s="7"/>
      <c r="B12" s="12" t="s">
        <v>183</v>
      </c>
      <c r="C12" s="7"/>
      <c r="D12" s="9">
        <v>302</v>
      </c>
      <c r="E12" s="9" t="str">
        <f t="shared" si="0"/>
        <v>302DGP</v>
      </c>
      <c r="F12" s="9">
        <v>3</v>
      </c>
      <c r="G12" s="10">
        <f>'8.6.2 and 8.6.3'!J73</f>
        <v>0</v>
      </c>
      <c r="H12" s="55" t="s">
        <v>13</v>
      </c>
      <c r="I12" s="55" t="s">
        <v>14</v>
      </c>
      <c r="J12" s="14">
        <v>0.4315468104876492</v>
      </c>
      <c r="K12" s="15">
        <f t="shared" si="1"/>
        <v>0</v>
      </c>
      <c r="L12" s="11"/>
      <c r="M12" s="18"/>
      <c r="N12" s="19"/>
    </row>
    <row r="13" spans="1:14" ht="12" customHeight="1">
      <c r="A13" s="7"/>
      <c r="B13" s="12" t="s">
        <v>183</v>
      </c>
      <c r="C13" s="7"/>
      <c r="D13" s="9">
        <v>303</v>
      </c>
      <c r="E13" s="9" t="str">
        <f t="shared" si="0"/>
        <v>303ID</v>
      </c>
      <c r="F13" s="9">
        <v>3</v>
      </c>
      <c r="G13" s="10">
        <f>'8.6.2 and 8.6.3'!J74</f>
        <v>1530.8749999997672</v>
      </c>
      <c r="H13" s="55" t="s">
        <v>26</v>
      </c>
      <c r="I13" s="55" t="s">
        <v>26</v>
      </c>
      <c r="J13" s="14">
        <v>0</v>
      </c>
      <c r="K13" s="15">
        <f t="shared" si="1"/>
        <v>0</v>
      </c>
      <c r="L13" s="11"/>
      <c r="M13" s="18"/>
      <c r="N13" s="19"/>
    </row>
    <row r="14" spans="1:14" ht="12" customHeight="1">
      <c r="A14" s="7"/>
      <c r="B14" s="12" t="s">
        <v>183</v>
      </c>
      <c r="C14" s="7"/>
      <c r="D14" s="9">
        <v>303</v>
      </c>
      <c r="E14" s="9" t="str">
        <f t="shared" si="0"/>
        <v>303OR</v>
      </c>
      <c r="F14" s="9">
        <v>3</v>
      </c>
      <c r="G14" s="10">
        <f>'8.6.2 and 8.6.3'!J75</f>
        <v>-414452.88702236814</v>
      </c>
      <c r="H14" s="55" t="s">
        <v>27</v>
      </c>
      <c r="I14" s="55" t="s">
        <v>27</v>
      </c>
      <c r="J14" s="14">
        <v>0</v>
      </c>
      <c r="K14" s="15">
        <f t="shared" si="1"/>
        <v>0</v>
      </c>
      <c r="L14" s="11"/>
      <c r="M14" s="18"/>
      <c r="N14" s="19"/>
    </row>
    <row r="15" spans="1:14" ht="12" customHeight="1">
      <c r="A15" s="7"/>
      <c r="B15" s="12" t="s">
        <v>183</v>
      </c>
      <c r="C15" s="7"/>
      <c r="D15" s="9">
        <v>303</v>
      </c>
      <c r="E15" s="9" t="str">
        <f t="shared" si="0"/>
        <v>303SE</v>
      </c>
      <c r="F15" s="9">
        <v>3</v>
      </c>
      <c r="G15" s="10">
        <f>'8.6.2 and 8.6.3'!J76</f>
        <v>-2795.8476335839368</v>
      </c>
      <c r="H15" s="55" t="s">
        <v>37</v>
      </c>
      <c r="I15" s="55" t="s">
        <v>37</v>
      </c>
      <c r="J15" s="14">
        <v>0.429533673391716</v>
      </c>
      <c r="K15" s="15">
        <f t="shared" si="1"/>
        <v>-1200.9107042968449</v>
      </c>
      <c r="L15" s="11"/>
      <c r="M15" s="18"/>
      <c r="N15" s="17"/>
    </row>
    <row r="16" spans="1:14" ht="12" customHeight="1">
      <c r="A16" s="7"/>
      <c r="B16" s="12" t="s">
        <v>183</v>
      </c>
      <c r="C16" s="7"/>
      <c r="D16" s="9">
        <v>302</v>
      </c>
      <c r="E16" s="9" t="str">
        <f t="shared" si="0"/>
        <v>302SG</v>
      </c>
      <c r="F16" s="9">
        <v>3</v>
      </c>
      <c r="G16" s="10">
        <f>'8.6.2 and 8.6.3'!J77</f>
        <v>7109051.4893176556</v>
      </c>
      <c r="H16" s="55" t="s">
        <v>13</v>
      </c>
      <c r="I16" s="55" t="s">
        <v>13</v>
      </c>
      <c r="J16" s="14">
        <v>0.4315468104876492</v>
      </c>
      <c r="K16" s="15">
        <f t="shared" si="1"/>
        <v>3067888.4958075066</v>
      </c>
      <c r="L16" s="11"/>
      <c r="M16" s="18"/>
      <c r="N16" s="17"/>
    </row>
    <row r="17" spans="1:14" ht="12" customHeight="1">
      <c r="A17" s="7"/>
      <c r="B17" s="12" t="s">
        <v>183</v>
      </c>
      <c r="C17" s="7"/>
      <c r="D17" s="9">
        <v>302</v>
      </c>
      <c r="E17" s="9" t="str">
        <f t="shared" si="0"/>
        <v>302SG-P</v>
      </c>
      <c r="F17" s="9">
        <v>3</v>
      </c>
      <c r="G17" s="10">
        <f>'8.6.2 and 8.6.3'!J78</f>
        <v>-3859830.2577290237</v>
      </c>
      <c r="H17" s="55" t="s">
        <v>18</v>
      </c>
      <c r="I17" s="55" t="s">
        <v>18</v>
      </c>
      <c r="J17" s="14">
        <v>0.4315468104876492</v>
      </c>
      <c r="K17" s="15">
        <f t="shared" si="1"/>
        <v>-1665697.4367466811</v>
      </c>
      <c r="L17" s="11"/>
      <c r="M17" s="18"/>
      <c r="N17" s="17"/>
    </row>
    <row r="18" spans="1:14" ht="12" customHeight="1">
      <c r="A18" s="7"/>
      <c r="B18" s="12" t="s">
        <v>183</v>
      </c>
      <c r="C18" s="7"/>
      <c r="D18" s="9">
        <v>302</v>
      </c>
      <c r="E18" s="9" t="str">
        <f t="shared" si="0"/>
        <v>302SG-U</v>
      </c>
      <c r="F18" s="9">
        <v>3</v>
      </c>
      <c r="G18" s="10">
        <f>'8.6.2 and 8.6.3'!J79</f>
        <v>-155783.53523384035</v>
      </c>
      <c r="H18" s="55" t="s">
        <v>19</v>
      </c>
      <c r="I18" s="55" t="s">
        <v>19</v>
      </c>
      <c r="J18" s="14">
        <v>0.4315468104876492</v>
      </c>
      <c r="K18" s="15">
        <f t="shared" si="1"/>
        <v>-67227.88775665412</v>
      </c>
      <c r="L18" s="9"/>
      <c r="M18" s="18"/>
      <c r="N18" s="17"/>
    </row>
    <row r="19" spans="1:14" ht="12" customHeight="1">
      <c r="A19" s="7"/>
      <c r="B19" s="12" t="s">
        <v>183</v>
      </c>
      <c r="D19" s="9">
        <v>303</v>
      </c>
      <c r="E19" s="9" t="str">
        <f t="shared" si="0"/>
        <v>303SSGCH</v>
      </c>
      <c r="F19" s="9">
        <v>3</v>
      </c>
      <c r="G19" s="10">
        <f>'8.6.2 and 8.6.3'!J80</f>
        <v>0</v>
      </c>
      <c r="H19" s="3" t="s">
        <v>13</v>
      </c>
      <c r="I19" s="3" t="s">
        <v>16</v>
      </c>
      <c r="J19" s="14">
        <v>0.4315468104876492</v>
      </c>
      <c r="K19" s="15">
        <f t="shared" si="1"/>
        <v>0</v>
      </c>
      <c r="L19" s="9"/>
      <c r="M19" s="18"/>
      <c r="N19" s="17"/>
    </row>
    <row r="20" spans="1:14" ht="12" customHeight="1">
      <c r="A20" s="7"/>
      <c r="B20" s="12" t="s">
        <v>183</v>
      </c>
      <c r="C20" s="7"/>
      <c r="D20" s="9">
        <v>303</v>
      </c>
      <c r="E20" s="9" t="str">
        <f t="shared" si="0"/>
        <v>303SO</v>
      </c>
      <c r="F20" s="9">
        <v>3</v>
      </c>
      <c r="G20" s="10">
        <f>'8.6.2 and 8.6.3'!J81</f>
        <v>13003681.513763666</v>
      </c>
      <c r="H20" s="55" t="s">
        <v>35</v>
      </c>
      <c r="I20" s="55" t="s">
        <v>35</v>
      </c>
      <c r="J20" s="14">
        <v>0.42853606113710269</v>
      </c>
      <c r="K20" s="15">
        <f t="shared" si="1"/>
        <v>5572546.456189638</v>
      </c>
      <c r="L20" s="20"/>
      <c r="M20" s="18"/>
      <c r="N20" s="17"/>
    </row>
    <row r="21" spans="1:14" ht="12" customHeight="1">
      <c r="A21" s="7"/>
      <c r="B21" s="12" t="s">
        <v>183</v>
      </c>
      <c r="C21" s="7"/>
      <c r="D21" s="9">
        <v>303</v>
      </c>
      <c r="E21" s="9" t="str">
        <f t="shared" si="0"/>
        <v>303UT</v>
      </c>
      <c r="F21" s="9">
        <v>3</v>
      </c>
      <c r="G21" s="10">
        <f>'8.6.2 and 8.6.3'!J82</f>
        <v>114524.87401068816</v>
      </c>
      <c r="H21" s="55" t="s">
        <v>28</v>
      </c>
      <c r="I21" s="55" t="s">
        <v>28</v>
      </c>
      <c r="J21" s="14">
        <v>1</v>
      </c>
      <c r="K21" s="15">
        <f t="shared" si="1"/>
        <v>114524.87401068816</v>
      </c>
      <c r="L21" s="20"/>
      <c r="M21" s="18"/>
      <c r="N21" s="17"/>
    </row>
    <row r="22" spans="1:14" ht="12" customHeight="1">
      <c r="A22" s="7"/>
      <c r="B22" s="12" t="s">
        <v>183</v>
      </c>
      <c r="C22" s="7"/>
      <c r="D22" s="9">
        <v>303</v>
      </c>
      <c r="E22" s="9" t="str">
        <f t="shared" si="0"/>
        <v>303WA</v>
      </c>
      <c r="F22" s="9">
        <v>3</v>
      </c>
      <c r="G22" s="10">
        <f>'8.6.2 and 8.6.3'!J83</f>
        <v>-129699.87070305605</v>
      </c>
      <c r="H22" s="55" t="s">
        <v>29</v>
      </c>
      <c r="I22" s="55" t="s">
        <v>29</v>
      </c>
      <c r="J22" s="14">
        <v>0</v>
      </c>
      <c r="K22" s="15">
        <f t="shared" si="1"/>
        <v>0</v>
      </c>
      <c r="L22" s="20"/>
      <c r="M22" s="18"/>
      <c r="N22" s="17"/>
    </row>
    <row r="23" spans="1:14" ht="12" customHeight="1">
      <c r="A23" s="7"/>
      <c r="B23" s="12" t="s">
        <v>183</v>
      </c>
      <c r="C23" s="7"/>
      <c r="D23" s="9">
        <v>303</v>
      </c>
      <c r="E23" s="9" t="str">
        <f t="shared" si="0"/>
        <v>303WYP</v>
      </c>
      <c r="F23" s="9">
        <v>3</v>
      </c>
      <c r="G23" s="10">
        <f>'8.6.2 and 8.6.3'!J84</f>
        <v>19152.470000000205</v>
      </c>
      <c r="H23" s="55" t="s">
        <v>30</v>
      </c>
      <c r="I23" s="55" t="s">
        <v>30</v>
      </c>
      <c r="J23" s="14">
        <v>0</v>
      </c>
      <c r="K23" s="15">
        <f t="shared" si="1"/>
        <v>0</v>
      </c>
      <c r="L23" s="20"/>
      <c r="M23" s="7"/>
    </row>
    <row r="24" spans="1:14" ht="12" customHeight="1">
      <c r="A24" s="7"/>
      <c r="B24" s="12" t="s">
        <v>183</v>
      </c>
      <c r="C24" s="7"/>
      <c r="D24" s="9">
        <v>303</v>
      </c>
      <c r="E24" s="9" t="str">
        <f t="shared" si="0"/>
        <v>303WYU</v>
      </c>
      <c r="F24" s="9">
        <v>3</v>
      </c>
      <c r="G24" s="10">
        <f>'8.6.2 and 8.6.3'!J85</f>
        <v>0</v>
      </c>
      <c r="H24" s="9" t="s">
        <v>34</v>
      </c>
      <c r="I24" s="9" t="s">
        <v>34</v>
      </c>
      <c r="J24" s="14">
        <v>0</v>
      </c>
      <c r="K24" s="15">
        <f t="shared" si="1"/>
        <v>0</v>
      </c>
      <c r="L24" s="20"/>
      <c r="M24" s="7"/>
    </row>
    <row r="25" spans="1:14" ht="12" customHeight="1">
      <c r="B25" s="12"/>
      <c r="C25" s="7"/>
      <c r="D25" s="9"/>
      <c r="E25" s="9"/>
      <c r="F25" s="9"/>
      <c r="G25" s="56">
        <f>SUM(G9:G24)</f>
        <v>16129302.59562289</v>
      </c>
      <c r="H25" s="10"/>
      <c r="I25" s="9"/>
      <c r="K25" s="56">
        <f>SUM(K9:K24)</f>
        <v>7220001.0165458955</v>
      </c>
      <c r="L25" s="3" t="s">
        <v>563</v>
      </c>
    </row>
    <row r="26" spans="1:14" ht="12" customHeight="1">
      <c r="B26" s="12"/>
      <c r="C26" s="7"/>
      <c r="D26" s="9"/>
      <c r="E26" s="9"/>
      <c r="F26" s="9"/>
      <c r="G26" s="10"/>
      <c r="H26" s="10"/>
      <c r="I26" s="9"/>
    </row>
    <row r="27" spans="1:14" ht="12" customHeight="1">
      <c r="B27" s="12"/>
      <c r="C27" s="7"/>
      <c r="D27" s="9"/>
      <c r="E27" s="9"/>
      <c r="F27" s="57" t="s">
        <v>185</v>
      </c>
      <c r="G27" s="56">
        <f>'8.6'!G53+'8.6 extention page'!G25</f>
        <v>2185194244.395165</v>
      </c>
      <c r="H27" s="10"/>
      <c r="I27" s="9"/>
      <c r="K27" s="56">
        <f>'8.6'!K53+'8.6 extention page'!K25</f>
        <v>934838706.75929856</v>
      </c>
      <c r="L27" s="3" t="s">
        <v>184</v>
      </c>
    </row>
    <row r="28" spans="1:14" ht="12" customHeight="1">
      <c r="B28" s="12"/>
      <c r="C28" s="7"/>
      <c r="D28" s="9"/>
      <c r="E28" s="9"/>
      <c r="F28" s="9"/>
      <c r="G28" s="10"/>
      <c r="H28" s="10"/>
      <c r="I28" s="9"/>
      <c r="J28" s="58"/>
      <c r="K28" s="33"/>
      <c r="L28" s="28"/>
    </row>
    <row r="29" spans="1:14" ht="12" customHeight="1">
      <c r="B29" s="12"/>
      <c r="C29" s="7"/>
      <c r="D29" s="9"/>
      <c r="E29" s="9"/>
      <c r="F29" s="59"/>
      <c r="G29" s="60"/>
      <c r="H29" s="60"/>
      <c r="I29" s="9"/>
      <c r="J29" s="58"/>
      <c r="K29" s="33"/>
      <c r="L29" s="28"/>
    </row>
    <row r="30" spans="1:14" ht="12" customHeight="1">
      <c r="A30" s="7"/>
      <c r="B30" s="12"/>
      <c r="C30" s="7"/>
      <c r="D30" s="9"/>
      <c r="E30" s="9"/>
      <c r="F30" s="9"/>
      <c r="G30" s="10"/>
      <c r="H30" s="10"/>
      <c r="I30" s="9"/>
      <c r="J30" s="58"/>
      <c r="K30" s="61"/>
      <c r="L30" s="28"/>
    </row>
    <row r="31" spans="1:14" ht="12" customHeight="1">
      <c r="A31" s="7"/>
      <c r="B31" s="12"/>
      <c r="C31" s="7"/>
      <c r="D31" s="9"/>
      <c r="E31" s="9"/>
      <c r="F31" s="9"/>
      <c r="G31" s="10"/>
      <c r="H31" s="10"/>
      <c r="I31" s="9"/>
      <c r="J31" s="34"/>
      <c r="K31" s="33"/>
      <c r="L31" s="28"/>
    </row>
    <row r="32" spans="1:14" ht="12" customHeight="1">
      <c r="A32" s="7"/>
      <c r="B32" s="39" t="s">
        <v>186</v>
      </c>
      <c r="C32" s="7"/>
      <c r="D32" s="9"/>
      <c r="E32" s="9"/>
      <c r="F32" s="9"/>
      <c r="G32" s="15"/>
      <c r="H32" s="15"/>
      <c r="I32" s="9"/>
      <c r="J32" s="34"/>
      <c r="K32" s="33"/>
      <c r="L32" s="28"/>
    </row>
    <row r="33" spans="1:12" ht="12" customHeight="1">
      <c r="A33" s="7"/>
      <c r="B33" s="7" t="s">
        <v>187</v>
      </c>
      <c r="C33" s="7"/>
      <c r="D33" s="9" t="s">
        <v>177</v>
      </c>
      <c r="E33" s="9"/>
      <c r="F33" s="9">
        <v>3</v>
      </c>
      <c r="G33" s="15">
        <v>5724279.362588902</v>
      </c>
      <c r="H33" s="15" t="s">
        <v>13</v>
      </c>
      <c r="I33" s="9" t="s">
        <v>13</v>
      </c>
      <c r="J33" s="14">
        <v>0.4315468104876492</v>
      </c>
      <c r="K33" s="15">
        <f t="shared" ref="K33:K35" si="2">G33*J33</f>
        <v>2470294.5012655142</v>
      </c>
      <c r="L33" s="28"/>
    </row>
    <row r="34" spans="1:12" ht="12" customHeight="1">
      <c r="A34" s="7"/>
      <c r="B34" s="7" t="s">
        <v>188</v>
      </c>
      <c r="C34" s="7"/>
      <c r="D34" s="9">
        <v>41010</v>
      </c>
      <c r="E34" s="9"/>
      <c r="F34" s="9">
        <v>3</v>
      </c>
      <c r="G34" s="15">
        <v>2172420</v>
      </c>
      <c r="H34" s="15" t="s">
        <v>13</v>
      </c>
      <c r="I34" s="9" t="s">
        <v>13</v>
      </c>
      <c r="J34" s="14">
        <v>0.4315468104876492</v>
      </c>
      <c r="K34" s="15">
        <f t="shared" si="2"/>
        <v>937500.9220395789</v>
      </c>
      <c r="L34" s="28"/>
    </row>
    <row r="35" spans="1:12" ht="12" customHeight="1">
      <c r="A35" s="7"/>
      <c r="B35" s="7" t="s">
        <v>189</v>
      </c>
      <c r="C35" s="7"/>
      <c r="D35" s="9">
        <v>282</v>
      </c>
      <c r="E35" s="9"/>
      <c r="F35" s="9">
        <v>3</v>
      </c>
      <c r="G35" s="15">
        <v>-514511.53846153844</v>
      </c>
      <c r="H35" s="15" t="s">
        <v>13</v>
      </c>
      <c r="I35" s="9" t="s">
        <v>13</v>
      </c>
      <c r="J35" s="14">
        <v>0.4315468104876492</v>
      </c>
      <c r="K35" s="15">
        <f t="shared" si="2"/>
        <v>-222035.81338217037</v>
      </c>
      <c r="L35" s="28"/>
    </row>
    <row r="36" spans="1:12" ht="12" customHeight="1">
      <c r="A36" s="7"/>
      <c r="B36" s="35"/>
      <c r="C36" s="31"/>
      <c r="D36" s="20"/>
      <c r="E36" s="20"/>
      <c r="F36" s="20"/>
      <c r="G36" s="33"/>
      <c r="H36" s="33"/>
      <c r="I36" s="20"/>
      <c r="J36" s="34"/>
      <c r="K36" s="33"/>
      <c r="L36" s="28"/>
    </row>
    <row r="37" spans="1:12" ht="12" customHeight="1">
      <c r="A37" s="7"/>
      <c r="B37" s="36"/>
      <c r="C37" s="37"/>
      <c r="D37" s="9"/>
      <c r="E37" s="9"/>
      <c r="F37" s="9"/>
      <c r="G37" s="9"/>
      <c r="H37" s="9"/>
      <c r="I37" s="9"/>
      <c r="J37" s="9"/>
      <c r="K37" s="9"/>
      <c r="L37" s="11"/>
    </row>
    <row r="38" spans="1:12" ht="12" customHeight="1">
      <c r="A38" s="7"/>
      <c r="B38" s="37"/>
      <c r="C38" s="37"/>
      <c r="D38" s="9"/>
      <c r="E38" s="9"/>
      <c r="F38" s="9"/>
      <c r="G38" s="9"/>
      <c r="H38" s="9"/>
      <c r="I38" s="9"/>
      <c r="J38" s="9"/>
      <c r="K38" s="9"/>
      <c r="L38" s="9"/>
    </row>
    <row r="39" spans="1:12" ht="12" customHeight="1">
      <c r="A39" s="7"/>
      <c r="B39" s="38"/>
      <c r="C39" s="37"/>
      <c r="D39" s="9"/>
      <c r="E39" s="9"/>
      <c r="F39" s="9"/>
      <c r="G39" s="9"/>
      <c r="H39" s="9"/>
      <c r="I39" s="9"/>
      <c r="J39" s="9"/>
      <c r="K39" s="9"/>
      <c r="L39" s="11"/>
    </row>
    <row r="40" spans="1:12" ht="12" customHeight="1">
      <c r="A40" s="7"/>
      <c r="B40" s="38"/>
      <c r="C40" s="37"/>
      <c r="D40" s="9"/>
      <c r="E40" s="9"/>
      <c r="F40" s="9"/>
      <c r="G40" s="9"/>
      <c r="H40" s="9"/>
      <c r="I40" s="9"/>
      <c r="J40" s="9"/>
      <c r="K40" s="9"/>
      <c r="L40" s="11"/>
    </row>
    <row r="41" spans="1:12" ht="12" customHeight="1" thickBot="1">
      <c r="A41" s="7"/>
      <c r="B41" s="39" t="s">
        <v>39</v>
      </c>
      <c r="C41" s="7"/>
      <c r="D41" s="9"/>
      <c r="E41" s="9"/>
      <c r="F41" s="9"/>
      <c r="G41" s="9"/>
      <c r="H41" s="9"/>
      <c r="I41" s="9"/>
      <c r="J41" s="9"/>
      <c r="K41" s="9"/>
      <c r="L41" s="11"/>
    </row>
    <row r="42" spans="1:12" ht="12" customHeight="1">
      <c r="A42" s="40"/>
      <c r="B42" s="41"/>
      <c r="C42" s="42"/>
      <c r="D42" s="43"/>
      <c r="E42" s="43"/>
      <c r="F42" s="43"/>
      <c r="G42" s="43"/>
      <c r="H42" s="43"/>
      <c r="I42" s="43"/>
      <c r="J42" s="43"/>
      <c r="K42" s="43"/>
      <c r="L42" s="44"/>
    </row>
    <row r="43" spans="1:12" ht="12" customHeight="1">
      <c r="A43" s="45"/>
      <c r="B43" s="38"/>
      <c r="C43" s="7"/>
      <c r="D43" s="9"/>
      <c r="E43" s="9"/>
      <c r="F43" s="9"/>
      <c r="G43" s="46"/>
      <c r="H43" s="46"/>
      <c r="I43" s="9"/>
      <c r="J43" s="9"/>
      <c r="K43" s="9"/>
      <c r="L43" s="47"/>
    </row>
    <row r="44" spans="1:12" ht="12" customHeight="1">
      <c r="A44" s="45"/>
      <c r="B44" s="38"/>
      <c r="C44" s="7"/>
      <c r="D44" s="9"/>
      <c r="E44" s="9"/>
      <c r="F44" s="9"/>
      <c r="G44" s="9"/>
      <c r="H44" s="9"/>
      <c r="I44" s="9"/>
      <c r="J44" s="9"/>
      <c r="K44" s="9"/>
      <c r="L44" s="47"/>
    </row>
    <row r="45" spans="1:12" ht="12" customHeight="1">
      <c r="A45" s="45"/>
      <c r="B45" s="38"/>
      <c r="C45" s="7"/>
      <c r="D45" s="9"/>
      <c r="E45" s="9"/>
      <c r="F45" s="9"/>
      <c r="G45" s="9"/>
      <c r="H45" s="9"/>
      <c r="I45" s="9"/>
      <c r="J45" s="9"/>
      <c r="K45" s="9"/>
      <c r="L45" s="47"/>
    </row>
    <row r="46" spans="1:12" ht="12" customHeight="1">
      <c r="A46" s="45"/>
      <c r="B46" s="7"/>
      <c r="C46" s="7"/>
      <c r="D46" s="9"/>
      <c r="E46" s="9"/>
      <c r="F46" s="9"/>
      <c r="G46" s="9"/>
      <c r="H46" s="9"/>
      <c r="I46" s="9"/>
      <c r="J46" s="9"/>
      <c r="K46" s="9"/>
      <c r="L46" s="48"/>
    </row>
    <row r="47" spans="1:12" ht="12" customHeight="1">
      <c r="A47" s="45"/>
      <c r="B47" s="7"/>
      <c r="C47" s="7"/>
      <c r="D47" s="9"/>
      <c r="E47" s="9"/>
      <c r="F47" s="9"/>
      <c r="G47" s="9"/>
      <c r="H47" s="9"/>
      <c r="I47" s="9"/>
      <c r="J47" s="9"/>
      <c r="K47" s="9"/>
      <c r="L47" s="48"/>
    </row>
    <row r="48" spans="1:12" ht="12" customHeight="1">
      <c r="A48" s="45"/>
      <c r="B48" s="7"/>
      <c r="C48" s="7"/>
      <c r="D48" s="9"/>
      <c r="E48" s="9"/>
      <c r="F48" s="9"/>
      <c r="G48" s="9"/>
      <c r="H48" s="9"/>
      <c r="I48" s="9"/>
      <c r="J48" s="9"/>
      <c r="K48" s="9"/>
      <c r="L48" s="48"/>
    </row>
    <row r="49" spans="1:12" ht="12" customHeight="1">
      <c r="A49" s="45"/>
      <c r="B49" s="7"/>
      <c r="C49" s="7"/>
      <c r="D49" s="9"/>
      <c r="E49" s="9"/>
      <c r="F49" s="9"/>
      <c r="G49" s="9"/>
      <c r="H49" s="9"/>
      <c r="I49" s="9"/>
      <c r="J49" s="9"/>
      <c r="K49" s="9"/>
      <c r="L49" s="48"/>
    </row>
    <row r="50" spans="1:12" ht="12" customHeight="1" thickBot="1">
      <c r="A50" s="49"/>
      <c r="B50" s="50"/>
      <c r="C50" s="50"/>
      <c r="D50" s="51"/>
      <c r="E50" s="51"/>
      <c r="F50" s="51"/>
      <c r="G50" s="51"/>
      <c r="H50" s="51"/>
      <c r="I50" s="51"/>
      <c r="J50" s="51"/>
      <c r="K50" s="51"/>
      <c r="L50" s="52"/>
    </row>
    <row r="51" spans="1:12" ht="12" customHeight="1">
      <c r="A51" s="7"/>
      <c r="B51" s="7"/>
      <c r="C51" s="7"/>
      <c r="D51" s="9"/>
      <c r="E51" s="9"/>
      <c r="F51" s="9"/>
      <c r="G51" s="9"/>
      <c r="H51" s="9"/>
      <c r="I51" s="9"/>
      <c r="J51" s="9"/>
      <c r="K51" s="9"/>
      <c r="L51" s="9"/>
    </row>
    <row r="52" spans="1:12" ht="12" customHeight="1">
      <c r="A52" s="7"/>
      <c r="B52" s="7"/>
      <c r="C52" s="7"/>
      <c r="D52" s="9"/>
      <c r="E52" s="9"/>
      <c r="F52" s="9"/>
      <c r="G52" s="9"/>
      <c r="H52" s="9"/>
      <c r="I52" s="9"/>
      <c r="J52" s="9"/>
      <c r="K52" s="9"/>
      <c r="L52" s="9"/>
    </row>
    <row r="53" spans="1:12" ht="12" customHeight="1"/>
    <row r="55" spans="1:12">
      <c r="D55" s="5" t="s">
        <v>40</v>
      </c>
      <c r="E55" s="5"/>
      <c r="I55" s="53" t="s">
        <v>41</v>
      </c>
    </row>
    <row r="56" spans="1:12">
      <c r="D56" s="54">
        <v>103</v>
      </c>
      <c r="E56" s="54"/>
      <c r="I56" s="1" t="s">
        <v>13</v>
      </c>
    </row>
    <row r="57" spans="1:12">
      <c r="D57" s="54">
        <v>105</v>
      </c>
      <c r="E57" s="54"/>
      <c r="I57" s="1" t="s">
        <v>18</v>
      </c>
    </row>
    <row r="58" spans="1:12">
      <c r="D58" s="54">
        <v>114</v>
      </c>
      <c r="E58" s="54"/>
      <c r="I58" s="1" t="s">
        <v>19</v>
      </c>
    </row>
    <row r="59" spans="1:12">
      <c r="D59" s="54">
        <v>120</v>
      </c>
      <c r="E59" s="54"/>
      <c r="I59" s="1" t="s">
        <v>14</v>
      </c>
    </row>
    <row r="60" spans="1:12">
      <c r="D60" s="54">
        <v>124</v>
      </c>
      <c r="E60" s="54"/>
      <c r="I60" s="1" t="s">
        <v>15</v>
      </c>
    </row>
    <row r="61" spans="1:12">
      <c r="D61" s="54">
        <v>141</v>
      </c>
      <c r="E61" s="54"/>
      <c r="I61" s="1" t="s">
        <v>42</v>
      </c>
    </row>
    <row r="62" spans="1:12">
      <c r="D62" s="54">
        <v>151</v>
      </c>
      <c r="E62" s="54"/>
      <c r="I62" s="1" t="s">
        <v>37</v>
      </c>
    </row>
    <row r="63" spans="1:12">
      <c r="D63" s="54">
        <v>152</v>
      </c>
      <c r="E63" s="54"/>
      <c r="I63" s="1" t="s">
        <v>43</v>
      </c>
    </row>
    <row r="64" spans="1:12">
      <c r="D64" s="54">
        <v>154</v>
      </c>
      <c r="E64" s="54"/>
      <c r="I64" s="1" t="s">
        <v>44</v>
      </c>
    </row>
    <row r="65" spans="4:9">
      <c r="D65" s="54">
        <v>163</v>
      </c>
      <c r="E65" s="54"/>
      <c r="I65" s="1" t="s">
        <v>45</v>
      </c>
    </row>
    <row r="66" spans="4:9">
      <c r="D66" s="54">
        <v>165</v>
      </c>
      <c r="E66" s="54"/>
      <c r="I66" s="1" t="s">
        <v>46</v>
      </c>
    </row>
    <row r="67" spans="4:9">
      <c r="D67" s="54">
        <v>190</v>
      </c>
      <c r="E67" s="54"/>
      <c r="I67" s="1" t="s">
        <v>35</v>
      </c>
    </row>
    <row r="68" spans="4:9">
      <c r="D68" s="54">
        <v>228</v>
      </c>
      <c r="E68" s="54"/>
      <c r="I68" s="1" t="s">
        <v>47</v>
      </c>
    </row>
    <row r="69" spans="4:9">
      <c r="D69" s="54">
        <v>235</v>
      </c>
      <c r="E69" s="54"/>
      <c r="I69" s="1" t="s">
        <v>48</v>
      </c>
    </row>
    <row r="70" spans="4:9">
      <c r="D70" s="54">
        <v>252</v>
      </c>
      <c r="E70" s="54"/>
      <c r="I70" s="1" t="s">
        <v>49</v>
      </c>
    </row>
    <row r="71" spans="4:9">
      <c r="D71" s="54">
        <v>255</v>
      </c>
      <c r="E71" s="54"/>
      <c r="I71" s="1" t="s">
        <v>50</v>
      </c>
    </row>
    <row r="72" spans="4:9">
      <c r="D72" s="54">
        <v>281</v>
      </c>
      <c r="E72" s="54"/>
      <c r="I72" s="1" t="s">
        <v>51</v>
      </c>
    </row>
    <row r="73" spans="4:9">
      <c r="D73" s="54">
        <v>282</v>
      </c>
      <c r="E73" s="54"/>
      <c r="I73" s="1" t="s">
        <v>52</v>
      </c>
    </row>
    <row r="74" spans="4:9">
      <c r="D74" s="54">
        <v>283</v>
      </c>
      <c r="E74" s="54"/>
      <c r="I74" s="1" t="s">
        <v>53</v>
      </c>
    </row>
    <row r="75" spans="4:9">
      <c r="D75" s="54">
        <v>301</v>
      </c>
      <c r="E75" s="54"/>
      <c r="I75" s="1" t="s">
        <v>54</v>
      </c>
    </row>
    <row r="76" spans="4:9">
      <c r="D76" s="54">
        <v>302</v>
      </c>
      <c r="E76" s="54"/>
      <c r="I76" s="1" t="s">
        <v>55</v>
      </c>
    </row>
    <row r="77" spans="4:9">
      <c r="D77" s="54">
        <v>303</v>
      </c>
      <c r="E77" s="54"/>
      <c r="I77" s="1" t="s">
        <v>56</v>
      </c>
    </row>
    <row r="78" spans="4:9">
      <c r="D78" s="54">
        <v>303</v>
      </c>
      <c r="E78" s="54"/>
      <c r="I78" s="1" t="s">
        <v>57</v>
      </c>
    </row>
    <row r="79" spans="4:9">
      <c r="D79" s="54">
        <v>310</v>
      </c>
      <c r="E79" s="54"/>
      <c r="I79" s="1" t="s">
        <v>58</v>
      </c>
    </row>
    <row r="80" spans="4:9">
      <c r="D80" s="54">
        <v>311</v>
      </c>
      <c r="E80" s="54"/>
      <c r="I80" s="1" t="s">
        <v>59</v>
      </c>
    </row>
    <row r="81" spans="4:9">
      <c r="D81" s="54">
        <v>312</v>
      </c>
      <c r="E81" s="54"/>
      <c r="I81" s="1" t="s">
        <v>60</v>
      </c>
    </row>
    <row r="82" spans="4:9">
      <c r="D82" s="54">
        <v>314</v>
      </c>
      <c r="E82" s="54"/>
      <c r="I82" s="1" t="s">
        <v>61</v>
      </c>
    </row>
    <row r="83" spans="4:9">
      <c r="D83" s="54">
        <v>315</v>
      </c>
      <c r="E83" s="54"/>
      <c r="I83" s="1" t="s">
        <v>62</v>
      </c>
    </row>
    <row r="84" spans="4:9">
      <c r="D84" s="54">
        <v>316</v>
      </c>
      <c r="E84" s="54"/>
      <c r="I84" s="1" t="s">
        <v>63</v>
      </c>
    </row>
    <row r="85" spans="4:9">
      <c r="D85" s="54">
        <v>320</v>
      </c>
      <c r="E85" s="54"/>
      <c r="I85" s="1" t="s">
        <v>64</v>
      </c>
    </row>
    <row r="86" spans="4:9">
      <c r="D86" s="54">
        <v>321</v>
      </c>
      <c r="E86" s="54"/>
      <c r="I86" s="1" t="s">
        <v>65</v>
      </c>
    </row>
    <row r="87" spans="4:9">
      <c r="D87" s="54">
        <v>322</v>
      </c>
      <c r="E87" s="54"/>
      <c r="I87" s="1" t="s">
        <v>66</v>
      </c>
    </row>
    <row r="88" spans="4:9">
      <c r="D88" s="54">
        <v>323</v>
      </c>
      <c r="E88" s="54"/>
      <c r="I88" s="1" t="s">
        <v>67</v>
      </c>
    </row>
    <row r="89" spans="4:9">
      <c r="D89" s="54">
        <v>324</v>
      </c>
      <c r="E89" s="54"/>
      <c r="I89" s="1" t="s">
        <v>68</v>
      </c>
    </row>
    <row r="90" spans="4:9">
      <c r="D90" s="54">
        <v>325</v>
      </c>
      <c r="E90" s="54"/>
      <c r="I90" s="1" t="s">
        <v>69</v>
      </c>
    </row>
    <row r="91" spans="4:9">
      <c r="D91" s="54">
        <v>330</v>
      </c>
      <c r="E91" s="54"/>
      <c r="I91" s="1" t="s">
        <v>70</v>
      </c>
    </row>
    <row r="92" spans="4:9">
      <c r="D92" s="54">
        <v>331</v>
      </c>
      <c r="E92" s="54"/>
      <c r="I92" s="1" t="s">
        <v>71</v>
      </c>
    </row>
    <row r="93" spans="4:9">
      <c r="D93" s="54">
        <v>332</v>
      </c>
      <c r="E93" s="54"/>
      <c r="I93" s="1" t="s">
        <v>72</v>
      </c>
    </row>
    <row r="94" spans="4:9">
      <c r="D94" s="54">
        <v>333</v>
      </c>
      <c r="E94" s="54"/>
      <c r="I94" s="1" t="s">
        <v>73</v>
      </c>
    </row>
    <row r="95" spans="4:9">
      <c r="D95" s="54">
        <v>334</v>
      </c>
      <c r="E95" s="54"/>
      <c r="I95" s="1" t="s">
        <v>74</v>
      </c>
    </row>
    <row r="96" spans="4:9">
      <c r="D96" s="54">
        <v>335</v>
      </c>
      <c r="E96" s="54"/>
      <c r="I96" s="1" t="s">
        <v>75</v>
      </c>
    </row>
    <row r="97" spans="4:9">
      <c r="D97" s="54">
        <v>336</v>
      </c>
      <c r="E97" s="54"/>
      <c r="I97" s="1" t="s">
        <v>76</v>
      </c>
    </row>
    <row r="98" spans="4:9">
      <c r="D98" s="54">
        <v>340</v>
      </c>
      <c r="E98" s="54"/>
      <c r="I98" s="1" t="s">
        <v>77</v>
      </c>
    </row>
    <row r="99" spans="4:9">
      <c r="D99" s="54">
        <v>341</v>
      </c>
      <c r="E99" s="54"/>
      <c r="I99" s="1" t="s">
        <v>36</v>
      </c>
    </row>
    <row r="100" spans="4:9">
      <c r="D100" s="54">
        <v>342</v>
      </c>
      <c r="E100" s="54"/>
      <c r="I100" s="1" t="s">
        <v>78</v>
      </c>
    </row>
    <row r="101" spans="4:9">
      <c r="D101" s="54">
        <v>343</v>
      </c>
      <c r="E101" s="54"/>
      <c r="I101" s="1" t="s">
        <v>79</v>
      </c>
    </row>
    <row r="102" spans="4:9">
      <c r="D102" s="54">
        <v>344</v>
      </c>
      <c r="E102" s="54"/>
      <c r="I102" s="1" t="s">
        <v>80</v>
      </c>
    </row>
    <row r="103" spans="4:9">
      <c r="D103" s="54">
        <v>345</v>
      </c>
      <c r="E103" s="54"/>
      <c r="I103" s="1" t="s">
        <v>81</v>
      </c>
    </row>
    <row r="104" spans="4:9">
      <c r="D104" s="54">
        <v>346</v>
      </c>
      <c r="E104" s="54"/>
      <c r="I104" s="1" t="s">
        <v>82</v>
      </c>
    </row>
    <row r="105" spans="4:9">
      <c r="D105" s="54">
        <v>350</v>
      </c>
      <c r="E105" s="54"/>
      <c r="I105" s="1" t="s">
        <v>83</v>
      </c>
    </row>
    <row r="106" spans="4:9">
      <c r="D106" s="54">
        <v>352</v>
      </c>
      <c r="E106" s="54"/>
      <c r="I106" s="1" t="s">
        <v>84</v>
      </c>
    </row>
    <row r="107" spans="4:9">
      <c r="D107" s="54">
        <v>353</v>
      </c>
      <c r="E107" s="54"/>
      <c r="I107" s="1" t="s">
        <v>85</v>
      </c>
    </row>
    <row r="108" spans="4:9">
      <c r="D108" s="54">
        <v>354</v>
      </c>
      <c r="E108" s="54"/>
      <c r="I108" s="1" t="s">
        <v>86</v>
      </c>
    </row>
    <row r="109" spans="4:9">
      <c r="D109" s="54">
        <v>355</v>
      </c>
      <c r="E109" s="54"/>
      <c r="I109" s="1" t="s">
        <v>87</v>
      </c>
    </row>
    <row r="110" spans="4:9">
      <c r="D110" s="54">
        <v>356</v>
      </c>
      <c r="E110" s="54"/>
      <c r="I110" s="1" t="s">
        <v>88</v>
      </c>
    </row>
    <row r="111" spans="4:9">
      <c r="D111" s="54">
        <v>357</v>
      </c>
      <c r="E111" s="54"/>
      <c r="I111" s="1" t="s">
        <v>89</v>
      </c>
    </row>
    <row r="112" spans="4:9">
      <c r="D112" s="54">
        <v>358</v>
      </c>
      <c r="E112" s="54"/>
      <c r="I112" s="1" t="s">
        <v>90</v>
      </c>
    </row>
    <row r="113" spans="4:9">
      <c r="D113" s="54">
        <v>359</v>
      </c>
      <c r="E113" s="54"/>
      <c r="I113" s="1" t="s">
        <v>91</v>
      </c>
    </row>
    <row r="114" spans="4:9">
      <c r="D114" s="54">
        <v>360</v>
      </c>
      <c r="E114" s="54"/>
      <c r="I114" s="1" t="s">
        <v>92</v>
      </c>
    </row>
    <row r="115" spans="4:9">
      <c r="D115" s="54">
        <v>361</v>
      </c>
      <c r="E115" s="54"/>
      <c r="I115" s="1" t="s">
        <v>93</v>
      </c>
    </row>
    <row r="116" spans="4:9">
      <c r="D116" s="54">
        <v>362</v>
      </c>
      <c r="E116" s="54"/>
      <c r="I116" s="1" t="s">
        <v>94</v>
      </c>
    </row>
    <row r="117" spans="4:9">
      <c r="D117" s="54">
        <v>364</v>
      </c>
      <c r="E117" s="54"/>
      <c r="I117" s="1" t="s">
        <v>95</v>
      </c>
    </row>
    <row r="118" spans="4:9">
      <c r="D118" s="54">
        <v>365</v>
      </c>
      <c r="E118" s="54"/>
      <c r="I118" s="1" t="s">
        <v>96</v>
      </c>
    </row>
    <row r="119" spans="4:9">
      <c r="D119" s="54">
        <v>366</v>
      </c>
      <c r="E119" s="54"/>
      <c r="I119" s="1" t="s">
        <v>97</v>
      </c>
    </row>
    <row r="120" spans="4:9">
      <c r="D120" s="54">
        <v>367</v>
      </c>
      <c r="E120" s="54"/>
      <c r="I120" s="1" t="s">
        <v>98</v>
      </c>
    </row>
    <row r="121" spans="4:9">
      <c r="D121" s="54">
        <v>368</v>
      </c>
      <c r="E121" s="54"/>
      <c r="I121" s="1" t="s">
        <v>99</v>
      </c>
    </row>
    <row r="122" spans="4:9">
      <c r="D122" s="54">
        <v>369</v>
      </c>
      <c r="E122" s="54"/>
      <c r="I122" s="1" t="s">
        <v>100</v>
      </c>
    </row>
    <row r="123" spans="4:9">
      <c r="D123" s="54">
        <v>370</v>
      </c>
      <c r="E123" s="54"/>
      <c r="I123" s="1" t="s">
        <v>101</v>
      </c>
    </row>
    <row r="124" spans="4:9">
      <c r="D124" s="54">
        <v>371</v>
      </c>
      <c r="E124" s="54"/>
      <c r="I124" s="1" t="s">
        <v>102</v>
      </c>
    </row>
    <row r="125" spans="4:9">
      <c r="D125" s="54">
        <v>372</v>
      </c>
      <c r="E125" s="54"/>
      <c r="I125" s="1" t="s">
        <v>103</v>
      </c>
    </row>
    <row r="126" spans="4:9">
      <c r="D126" s="54">
        <v>373</v>
      </c>
      <c r="E126" s="54"/>
      <c r="I126" s="1" t="s">
        <v>104</v>
      </c>
    </row>
    <row r="127" spans="4:9">
      <c r="D127" s="54">
        <v>389</v>
      </c>
      <c r="E127" s="54"/>
      <c r="I127" s="1" t="s">
        <v>105</v>
      </c>
    </row>
    <row r="128" spans="4:9">
      <c r="D128" s="54">
        <v>390</v>
      </c>
      <c r="E128" s="54"/>
      <c r="I128" s="1" t="s">
        <v>106</v>
      </c>
    </row>
    <row r="129" spans="4:9">
      <c r="D129" s="54">
        <v>391</v>
      </c>
      <c r="E129" s="54"/>
      <c r="I129" s="1" t="s">
        <v>107</v>
      </c>
    </row>
    <row r="130" spans="4:9">
      <c r="D130" s="54">
        <v>392</v>
      </c>
      <c r="E130" s="54"/>
      <c r="I130" s="1" t="s">
        <v>108</v>
      </c>
    </row>
    <row r="131" spans="4:9">
      <c r="D131" s="54">
        <v>393</v>
      </c>
      <c r="E131" s="54"/>
      <c r="I131" s="1" t="s">
        <v>109</v>
      </c>
    </row>
    <row r="132" spans="4:9">
      <c r="D132" s="54">
        <v>394</v>
      </c>
      <c r="E132" s="54"/>
      <c r="I132" s="1" t="s">
        <v>110</v>
      </c>
    </row>
    <row r="133" spans="4:9">
      <c r="D133" s="54">
        <v>395</v>
      </c>
      <c r="E133" s="54"/>
      <c r="I133" s="1" t="s">
        <v>111</v>
      </c>
    </row>
    <row r="134" spans="4:9">
      <c r="D134" s="54">
        <v>396</v>
      </c>
      <c r="E134" s="54"/>
      <c r="I134" s="1" t="s">
        <v>112</v>
      </c>
    </row>
    <row r="135" spans="4:9">
      <c r="D135" s="54">
        <v>397</v>
      </c>
      <c r="E135" s="54"/>
      <c r="I135" s="1" t="s">
        <v>113</v>
      </c>
    </row>
    <row r="136" spans="4:9">
      <c r="D136" s="54">
        <v>398</v>
      </c>
      <c r="E136" s="54"/>
      <c r="I136" s="1" t="s">
        <v>114</v>
      </c>
    </row>
    <row r="137" spans="4:9">
      <c r="D137" s="54">
        <v>399</v>
      </c>
      <c r="E137" s="54"/>
      <c r="I137" s="1" t="s">
        <v>115</v>
      </c>
    </row>
    <row r="138" spans="4:9">
      <c r="D138" s="54">
        <v>405</v>
      </c>
      <c r="E138" s="54"/>
      <c r="I138" s="1" t="s">
        <v>116</v>
      </c>
    </row>
    <row r="139" spans="4:9">
      <c r="D139" s="54">
        <v>406</v>
      </c>
      <c r="E139" s="54"/>
      <c r="I139" s="1" t="s">
        <v>117</v>
      </c>
    </row>
    <row r="140" spans="4:9">
      <c r="D140" s="54">
        <v>407</v>
      </c>
      <c r="E140" s="54"/>
      <c r="I140" s="1" t="s">
        <v>118</v>
      </c>
    </row>
    <row r="141" spans="4:9">
      <c r="D141" s="54">
        <v>408</v>
      </c>
      <c r="E141" s="54"/>
      <c r="I141" s="1" t="s">
        <v>25</v>
      </c>
    </row>
    <row r="142" spans="4:9">
      <c r="D142" s="54">
        <v>419</v>
      </c>
      <c r="E142" s="54"/>
      <c r="I142" s="1" t="s">
        <v>27</v>
      </c>
    </row>
    <row r="143" spans="4:9">
      <c r="D143" s="54">
        <v>421</v>
      </c>
      <c r="E143" s="54"/>
      <c r="I143" s="1" t="s">
        <v>29</v>
      </c>
    </row>
    <row r="144" spans="4:9">
      <c r="D144" s="54">
        <v>427</v>
      </c>
      <c r="E144" s="54"/>
      <c r="I144" s="1" t="s">
        <v>119</v>
      </c>
    </row>
    <row r="145" spans="4:9">
      <c r="D145" s="54">
        <v>428</v>
      </c>
      <c r="E145" s="54"/>
      <c r="I145" s="1" t="s">
        <v>120</v>
      </c>
    </row>
    <row r="146" spans="4:9">
      <c r="D146" s="54">
        <v>429</v>
      </c>
      <c r="E146" s="54"/>
      <c r="I146" s="1" t="s">
        <v>28</v>
      </c>
    </row>
    <row r="147" spans="4:9">
      <c r="D147" s="54">
        <v>431</v>
      </c>
      <c r="E147" s="54"/>
      <c r="I147" s="1" t="s">
        <v>26</v>
      </c>
    </row>
    <row r="148" spans="4:9">
      <c r="D148" s="54">
        <v>432</v>
      </c>
      <c r="E148" s="54"/>
    </row>
    <row r="149" spans="4:9">
      <c r="D149" s="54">
        <v>440</v>
      </c>
      <c r="E149" s="54"/>
    </row>
    <row r="150" spans="4:9">
      <c r="D150" s="54">
        <v>442</v>
      </c>
      <c r="E150" s="54"/>
    </row>
    <row r="151" spans="4:9">
      <c r="D151" s="54">
        <v>444</v>
      </c>
      <c r="E151" s="54"/>
    </row>
    <row r="152" spans="4:9">
      <c r="D152" s="54">
        <v>445</v>
      </c>
      <c r="E152" s="54"/>
    </row>
    <row r="153" spans="4:9">
      <c r="D153" s="54">
        <v>447</v>
      </c>
      <c r="E153" s="54"/>
    </row>
    <row r="154" spans="4:9">
      <c r="D154" s="54">
        <v>448</v>
      </c>
      <c r="E154" s="54"/>
    </row>
    <row r="155" spans="4:9">
      <c r="D155" s="54">
        <v>449</v>
      </c>
      <c r="E155" s="54"/>
    </row>
    <row r="156" spans="4:9">
      <c r="D156" s="54">
        <v>450</v>
      </c>
      <c r="E156" s="54"/>
    </row>
    <row r="157" spans="4:9">
      <c r="D157" s="54">
        <v>451</v>
      </c>
      <c r="E157" s="54"/>
    </row>
    <row r="158" spans="4:9">
      <c r="D158" s="54">
        <v>453</v>
      </c>
      <c r="E158" s="54"/>
    </row>
    <row r="159" spans="4:9">
      <c r="D159" s="54">
        <v>454</v>
      </c>
      <c r="E159" s="54"/>
    </row>
    <row r="160" spans="4:9">
      <c r="D160" s="54">
        <v>456</v>
      </c>
      <c r="E160" s="54"/>
    </row>
    <row r="161" spans="4:5">
      <c r="D161" s="54">
        <v>500</v>
      </c>
      <c r="E161" s="54"/>
    </row>
    <row r="162" spans="4:5">
      <c r="D162" s="54">
        <v>501</v>
      </c>
      <c r="E162" s="54"/>
    </row>
    <row r="163" spans="4:5">
      <c r="D163" s="54">
        <v>502</v>
      </c>
      <c r="E163" s="54"/>
    </row>
    <row r="164" spans="4:5">
      <c r="D164" s="54">
        <v>503</v>
      </c>
      <c r="E164" s="54"/>
    </row>
    <row r="165" spans="4:5">
      <c r="D165" s="54">
        <v>505</v>
      </c>
      <c r="E165" s="54"/>
    </row>
    <row r="166" spans="4:5">
      <c r="D166" s="54">
        <v>506</v>
      </c>
      <c r="E166" s="54"/>
    </row>
    <row r="167" spans="4:5">
      <c r="D167" s="54">
        <v>507</v>
      </c>
      <c r="E167" s="54"/>
    </row>
    <row r="168" spans="4:5">
      <c r="D168" s="54">
        <v>510</v>
      </c>
      <c r="E168" s="54"/>
    </row>
    <row r="169" spans="4:5">
      <c r="D169" s="54">
        <v>511</v>
      </c>
      <c r="E169" s="54"/>
    </row>
    <row r="170" spans="4:5">
      <c r="D170" s="54">
        <v>512</v>
      </c>
      <c r="E170" s="54"/>
    </row>
    <row r="171" spans="4:5">
      <c r="D171" s="54">
        <v>513</v>
      </c>
      <c r="E171" s="54"/>
    </row>
    <row r="172" spans="4:5">
      <c r="D172" s="54">
        <v>514</v>
      </c>
      <c r="E172" s="54"/>
    </row>
    <row r="173" spans="4:5">
      <c r="D173" s="54">
        <v>517</v>
      </c>
      <c r="E173" s="54"/>
    </row>
    <row r="174" spans="4:5">
      <c r="D174" s="54">
        <v>518</v>
      </c>
      <c r="E174" s="54"/>
    </row>
    <row r="175" spans="4:5">
      <c r="D175" s="54">
        <v>519</v>
      </c>
      <c r="E175" s="54"/>
    </row>
    <row r="176" spans="4:5">
      <c r="D176" s="54">
        <v>520</v>
      </c>
      <c r="E176" s="54"/>
    </row>
    <row r="177" spans="4:5">
      <c r="D177" s="54">
        <v>523</v>
      </c>
      <c r="E177" s="54"/>
    </row>
    <row r="178" spans="4:5">
      <c r="D178" s="54">
        <v>524</v>
      </c>
      <c r="E178" s="54"/>
    </row>
    <row r="179" spans="4:5">
      <c r="D179" s="54">
        <v>528</v>
      </c>
      <c r="E179" s="54"/>
    </row>
    <row r="180" spans="4:5">
      <c r="D180" s="54">
        <v>529</v>
      </c>
      <c r="E180" s="54"/>
    </row>
    <row r="181" spans="4:5">
      <c r="D181" s="54">
        <v>530</v>
      </c>
      <c r="E181" s="54"/>
    </row>
    <row r="182" spans="4:5">
      <c r="D182" s="54">
        <v>531</v>
      </c>
      <c r="E182" s="54"/>
    </row>
    <row r="183" spans="4:5">
      <c r="D183" s="54">
        <v>532</v>
      </c>
      <c r="E183" s="54"/>
    </row>
    <row r="184" spans="4:5">
      <c r="D184" s="54">
        <v>535</v>
      </c>
      <c r="E184" s="54"/>
    </row>
    <row r="185" spans="4:5">
      <c r="D185" s="54">
        <v>536</v>
      </c>
      <c r="E185" s="54"/>
    </row>
    <row r="186" spans="4:5">
      <c r="D186" s="54">
        <v>537</v>
      </c>
      <c r="E186" s="54"/>
    </row>
    <row r="187" spans="4:5">
      <c r="D187" s="54">
        <v>538</v>
      </c>
      <c r="E187" s="54"/>
    </row>
    <row r="188" spans="4:5">
      <c r="D188" s="54">
        <v>539</v>
      </c>
      <c r="E188" s="54"/>
    </row>
    <row r="189" spans="4:5">
      <c r="D189" s="54">
        <v>540</v>
      </c>
      <c r="E189" s="54"/>
    </row>
    <row r="190" spans="4:5">
      <c r="D190" s="54">
        <v>541</v>
      </c>
      <c r="E190" s="54"/>
    </row>
    <row r="191" spans="4:5">
      <c r="D191" s="54">
        <v>542</v>
      </c>
      <c r="E191" s="54"/>
    </row>
    <row r="192" spans="4:5">
      <c r="D192" s="54">
        <v>543</v>
      </c>
      <c r="E192" s="54"/>
    </row>
    <row r="193" spans="4:5">
      <c r="D193" s="54">
        <v>544</v>
      </c>
      <c r="E193" s="54"/>
    </row>
    <row r="194" spans="4:5">
      <c r="D194" s="54">
        <v>545</v>
      </c>
      <c r="E194" s="54"/>
    </row>
    <row r="195" spans="4:5">
      <c r="D195" s="54">
        <v>546</v>
      </c>
      <c r="E195" s="54"/>
    </row>
    <row r="196" spans="4:5">
      <c r="D196" s="54">
        <v>547</v>
      </c>
      <c r="E196" s="54"/>
    </row>
    <row r="197" spans="4:5">
      <c r="D197" s="54">
        <v>548</v>
      </c>
      <c r="E197" s="54"/>
    </row>
    <row r="198" spans="4:5">
      <c r="D198" s="54">
        <v>549</v>
      </c>
      <c r="E198" s="54"/>
    </row>
    <row r="199" spans="4:5">
      <c r="D199" s="54">
        <v>550</v>
      </c>
      <c r="E199" s="54"/>
    </row>
    <row r="200" spans="4:5">
      <c r="D200" s="54">
        <v>551</v>
      </c>
      <c r="E200" s="54"/>
    </row>
    <row r="201" spans="4:5">
      <c r="D201" s="54">
        <v>552</v>
      </c>
      <c r="E201" s="54"/>
    </row>
    <row r="202" spans="4:5">
      <c r="D202" s="54">
        <v>553</v>
      </c>
      <c r="E202" s="54"/>
    </row>
    <row r="203" spans="4:5">
      <c r="D203" s="54">
        <v>554</v>
      </c>
      <c r="E203" s="54"/>
    </row>
    <row r="204" spans="4:5">
      <c r="D204" s="54">
        <v>555</v>
      </c>
      <c r="E204" s="54"/>
    </row>
    <row r="205" spans="4:5">
      <c r="D205" s="54">
        <v>556</v>
      </c>
      <c r="E205" s="54"/>
    </row>
    <row r="206" spans="4:5">
      <c r="D206" s="54">
        <v>557</v>
      </c>
      <c r="E206" s="54"/>
    </row>
    <row r="207" spans="4:5">
      <c r="D207" s="54">
        <v>560</v>
      </c>
      <c r="E207" s="54"/>
    </row>
    <row r="208" spans="4:5">
      <c r="D208" s="54">
        <v>561</v>
      </c>
      <c r="E208" s="54"/>
    </row>
    <row r="209" spans="4:5">
      <c r="D209" s="54">
        <v>562</v>
      </c>
      <c r="E209" s="54"/>
    </row>
    <row r="210" spans="4:5">
      <c r="D210" s="54">
        <v>563</v>
      </c>
      <c r="E210" s="54"/>
    </row>
    <row r="211" spans="4:5">
      <c r="D211" s="54">
        <v>564</v>
      </c>
      <c r="E211" s="54"/>
    </row>
    <row r="212" spans="4:5">
      <c r="D212" s="54">
        <v>565</v>
      </c>
      <c r="E212" s="54"/>
    </row>
    <row r="213" spans="4:5">
      <c r="D213" s="54">
        <v>566</v>
      </c>
      <c r="E213" s="54"/>
    </row>
    <row r="214" spans="4:5">
      <c r="D214" s="54">
        <v>567</v>
      </c>
      <c r="E214" s="54"/>
    </row>
    <row r="215" spans="4:5">
      <c r="D215" s="54">
        <v>568</v>
      </c>
      <c r="E215" s="54"/>
    </row>
    <row r="216" spans="4:5">
      <c r="D216" s="54">
        <v>569</v>
      </c>
      <c r="E216" s="54"/>
    </row>
    <row r="217" spans="4:5">
      <c r="D217" s="54">
        <v>570</v>
      </c>
      <c r="E217" s="54"/>
    </row>
    <row r="218" spans="4:5">
      <c r="D218" s="54">
        <v>571</v>
      </c>
      <c r="E218" s="54"/>
    </row>
    <row r="219" spans="4:5">
      <c r="D219" s="54">
        <v>572</v>
      </c>
      <c r="E219" s="54"/>
    </row>
    <row r="220" spans="4:5">
      <c r="D220" s="54">
        <v>573</v>
      </c>
      <c r="E220" s="54"/>
    </row>
    <row r="221" spans="4:5">
      <c r="D221" s="54">
        <v>580</v>
      </c>
      <c r="E221" s="54"/>
    </row>
    <row r="222" spans="4:5">
      <c r="D222" s="54">
        <v>581</v>
      </c>
      <c r="E222" s="54"/>
    </row>
    <row r="223" spans="4:5">
      <c r="D223" s="54">
        <v>582</v>
      </c>
      <c r="E223" s="54"/>
    </row>
    <row r="224" spans="4:5">
      <c r="D224" s="54">
        <v>583</v>
      </c>
      <c r="E224" s="54"/>
    </row>
    <row r="225" spans="4:5">
      <c r="D225" s="54">
        <v>584</v>
      </c>
      <c r="E225" s="54"/>
    </row>
    <row r="226" spans="4:5">
      <c r="D226" s="54">
        <v>585</v>
      </c>
      <c r="E226" s="54"/>
    </row>
    <row r="227" spans="4:5">
      <c r="D227" s="54">
        <v>586</v>
      </c>
      <c r="E227" s="54"/>
    </row>
    <row r="228" spans="4:5">
      <c r="D228" s="54">
        <v>587</v>
      </c>
      <c r="E228" s="54"/>
    </row>
    <row r="229" spans="4:5">
      <c r="D229" s="54">
        <v>588</v>
      </c>
      <c r="E229" s="54"/>
    </row>
    <row r="230" spans="4:5">
      <c r="D230" s="54">
        <v>589</v>
      </c>
      <c r="E230" s="54"/>
    </row>
    <row r="231" spans="4:5">
      <c r="D231" s="54">
        <v>590</v>
      </c>
      <c r="E231" s="54"/>
    </row>
    <row r="232" spans="4:5">
      <c r="D232" s="54">
        <v>591</v>
      </c>
      <c r="E232" s="54"/>
    </row>
    <row r="233" spans="4:5">
      <c r="D233" s="54">
        <v>592</v>
      </c>
      <c r="E233" s="54"/>
    </row>
    <row r="234" spans="4:5">
      <c r="D234" s="54">
        <v>593</v>
      </c>
      <c r="E234" s="54"/>
    </row>
    <row r="235" spans="4:5">
      <c r="D235" s="54">
        <v>594</v>
      </c>
      <c r="E235" s="54"/>
    </row>
    <row r="236" spans="4:5">
      <c r="D236" s="54">
        <v>595</v>
      </c>
      <c r="E236" s="54"/>
    </row>
    <row r="237" spans="4:5">
      <c r="D237" s="54">
        <v>596</v>
      </c>
      <c r="E237" s="54"/>
    </row>
    <row r="238" spans="4:5">
      <c r="D238" s="54">
        <v>597</v>
      </c>
      <c r="E238" s="54"/>
    </row>
    <row r="239" spans="4:5">
      <c r="D239" s="54">
        <v>598</v>
      </c>
      <c r="E239" s="54"/>
    </row>
    <row r="240" spans="4:5">
      <c r="D240" s="54">
        <v>901</v>
      </c>
      <c r="E240" s="54"/>
    </row>
    <row r="241" spans="4:5">
      <c r="D241" s="54">
        <v>902</v>
      </c>
      <c r="E241" s="54"/>
    </row>
    <row r="242" spans="4:5">
      <c r="D242" s="54">
        <v>903</v>
      </c>
      <c r="E242" s="54"/>
    </row>
    <row r="243" spans="4:5">
      <c r="D243" s="54">
        <v>904</v>
      </c>
      <c r="E243" s="54"/>
    </row>
    <row r="244" spans="4:5">
      <c r="D244" s="54">
        <v>905</v>
      </c>
      <c r="E244" s="54"/>
    </row>
    <row r="245" spans="4:5">
      <c r="D245" s="54">
        <v>907</v>
      </c>
      <c r="E245" s="54"/>
    </row>
    <row r="246" spans="4:5">
      <c r="D246" s="54">
        <v>908</v>
      </c>
      <c r="E246" s="54"/>
    </row>
    <row r="247" spans="4:5">
      <c r="D247" s="54">
        <v>909</v>
      </c>
      <c r="E247" s="54"/>
    </row>
    <row r="248" spans="4:5">
      <c r="D248" s="54">
        <v>910</v>
      </c>
      <c r="E248" s="54"/>
    </row>
    <row r="249" spans="4:5">
      <c r="D249" s="54">
        <v>911</v>
      </c>
      <c r="E249" s="54"/>
    </row>
    <row r="250" spans="4:5">
      <c r="D250" s="54">
        <v>912</v>
      </c>
      <c r="E250" s="54"/>
    </row>
    <row r="251" spans="4:5">
      <c r="D251" s="54">
        <v>913</v>
      </c>
      <c r="E251" s="54"/>
    </row>
    <row r="252" spans="4:5">
      <c r="D252" s="54">
        <v>916</v>
      </c>
      <c r="E252" s="54"/>
    </row>
    <row r="253" spans="4:5">
      <c r="D253" s="54">
        <v>920</v>
      </c>
      <c r="E253" s="54"/>
    </row>
    <row r="254" spans="4:5">
      <c r="D254" s="54">
        <v>921</v>
      </c>
      <c r="E254" s="54"/>
    </row>
    <row r="255" spans="4:5">
      <c r="D255" s="54">
        <v>922</v>
      </c>
      <c r="E255" s="54"/>
    </row>
    <row r="256" spans="4:5">
      <c r="D256" s="54">
        <v>923</v>
      </c>
      <c r="E256" s="54"/>
    </row>
    <row r="257" spans="4:5">
      <c r="D257" s="54">
        <v>924</v>
      </c>
      <c r="E257" s="54"/>
    </row>
    <row r="258" spans="4:5">
      <c r="D258" s="54">
        <v>925</v>
      </c>
      <c r="E258" s="54"/>
    </row>
    <row r="259" spans="4:5">
      <c r="D259" s="54">
        <v>926</v>
      </c>
      <c r="E259" s="54"/>
    </row>
    <row r="260" spans="4:5">
      <c r="D260" s="54">
        <v>927</v>
      </c>
      <c r="E260" s="54"/>
    </row>
    <row r="261" spans="4:5">
      <c r="D261" s="54">
        <v>928</v>
      </c>
      <c r="E261" s="54"/>
    </row>
    <row r="262" spans="4:5">
      <c r="D262" s="54">
        <v>929</v>
      </c>
      <c r="E262" s="54"/>
    </row>
    <row r="263" spans="4:5">
      <c r="D263" s="54">
        <v>930</v>
      </c>
      <c r="E263" s="54"/>
    </row>
    <row r="264" spans="4:5">
      <c r="D264" s="54">
        <v>931</v>
      </c>
      <c r="E264" s="54"/>
    </row>
    <row r="265" spans="4:5">
      <c r="D265" s="54">
        <v>935</v>
      </c>
      <c r="E265" s="54"/>
    </row>
    <row r="266" spans="4:5">
      <c r="D266" s="54">
        <v>1869</v>
      </c>
      <c r="E266" s="54"/>
    </row>
    <row r="267" spans="4:5">
      <c r="D267" s="54">
        <v>2281</v>
      </c>
      <c r="E267" s="54"/>
    </row>
    <row r="268" spans="4:5">
      <c r="D268" s="54">
        <v>2282</v>
      </c>
      <c r="E268" s="54"/>
    </row>
    <row r="269" spans="4:5">
      <c r="D269" s="54">
        <v>4118</v>
      </c>
      <c r="E269" s="54"/>
    </row>
    <row r="270" spans="4:5">
      <c r="D270" s="54">
        <v>4194</v>
      </c>
      <c r="E270" s="54"/>
    </row>
    <row r="271" spans="4:5">
      <c r="D271" s="54">
        <v>4311</v>
      </c>
      <c r="E271" s="54"/>
    </row>
    <row r="272" spans="4:5">
      <c r="D272" s="54">
        <v>18221</v>
      </c>
      <c r="E272" s="54"/>
    </row>
    <row r="273" spans="4:5">
      <c r="D273" s="54">
        <v>18222</v>
      </c>
      <c r="E273" s="54"/>
    </row>
    <row r="274" spans="4:5">
      <c r="D274" s="54">
        <v>22842</v>
      </c>
      <c r="E274" s="54"/>
    </row>
    <row r="275" spans="4:5">
      <c r="D275" s="54">
        <v>25316</v>
      </c>
      <c r="E275" s="54"/>
    </row>
    <row r="276" spans="4:5">
      <c r="D276" s="54">
        <v>25317</v>
      </c>
      <c r="E276" s="54"/>
    </row>
    <row r="277" spans="4:5">
      <c r="D277" s="54">
        <v>25318</v>
      </c>
      <c r="E277" s="54"/>
    </row>
    <row r="278" spans="4:5">
      <c r="D278" s="54">
        <v>25319</v>
      </c>
      <c r="E278" s="54"/>
    </row>
    <row r="279" spans="4:5">
      <c r="D279" s="54">
        <v>25399</v>
      </c>
      <c r="E279" s="54"/>
    </row>
    <row r="280" spans="4:5">
      <c r="D280" s="54">
        <v>40910</v>
      </c>
      <c r="E280" s="54"/>
    </row>
    <row r="281" spans="4:5">
      <c r="D281" s="54">
        <v>40911</v>
      </c>
      <c r="E281" s="54"/>
    </row>
    <row r="282" spans="4:5">
      <c r="D282" s="54">
        <v>41010</v>
      </c>
      <c r="E282" s="54"/>
    </row>
    <row r="283" spans="4:5">
      <c r="D283" s="54">
        <v>41011</v>
      </c>
      <c r="E283" s="54"/>
    </row>
    <row r="284" spans="4:5">
      <c r="D284" s="54">
        <v>41110</v>
      </c>
      <c r="E284" s="54"/>
    </row>
    <row r="285" spans="4:5">
      <c r="D285" s="54">
        <v>41111</v>
      </c>
      <c r="E285" s="54"/>
    </row>
    <row r="286" spans="4:5">
      <c r="D286" s="54">
        <v>41140</v>
      </c>
      <c r="E286" s="54"/>
    </row>
    <row r="287" spans="4:5">
      <c r="D287" s="54">
        <v>41141</v>
      </c>
      <c r="E287" s="54"/>
    </row>
    <row r="288" spans="4:5">
      <c r="D288" s="54">
        <v>41160</v>
      </c>
      <c r="E288" s="54"/>
    </row>
    <row r="289" spans="4:5">
      <c r="D289" s="54">
        <v>41170</v>
      </c>
      <c r="E289" s="54"/>
    </row>
    <row r="290" spans="4:5">
      <c r="D290" s="54">
        <v>41181</v>
      </c>
      <c r="E290" s="54"/>
    </row>
    <row r="291" spans="4:5">
      <c r="D291" s="54">
        <v>108360</v>
      </c>
      <c r="E291" s="54"/>
    </row>
    <row r="292" spans="4:5">
      <c r="D292" s="54">
        <v>108361</v>
      </c>
      <c r="E292" s="54"/>
    </row>
    <row r="293" spans="4:5">
      <c r="D293" s="54">
        <v>108362</v>
      </c>
      <c r="E293" s="54"/>
    </row>
    <row r="294" spans="4:5">
      <c r="D294" s="54">
        <v>108364</v>
      </c>
      <c r="E294" s="54"/>
    </row>
    <row r="295" spans="4:5">
      <c r="D295" s="54">
        <v>108365</v>
      </c>
      <c r="E295" s="54"/>
    </row>
    <row r="296" spans="4:5">
      <c r="D296" s="54">
        <v>108366</v>
      </c>
      <c r="E296" s="54"/>
    </row>
    <row r="297" spans="4:5">
      <c r="D297" s="54">
        <v>108367</v>
      </c>
      <c r="E297" s="54"/>
    </row>
    <row r="298" spans="4:5">
      <c r="D298" s="54">
        <v>108368</v>
      </c>
      <c r="E298" s="54"/>
    </row>
    <row r="299" spans="4:5">
      <c r="D299" s="54">
        <v>108369</v>
      </c>
      <c r="E299" s="54"/>
    </row>
    <row r="300" spans="4:5">
      <c r="D300" s="54">
        <v>108370</v>
      </c>
      <c r="E300" s="54"/>
    </row>
    <row r="301" spans="4:5">
      <c r="D301" s="54">
        <v>108371</v>
      </c>
      <c r="E301" s="54"/>
    </row>
    <row r="302" spans="4:5">
      <c r="D302" s="54">
        <v>108372</v>
      </c>
      <c r="E302" s="54"/>
    </row>
    <row r="303" spans="4:5">
      <c r="D303" s="54">
        <v>108373</v>
      </c>
      <c r="E303" s="54"/>
    </row>
    <row r="304" spans="4:5">
      <c r="D304" s="54">
        <v>111399</v>
      </c>
      <c r="E304" s="54"/>
    </row>
    <row r="305" spans="4:5">
      <c r="D305" s="54">
        <v>403360</v>
      </c>
      <c r="E305" s="54"/>
    </row>
    <row r="306" spans="4:5">
      <c r="D306" s="54">
        <v>403361</v>
      </c>
      <c r="E306" s="54"/>
    </row>
    <row r="307" spans="4:5">
      <c r="D307" s="54">
        <v>403362</v>
      </c>
      <c r="E307" s="54"/>
    </row>
    <row r="308" spans="4:5">
      <c r="D308" s="54">
        <v>403364</v>
      </c>
      <c r="E308" s="54"/>
    </row>
    <row r="309" spans="4:5">
      <c r="D309" s="54">
        <v>403365</v>
      </c>
      <c r="E309" s="54"/>
    </row>
    <row r="310" spans="4:5">
      <c r="D310" s="54">
        <v>403366</v>
      </c>
      <c r="E310" s="54"/>
    </row>
    <row r="311" spans="4:5">
      <c r="D311" s="54">
        <v>403367</v>
      </c>
      <c r="E311" s="54"/>
    </row>
    <row r="312" spans="4:5">
      <c r="D312" s="54">
        <v>403368</v>
      </c>
      <c r="E312" s="54"/>
    </row>
    <row r="313" spans="4:5">
      <c r="D313" s="54">
        <v>403369</v>
      </c>
      <c r="E313" s="54"/>
    </row>
    <row r="314" spans="4:5">
      <c r="D314" s="54">
        <v>403370</v>
      </c>
      <c r="E314" s="54"/>
    </row>
    <row r="315" spans="4:5">
      <c r="D315" s="54">
        <v>403371</v>
      </c>
      <c r="E315" s="54"/>
    </row>
    <row r="316" spans="4:5">
      <c r="D316" s="54">
        <v>403372</v>
      </c>
      <c r="E316" s="54"/>
    </row>
    <row r="317" spans="4:5">
      <c r="D317" s="54">
        <v>403373</v>
      </c>
      <c r="E317" s="54"/>
    </row>
    <row r="318" spans="4:5">
      <c r="D318" s="54">
        <v>404330</v>
      </c>
      <c r="E318" s="54"/>
    </row>
    <row r="319" spans="4:5">
      <c r="D319" s="54">
        <v>1081390</v>
      </c>
      <c r="E319" s="54"/>
    </row>
    <row r="320" spans="4:5">
      <c r="D320" s="54">
        <v>1081399</v>
      </c>
      <c r="E320" s="54"/>
    </row>
    <row r="321" spans="4:5">
      <c r="D321" s="54" t="s">
        <v>121</v>
      </c>
      <c r="E321" s="54"/>
    </row>
    <row r="322" spans="4:5">
      <c r="D322" s="54" t="s">
        <v>122</v>
      </c>
      <c r="E322" s="54"/>
    </row>
    <row r="323" spans="4:5">
      <c r="D323" s="54" t="s">
        <v>123</v>
      </c>
      <c r="E323" s="54"/>
    </row>
    <row r="324" spans="4:5">
      <c r="D324" s="54" t="s">
        <v>124</v>
      </c>
      <c r="E324" s="54"/>
    </row>
    <row r="325" spans="4:5">
      <c r="D325" s="54" t="s">
        <v>125</v>
      </c>
      <c r="E325" s="54"/>
    </row>
    <row r="326" spans="4:5">
      <c r="D326" s="54" t="s">
        <v>126</v>
      </c>
      <c r="E326" s="54"/>
    </row>
    <row r="327" spans="4:5">
      <c r="D327" s="54" t="s">
        <v>127</v>
      </c>
      <c r="E327" s="54"/>
    </row>
    <row r="328" spans="4:5">
      <c r="D328" s="54" t="s">
        <v>127</v>
      </c>
      <c r="E328" s="54"/>
    </row>
    <row r="329" spans="4:5">
      <c r="D329" s="54" t="s">
        <v>128</v>
      </c>
      <c r="E329" s="54"/>
    </row>
    <row r="330" spans="4:5">
      <c r="D330" s="54" t="s">
        <v>129</v>
      </c>
      <c r="E330" s="54"/>
    </row>
    <row r="331" spans="4:5">
      <c r="D331" s="54" t="s">
        <v>130</v>
      </c>
      <c r="E331" s="54"/>
    </row>
    <row r="332" spans="4:5">
      <c r="D332" s="54" t="s">
        <v>131</v>
      </c>
      <c r="E332" s="54"/>
    </row>
    <row r="333" spans="4:5">
      <c r="D333" s="54" t="s">
        <v>132</v>
      </c>
      <c r="E333" s="54"/>
    </row>
    <row r="334" spans="4:5">
      <c r="D334" s="54" t="s">
        <v>133</v>
      </c>
      <c r="E334" s="54"/>
    </row>
    <row r="335" spans="4:5">
      <c r="D335" s="54" t="s">
        <v>134</v>
      </c>
      <c r="E335" s="54"/>
    </row>
    <row r="336" spans="4:5">
      <c r="D336" s="54" t="s">
        <v>135</v>
      </c>
      <c r="E336" s="54"/>
    </row>
    <row r="337" spans="4:5">
      <c r="D337" s="54" t="s">
        <v>135</v>
      </c>
      <c r="E337" s="54"/>
    </row>
    <row r="338" spans="4:5">
      <c r="D338" s="54" t="s">
        <v>136</v>
      </c>
      <c r="E338" s="54"/>
    </row>
    <row r="339" spans="4:5">
      <c r="D339" s="54" t="s">
        <v>137</v>
      </c>
      <c r="E339" s="54"/>
    </row>
    <row r="340" spans="4:5">
      <c r="D340" s="54" t="s">
        <v>138</v>
      </c>
      <c r="E340" s="54"/>
    </row>
    <row r="341" spans="4:5">
      <c r="D341" s="54" t="s">
        <v>139</v>
      </c>
      <c r="E341" s="54"/>
    </row>
    <row r="342" spans="4:5">
      <c r="D342" s="54" t="s">
        <v>140</v>
      </c>
      <c r="E342" s="54"/>
    </row>
    <row r="343" spans="4:5">
      <c r="D343" s="54" t="s">
        <v>141</v>
      </c>
      <c r="E343" s="54"/>
    </row>
    <row r="344" spans="4:5">
      <c r="D344" s="54" t="s">
        <v>142</v>
      </c>
      <c r="E344" s="54"/>
    </row>
    <row r="345" spans="4:5">
      <c r="D345" s="54" t="s">
        <v>143</v>
      </c>
      <c r="E345" s="54"/>
    </row>
    <row r="346" spans="4:5">
      <c r="D346" s="54" t="s">
        <v>144</v>
      </c>
      <c r="E346" s="54"/>
    </row>
    <row r="347" spans="4:5">
      <c r="D347" s="54" t="s">
        <v>145</v>
      </c>
      <c r="E347" s="54"/>
    </row>
    <row r="348" spans="4:5">
      <c r="D348" s="54" t="s">
        <v>146</v>
      </c>
      <c r="E348" s="54"/>
    </row>
    <row r="349" spans="4:5">
      <c r="D349" s="54" t="s">
        <v>147</v>
      </c>
      <c r="E349" s="54"/>
    </row>
    <row r="350" spans="4:5">
      <c r="D350" s="54" t="s">
        <v>148</v>
      </c>
      <c r="E350" s="54"/>
    </row>
    <row r="351" spans="4:5">
      <c r="D351" s="54" t="s">
        <v>149</v>
      </c>
      <c r="E351" s="54"/>
    </row>
    <row r="352" spans="4:5">
      <c r="D352" s="54" t="s">
        <v>150</v>
      </c>
      <c r="E352" s="54"/>
    </row>
    <row r="353" spans="4:5">
      <c r="D353" s="54" t="s">
        <v>151</v>
      </c>
      <c r="E353" s="54"/>
    </row>
    <row r="354" spans="4:5">
      <c r="D354" s="54" t="s">
        <v>152</v>
      </c>
      <c r="E354" s="54"/>
    </row>
    <row r="355" spans="4:5">
      <c r="D355" s="54" t="s">
        <v>153</v>
      </c>
      <c r="E355" s="54"/>
    </row>
    <row r="356" spans="4:5">
      <c r="D356" s="54" t="s">
        <v>154</v>
      </c>
      <c r="E356" s="54"/>
    </row>
    <row r="357" spans="4:5">
      <c r="D357" s="54" t="s">
        <v>155</v>
      </c>
      <c r="E357" s="54"/>
    </row>
    <row r="358" spans="4:5">
      <c r="D358" s="54" t="s">
        <v>156</v>
      </c>
      <c r="E358" s="54"/>
    </row>
    <row r="359" spans="4:5">
      <c r="D359" s="54" t="s">
        <v>157</v>
      </c>
      <c r="E359" s="54"/>
    </row>
    <row r="360" spans="4:5">
      <c r="D360" s="54" t="s">
        <v>158</v>
      </c>
      <c r="E360" s="54"/>
    </row>
    <row r="361" spans="4:5">
      <c r="D361" s="54" t="s">
        <v>159</v>
      </c>
      <c r="E361" s="54"/>
    </row>
    <row r="362" spans="4:5">
      <c r="D362" s="54" t="s">
        <v>160</v>
      </c>
      <c r="E362" s="54"/>
    </row>
    <row r="363" spans="4:5">
      <c r="D363" s="54" t="s">
        <v>161</v>
      </c>
      <c r="E363" s="54"/>
    </row>
    <row r="364" spans="4:5">
      <c r="D364" s="54" t="s">
        <v>162</v>
      </c>
      <c r="E364" s="54"/>
    </row>
    <row r="365" spans="4:5">
      <c r="D365" s="54" t="s">
        <v>163</v>
      </c>
      <c r="E365" s="54"/>
    </row>
    <row r="366" spans="4:5">
      <c r="D366" s="54" t="s">
        <v>164</v>
      </c>
      <c r="E366" s="54"/>
    </row>
    <row r="367" spans="4:5">
      <c r="D367" s="54" t="s">
        <v>165</v>
      </c>
      <c r="E367" s="54"/>
    </row>
    <row r="368" spans="4:5">
      <c r="D368" s="54" t="s">
        <v>166</v>
      </c>
      <c r="E368" s="54"/>
    </row>
    <row r="369" spans="4:5">
      <c r="D369" s="54" t="s">
        <v>167</v>
      </c>
      <c r="E369" s="54"/>
    </row>
    <row r="370" spans="4:5">
      <c r="D370" s="54" t="s">
        <v>168</v>
      </c>
      <c r="E370" s="54"/>
    </row>
    <row r="371" spans="4:5">
      <c r="D371" s="54" t="s">
        <v>169</v>
      </c>
      <c r="E371" s="54"/>
    </row>
    <row r="372" spans="4:5">
      <c r="D372" s="54" t="s">
        <v>170</v>
      </c>
      <c r="E372" s="54"/>
    </row>
    <row r="373" spans="4:5">
      <c r="D373" s="54" t="s">
        <v>171</v>
      </c>
      <c r="E373" s="54"/>
    </row>
    <row r="374" spans="4:5">
      <c r="D374" s="54" t="s">
        <v>172</v>
      </c>
      <c r="E374" s="54"/>
    </row>
    <row r="375" spans="4:5">
      <c r="D375" s="54" t="s">
        <v>173</v>
      </c>
      <c r="E375" s="54"/>
    </row>
    <row r="376" spans="4:5">
      <c r="D376" s="54" t="s">
        <v>174</v>
      </c>
      <c r="E376" s="54"/>
    </row>
    <row r="377" spans="4:5">
      <c r="D377" s="54" t="s">
        <v>175</v>
      </c>
      <c r="E377" s="54"/>
    </row>
    <row r="378" spans="4:5">
      <c r="D378" s="54" t="s">
        <v>176</v>
      </c>
      <c r="E378" s="54"/>
    </row>
    <row r="379" spans="4:5">
      <c r="D379" s="54" t="s">
        <v>177</v>
      </c>
      <c r="E379" s="54"/>
    </row>
    <row r="380" spans="4:5">
      <c r="D380" s="54" t="s">
        <v>178</v>
      </c>
      <c r="E380" s="54"/>
    </row>
    <row r="381" spans="4:5">
      <c r="D381" s="54" t="s">
        <v>179</v>
      </c>
      <c r="E381" s="54"/>
    </row>
    <row r="382" spans="4:5">
      <c r="D382" s="54" t="s">
        <v>180</v>
      </c>
      <c r="E382" s="54"/>
    </row>
    <row r="383" spans="4:5">
      <c r="D383" s="54">
        <v>115</v>
      </c>
      <c r="E383" s="54"/>
    </row>
    <row r="384" spans="4:5">
      <c r="D384" s="54">
        <v>2283</v>
      </c>
      <c r="E384" s="54"/>
    </row>
    <row r="385" spans="4:5">
      <c r="D385" s="54">
        <v>230</v>
      </c>
      <c r="E385" s="54"/>
    </row>
    <row r="386" spans="4:5">
      <c r="D386" s="54">
        <v>254</v>
      </c>
      <c r="E386" s="54"/>
    </row>
    <row r="387" spans="4:5">
      <c r="D387" s="54">
        <v>2533</v>
      </c>
      <c r="E387" s="54"/>
    </row>
    <row r="388" spans="4:5">
      <c r="D388" s="54">
        <v>254105</v>
      </c>
      <c r="E388" s="54"/>
    </row>
    <row r="389" spans="4:5">
      <c r="D389" s="54">
        <v>22844</v>
      </c>
      <c r="E389" s="54"/>
    </row>
    <row r="390" spans="4:5">
      <c r="D390" s="54" t="s">
        <v>181</v>
      </c>
      <c r="E390" s="54"/>
    </row>
  </sheetData>
  <conditionalFormatting sqref="B8:B31">
    <cfRule type="cellIs" dxfId="1" priority="2" stopIfTrue="1" operator="equal">
      <formula>"Adjustment to Income/Expense/Rate Base:"</formula>
    </cfRule>
  </conditionalFormatting>
  <conditionalFormatting sqref="L1">
    <cfRule type="cellIs" dxfId="0" priority="1" stopIfTrue="1" operator="equal">
      <formula>"x.x"</formula>
    </cfRule>
  </conditionalFormatting>
  <dataValidations count="5">
    <dataValidation type="list" errorStyle="warning" allowBlank="1" showInputMessage="1" showErrorMessage="1" errorTitle="FERC ACCOUNT" error="This FERC Account is not included in the drop-down list. Is this the account you want to use?" sqref="D32:E35">
      <formula1>$D$80:$D$414</formula1>
    </dataValidation>
    <dataValidation type="list" errorStyle="warning" allowBlank="1" showInputMessage="1" showErrorMessage="1" errorTitle="Factor" error="This factor is not included in the drop-down list. Is this the factor you want to use?" sqref="I32:I35">
      <formula1>$I$80:$I$171</formula1>
    </dataValidation>
    <dataValidation type="list" errorStyle="warning" allowBlank="1" showInputMessage="1" showErrorMessage="1" errorTitle="FERC ACCOUNT" error="This FERC Account is not included in the drop-down list. Is this the account you want to use?" sqref="JA33:JB36 WVM983073:WVN983076 WLQ983073:WLR983076 WBU983073:WBV983076 VRY983073:VRZ983076 VIC983073:VID983076 UYG983073:UYH983076 UOK983073:UOL983076 UEO983073:UEP983076 TUS983073:TUT983076 TKW983073:TKX983076 TBA983073:TBB983076 SRE983073:SRF983076 SHI983073:SHJ983076 RXM983073:RXN983076 RNQ983073:RNR983076 RDU983073:RDV983076 QTY983073:QTZ983076 QKC983073:QKD983076 QAG983073:QAH983076 PQK983073:PQL983076 PGO983073:PGP983076 OWS983073:OWT983076 OMW983073:OMX983076 ODA983073:ODB983076 NTE983073:NTF983076 NJI983073:NJJ983076 MZM983073:MZN983076 MPQ983073:MPR983076 MFU983073:MFV983076 LVY983073:LVZ983076 LMC983073:LMD983076 LCG983073:LCH983076 KSK983073:KSL983076 KIO983073:KIP983076 JYS983073:JYT983076 JOW983073:JOX983076 JFA983073:JFB983076 IVE983073:IVF983076 ILI983073:ILJ983076 IBM983073:IBN983076 HRQ983073:HRR983076 HHU983073:HHV983076 GXY983073:GXZ983076 GOC983073:GOD983076 GEG983073:GEH983076 FUK983073:FUL983076 FKO983073:FKP983076 FAS983073:FAT983076 EQW983073:EQX983076 EHA983073:EHB983076 DXE983073:DXF983076 DNI983073:DNJ983076 DDM983073:DDN983076 CTQ983073:CTR983076 CJU983073:CJV983076 BZY983073:BZZ983076 BQC983073:BQD983076 BGG983073:BGH983076 AWK983073:AWL983076 AMO983073:AMP983076 ACS983073:ACT983076 SW983073:SX983076 JA983073:JB983076 D983073:E983076 WVM917537:WVN917540 WLQ917537:WLR917540 WBU917537:WBV917540 VRY917537:VRZ917540 VIC917537:VID917540 UYG917537:UYH917540 UOK917537:UOL917540 UEO917537:UEP917540 TUS917537:TUT917540 TKW917537:TKX917540 TBA917537:TBB917540 SRE917537:SRF917540 SHI917537:SHJ917540 RXM917537:RXN917540 RNQ917537:RNR917540 RDU917537:RDV917540 QTY917537:QTZ917540 QKC917537:QKD917540 QAG917537:QAH917540 PQK917537:PQL917540 PGO917537:PGP917540 OWS917537:OWT917540 OMW917537:OMX917540 ODA917537:ODB917540 NTE917537:NTF917540 NJI917537:NJJ917540 MZM917537:MZN917540 MPQ917537:MPR917540 MFU917537:MFV917540 LVY917537:LVZ917540 LMC917537:LMD917540 LCG917537:LCH917540 KSK917537:KSL917540 KIO917537:KIP917540 JYS917537:JYT917540 JOW917537:JOX917540 JFA917537:JFB917540 IVE917537:IVF917540 ILI917537:ILJ917540 IBM917537:IBN917540 HRQ917537:HRR917540 HHU917537:HHV917540 GXY917537:GXZ917540 GOC917537:GOD917540 GEG917537:GEH917540 FUK917537:FUL917540 FKO917537:FKP917540 FAS917537:FAT917540 EQW917537:EQX917540 EHA917537:EHB917540 DXE917537:DXF917540 DNI917537:DNJ917540 DDM917537:DDN917540 CTQ917537:CTR917540 CJU917537:CJV917540 BZY917537:BZZ917540 BQC917537:BQD917540 BGG917537:BGH917540 AWK917537:AWL917540 AMO917537:AMP917540 ACS917537:ACT917540 SW917537:SX917540 JA917537:JB917540 D917537:E917540 WVM852001:WVN852004 WLQ852001:WLR852004 WBU852001:WBV852004 VRY852001:VRZ852004 VIC852001:VID852004 UYG852001:UYH852004 UOK852001:UOL852004 UEO852001:UEP852004 TUS852001:TUT852004 TKW852001:TKX852004 TBA852001:TBB852004 SRE852001:SRF852004 SHI852001:SHJ852004 RXM852001:RXN852004 RNQ852001:RNR852004 RDU852001:RDV852004 QTY852001:QTZ852004 QKC852001:QKD852004 QAG852001:QAH852004 PQK852001:PQL852004 PGO852001:PGP852004 OWS852001:OWT852004 OMW852001:OMX852004 ODA852001:ODB852004 NTE852001:NTF852004 NJI852001:NJJ852004 MZM852001:MZN852004 MPQ852001:MPR852004 MFU852001:MFV852004 LVY852001:LVZ852004 LMC852001:LMD852004 LCG852001:LCH852004 KSK852001:KSL852004 KIO852001:KIP852004 JYS852001:JYT852004 JOW852001:JOX852004 JFA852001:JFB852004 IVE852001:IVF852004 ILI852001:ILJ852004 IBM852001:IBN852004 HRQ852001:HRR852004 HHU852001:HHV852004 GXY852001:GXZ852004 GOC852001:GOD852004 GEG852001:GEH852004 FUK852001:FUL852004 FKO852001:FKP852004 FAS852001:FAT852004 EQW852001:EQX852004 EHA852001:EHB852004 DXE852001:DXF852004 DNI852001:DNJ852004 DDM852001:DDN852004 CTQ852001:CTR852004 CJU852001:CJV852004 BZY852001:BZZ852004 BQC852001:BQD852004 BGG852001:BGH852004 AWK852001:AWL852004 AMO852001:AMP852004 ACS852001:ACT852004 SW852001:SX852004 JA852001:JB852004 D852001:E852004 WVM786465:WVN786468 WLQ786465:WLR786468 WBU786465:WBV786468 VRY786465:VRZ786468 VIC786465:VID786468 UYG786465:UYH786468 UOK786465:UOL786468 UEO786465:UEP786468 TUS786465:TUT786468 TKW786465:TKX786468 TBA786465:TBB786468 SRE786465:SRF786468 SHI786465:SHJ786468 RXM786465:RXN786468 RNQ786465:RNR786468 RDU786465:RDV786468 QTY786465:QTZ786468 QKC786465:QKD786468 QAG786465:QAH786468 PQK786465:PQL786468 PGO786465:PGP786468 OWS786465:OWT786468 OMW786465:OMX786468 ODA786465:ODB786468 NTE786465:NTF786468 NJI786465:NJJ786468 MZM786465:MZN786468 MPQ786465:MPR786468 MFU786465:MFV786468 LVY786465:LVZ786468 LMC786465:LMD786468 LCG786465:LCH786468 KSK786465:KSL786468 KIO786465:KIP786468 JYS786465:JYT786468 JOW786465:JOX786468 JFA786465:JFB786468 IVE786465:IVF786468 ILI786465:ILJ786468 IBM786465:IBN786468 HRQ786465:HRR786468 HHU786465:HHV786468 GXY786465:GXZ786468 GOC786465:GOD786468 GEG786465:GEH786468 FUK786465:FUL786468 FKO786465:FKP786468 FAS786465:FAT786468 EQW786465:EQX786468 EHA786465:EHB786468 DXE786465:DXF786468 DNI786465:DNJ786468 DDM786465:DDN786468 CTQ786465:CTR786468 CJU786465:CJV786468 BZY786465:BZZ786468 BQC786465:BQD786468 BGG786465:BGH786468 AWK786465:AWL786468 AMO786465:AMP786468 ACS786465:ACT786468 SW786465:SX786468 JA786465:JB786468 D786465:E786468 WVM720929:WVN720932 WLQ720929:WLR720932 WBU720929:WBV720932 VRY720929:VRZ720932 VIC720929:VID720932 UYG720929:UYH720932 UOK720929:UOL720932 UEO720929:UEP720932 TUS720929:TUT720932 TKW720929:TKX720932 TBA720929:TBB720932 SRE720929:SRF720932 SHI720929:SHJ720932 RXM720929:RXN720932 RNQ720929:RNR720932 RDU720929:RDV720932 QTY720929:QTZ720932 QKC720929:QKD720932 QAG720929:QAH720932 PQK720929:PQL720932 PGO720929:PGP720932 OWS720929:OWT720932 OMW720929:OMX720932 ODA720929:ODB720932 NTE720929:NTF720932 NJI720929:NJJ720932 MZM720929:MZN720932 MPQ720929:MPR720932 MFU720929:MFV720932 LVY720929:LVZ720932 LMC720929:LMD720932 LCG720929:LCH720932 KSK720929:KSL720932 KIO720929:KIP720932 JYS720929:JYT720932 JOW720929:JOX720932 JFA720929:JFB720932 IVE720929:IVF720932 ILI720929:ILJ720932 IBM720929:IBN720932 HRQ720929:HRR720932 HHU720929:HHV720932 GXY720929:GXZ720932 GOC720929:GOD720932 GEG720929:GEH720932 FUK720929:FUL720932 FKO720929:FKP720932 FAS720929:FAT720932 EQW720929:EQX720932 EHA720929:EHB720932 DXE720929:DXF720932 DNI720929:DNJ720932 DDM720929:DDN720932 CTQ720929:CTR720932 CJU720929:CJV720932 BZY720929:BZZ720932 BQC720929:BQD720932 BGG720929:BGH720932 AWK720929:AWL720932 AMO720929:AMP720932 ACS720929:ACT720932 SW720929:SX720932 JA720929:JB720932 D720929:E720932 WVM655393:WVN655396 WLQ655393:WLR655396 WBU655393:WBV655396 VRY655393:VRZ655396 VIC655393:VID655396 UYG655393:UYH655396 UOK655393:UOL655396 UEO655393:UEP655396 TUS655393:TUT655396 TKW655393:TKX655396 TBA655393:TBB655396 SRE655393:SRF655396 SHI655393:SHJ655396 RXM655393:RXN655396 RNQ655393:RNR655396 RDU655393:RDV655396 QTY655393:QTZ655396 QKC655393:QKD655396 QAG655393:QAH655396 PQK655393:PQL655396 PGO655393:PGP655396 OWS655393:OWT655396 OMW655393:OMX655396 ODA655393:ODB655396 NTE655393:NTF655396 NJI655393:NJJ655396 MZM655393:MZN655396 MPQ655393:MPR655396 MFU655393:MFV655396 LVY655393:LVZ655396 LMC655393:LMD655396 LCG655393:LCH655396 KSK655393:KSL655396 KIO655393:KIP655396 JYS655393:JYT655396 JOW655393:JOX655396 JFA655393:JFB655396 IVE655393:IVF655396 ILI655393:ILJ655396 IBM655393:IBN655396 HRQ655393:HRR655396 HHU655393:HHV655396 GXY655393:GXZ655396 GOC655393:GOD655396 GEG655393:GEH655396 FUK655393:FUL655396 FKO655393:FKP655396 FAS655393:FAT655396 EQW655393:EQX655396 EHA655393:EHB655396 DXE655393:DXF655396 DNI655393:DNJ655396 DDM655393:DDN655396 CTQ655393:CTR655396 CJU655393:CJV655396 BZY655393:BZZ655396 BQC655393:BQD655396 BGG655393:BGH655396 AWK655393:AWL655396 AMO655393:AMP655396 ACS655393:ACT655396 SW655393:SX655396 JA655393:JB655396 D655393:E655396 WVM589857:WVN589860 WLQ589857:WLR589860 WBU589857:WBV589860 VRY589857:VRZ589860 VIC589857:VID589860 UYG589857:UYH589860 UOK589857:UOL589860 UEO589857:UEP589860 TUS589857:TUT589860 TKW589857:TKX589860 TBA589857:TBB589860 SRE589857:SRF589860 SHI589857:SHJ589860 RXM589857:RXN589860 RNQ589857:RNR589860 RDU589857:RDV589860 QTY589857:QTZ589860 QKC589857:QKD589860 QAG589857:QAH589860 PQK589857:PQL589860 PGO589857:PGP589860 OWS589857:OWT589860 OMW589857:OMX589860 ODA589857:ODB589860 NTE589857:NTF589860 NJI589857:NJJ589860 MZM589857:MZN589860 MPQ589857:MPR589860 MFU589857:MFV589860 LVY589857:LVZ589860 LMC589857:LMD589860 LCG589857:LCH589860 KSK589857:KSL589860 KIO589857:KIP589860 JYS589857:JYT589860 JOW589857:JOX589860 JFA589857:JFB589860 IVE589857:IVF589860 ILI589857:ILJ589860 IBM589857:IBN589860 HRQ589857:HRR589860 HHU589857:HHV589860 GXY589857:GXZ589860 GOC589857:GOD589860 GEG589857:GEH589860 FUK589857:FUL589860 FKO589857:FKP589860 FAS589857:FAT589860 EQW589857:EQX589860 EHA589857:EHB589860 DXE589857:DXF589860 DNI589857:DNJ589860 DDM589857:DDN589860 CTQ589857:CTR589860 CJU589857:CJV589860 BZY589857:BZZ589860 BQC589857:BQD589860 BGG589857:BGH589860 AWK589857:AWL589860 AMO589857:AMP589860 ACS589857:ACT589860 SW589857:SX589860 JA589857:JB589860 D589857:E589860 WVM524321:WVN524324 WLQ524321:WLR524324 WBU524321:WBV524324 VRY524321:VRZ524324 VIC524321:VID524324 UYG524321:UYH524324 UOK524321:UOL524324 UEO524321:UEP524324 TUS524321:TUT524324 TKW524321:TKX524324 TBA524321:TBB524324 SRE524321:SRF524324 SHI524321:SHJ524324 RXM524321:RXN524324 RNQ524321:RNR524324 RDU524321:RDV524324 QTY524321:QTZ524324 QKC524321:QKD524324 QAG524321:QAH524324 PQK524321:PQL524324 PGO524321:PGP524324 OWS524321:OWT524324 OMW524321:OMX524324 ODA524321:ODB524324 NTE524321:NTF524324 NJI524321:NJJ524324 MZM524321:MZN524324 MPQ524321:MPR524324 MFU524321:MFV524324 LVY524321:LVZ524324 LMC524321:LMD524324 LCG524321:LCH524324 KSK524321:KSL524324 KIO524321:KIP524324 JYS524321:JYT524324 JOW524321:JOX524324 JFA524321:JFB524324 IVE524321:IVF524324 ILI524321:ILJ524324 IBM524321:IBN524324 HRQ524321:HRR524324 HHU524321:HHV524324 GXY524321:GXZ524324 GOC524321:GOD524324 GEG524321:GEH524324 FUK524321:FUL524324 FKO524321:FKP524324 FAS524321:FAT524324 EQW524321:EQX524324 EHA524321:EHB524324 DXE524321:DXF524324 DNI524321:DNJ524324 DDM524321:DDN524324 CTQ524321:CTR524324 CJU524321:CJV524324 BZY524321:BZZ524324 BQC524321:BQD524324 BGG524321:BGH524324 AWK524321:AWL524324 AMO524321:AMP524324 ACS524321:ACT524324 SW524321:SX524324 JA524321:JB524324 D524321:E524324 WVM458785:WVN458788 WLQ458785:WLR458788 WBU458785:WBV458788 VRY458785:VRZ458788 VIC458785:VID458788 UYG458785:UYH458788 UOK458785:UOL458788 UEO458785:UEP458788 TUS458785:TUT458788 TKW458785:TKX458788 TBA458785:TBB458788 SRE458785:SRF458788 SHI458785:SHJ458788 RXM458785:RXN458788 RNQ458785:RNR458788 RDU458785:RDV458788 QTY458785:QTZ458788 QKC458785:QKD458788 QAG458785:QAH458788 PQK458785:PQL458788 PGO458785:PGP458788 OWS458785:OWT458788 OMW458785:OMX458788 ODA458785:ODB458788 NTE458785:NTF458788 NJI458785:NJJ458788 MZM458785:MZN458788 MPQ458785:MPR458788 MFU458785:MFV458788 LVY458785:LVZ458788 LMC458785:LMD458788 LCG458785:LCH458788 KSK458785:KSL458788 KIO458785:KIP458788 JYS458785:JYT458788 JOW458785:JOX458788 JFA458785:JFB458788 IVE458785:IVF458788 ILI458785:ILJ458788 IBM458785:IBN458788 HRQ458785:HRR458788 HHU458785:HHV458788 GXY458785:GXZ458788 GOC458785:GOD458788 GEG458785:GEH458788 FUK458785:FUL458788 FKO458785:FKP458788 FAS458785:FAT458788 EQW458785:EQX458788 EHA458785:EHB458788 DXE458785:DXF458788 DNI458785:DNJ458788 DDM458785:DDN458788 CTQ458785:CTR458788 CJU458785:CJV458788 BZY458785:BZZ458788 BQC458785:BQD458788 BGG458785:BGH458788 AWK458785:AWL458788 AMO458785:AMP458788 ACS458785:ACT458788 SW458785:SX458788 JA458785:JB458788 D458785:E458788 WVM393249:WVN393252 WLQ393249:WLR393252 WBU393249:WBV393252 VRY393249:VRZ393252 VIC393249:VID393252 UYG393249:UYH393252 UOK393249:UOL393252 UEO393249:UEP393252 TUS393249:TUT393252 TKW393249:TKX393252 TBA393249:TBB393252 SRE393249:SRF393252 SHI393249:SHJ393252 RXM393249:RXN393252 RNQ393249:RNR393252 RDU393249:RDV393252 QTY393249:QTZ393252 QKC393249:QKD393252 QAG393249:QAH393252 PQK393249:PQL393252 PGO393249:PGP393252 OWS393249:OWT393252 OMW393249:OMX393252 ODA393249:ODB393252 NTE393249:NTF393252 NJI393249:NJJ393252 MZM393249:MZN393252 MPQ393249:MPR393252 MFU393249:MFV393252 LVY393249:LVZ393252 LMC393249:LMD393252 LCG393249:LCH393252 KSK393249:KSL393252 KIO393249:KIP393252 JYS393249:JYT393252 JOW393249:JOX393252 JFA393249:JFB393252 IVE393249:IVF393252 ILI393249:ILJ393252 IBM393249:IBN393252 HRQ393249:HRR393252 HHU393249:HHV393252 GXY393249:GXZ393252 GOC393249:GOD393252 GEG393249:GEH393252 FUK393249:FUL393252 FKO393249:FKP393252 FAS393249:FAT393252 EQW393249:EQX393252 EHA393249:EHB393252 DXE393249:DXF393252 DNI393249:DNJ393252 DDM393249:DDN393252 CTQ393249:CTR393252 CJU393249:CJV393252 BZY393249:BZZ393252 BQC393249:BQD393252 BGG393249:BGH393252 AWK393249:AWL393252 AMO393249:AMP393252 ACS393249:ACT393252 SW393249:SX393252 JA393249:JB393252 D393249:E393252 WVM327713:WVN327716 WLQ327713:WLR327716 WBU327713:WBV327716 VRY327713:VRZ327716 VIC327713:VID327716 UYG327713:UYH327716 UOK327713:UOL327716 UEO327713:UEP327716 TUS327713:TUT327716 TKW327713:TKX327716 TBA327713:TBB327716 SRE327713:SRF327716 SHI327713:SHJ327716 RXM327713:RXN327716 RNQ327713:RNR327716 RDU327713:RDV327716 QTY327713:QTZ327716 QKC327713:QKD327716 QAG327713:QAH327716 PQK327713:PQL327716 PGO327713:PGP327716 OWS327713:OWT327716 OMW327713:OMX327716 ODA327713:ODB327716 NTE327713:NTF327716 NJI327713:NJJ327716 MZM327713:MZN327716 MPQ327713:MPR327716 MFU327713:MFV327716 LVY327713:LVZ327716 LMC327713:LMD327716 LCG327713:LCH327716 KSK327713:KSL327716 KIO327713:KIP327716 JYS327713:JYT327716 JOW327713:JOX327716 JFA327713:JFB327716 IVE327713:IVF327716 ILI327713:ILJ327716 IBM327713:IBN327716 HRQ327713:HRR327716 HHU327713:HHV327716 GXY327713:GXZ327716 GOC327713:GOD327716 GEG327713:GEH327716 FUK327713:FUL327716 FKO327713:FKP327716 FAS327713:FAT327716 EQW327713:EQX327716 EHA327713:EHB327716 DXE327713:DXF327716 DNI327713:DNJ327716 DDM327713:DDN327716 CTQ327713:CTR327716 CJU327713:CJV327716 BZY327713:BZZ327716 BQC327713:BQD327716 BGG327713:BGH327716 AWK327713:AWL327716 AMO327713:AMP327716 ACS327713:ACT327716 SW327713:SX327716 JA327713:JB327716 D327713:E327716 WVM262177:WVN262180 WLQ262177:WLR262180 WBU262177:WBV262180 VRY262177:VRZ262180 VIC262177:VID262180 UYG262177:UYH262180 UOK262177:UOL262180 UEO262177:UEP262180 TUS262177:TUT262180 TKW262177:TKX262180 TBA262177:TBB262180 SRE262177:SRF262180 SHI262177:SHJ262180 RXM262177:RXN262180 RNQ262177:RNR262180 RDU262177:RDV262180 QTY262177:QTZ262180 QKC262177:QKD262180 QAG262177:QAH262180 PQK262177:PQL262180 PGO262177:PGP262180 OWS262177:OWT262180 OMW262177:OMX262180 ODA262177:ODB262180 NTE262177:NTF262180 NJI262177:NJJ262180 MZM262177:MZN262180 MPQ262177:MPR262180 MFU262177:MFV262180 LVY262177:LVZ262180 LMC262177:LMD262180 LCG262177:LCH262180 KSK262177:KSL262180 KIO262177:KIP262180 JYS262177:JYT262180 JOW262177:JOX262180 JFA262177:JFB262180 IVE262177:IVF262180 ILI262177:ILJ262180 IBM262177:IBN262180 HRQ262177:HRR262180 HHU262177:HHV262180 GXY262177:GXZ262180 GOC262177:GOD262180 GEG262177:GEH262180 FUK262177:FUL262180 FKO262177:FKP262180 FAS262177:FAT262180 EQW262177:EQX262180 EHA262177:EHB262180 DXE262177:DXF262180 DNI262177:DNJ262180 DDM262177:DDN262180 CTQ262177:CTR262180 CJU262177:CJV262180 BZY262177:BZZ262180 BQC262177:BQD262180 BGG262177:BGH262180 AWK262177:AWL262180 AMO262177:AMP262180 ACS262177:ACT262180 SW262177:SX262180 JA262177:JB262180 D262177:E262180 WVM196641:WVN196644 WLQ196641:WLR196644 WBU196641:WBV196644 VRY196641:VRZ196644 VIC196641:VID196644 UYG196641:UYH196644 UOK196641:UOL196644 UEO196641:UEP196644 TUS196641:TUT196644 TKW196641:TKX196644 TBA196641:TBB196644 SRE196641:SRF196644 SHI196641:SHJ196644 RXM196641:RXN196644 RNQ196641:RNR196644 RDU196641:RDV196644 QTY196641:QTZ196644 QKC196641:QKD196644 QAG196641:QAH196644 PQK196641:PQL196644 PGO196641:PGP196644 OWS196641:OWT196644 OMW196641:OMX196644 ODA196641:ODB196644 NTE196641:NTF196644 NJI196641:NJJ196644 MZM196641:MZN196644 MPQ196641:MPR196644 MFU196641:MFV196644 LVY196641:LVZ196644 LMC196641:LMD196644 LCG196641:LCH196644 KSK196641:KSL196644 KIO196641:KIP196644 JYS196641:JYT196644 JOW196641:JOX196644 JFA196641:JFB196644 IVE196641:IVF196644 ILI196641:ILJ196644 IBM196641:IBN196644 HRQ196641:HRR196644 HHU196641:HHV196644 GXY196641:GXZ196644 GOC196641:GOD196644 GEG196641:GEH196644 FUK196641:FUL196644 FKO196641:FKP196644 FAS196641:FAT196644 EQW196641:EQX196644 EHA196641:EHB196644 DXE196641:DXF196644 DNI196641:DNJ196644 DDM196641:DDN196644 CTQ196641:CTR196644 CJU196641:CJV196644 BZY196641:BZZ196644 BQC196641:BQD196644 BGG196641:BGH196644 AWK196641:AWL196644 AMO196641:AMP196644 ACS196641:ACT196644 SW196641:SX196644 JA196641:JB196644 D196641:E196644 WVM131105:WVN131108 WLQ131105:WLR131108 WBU131105:WBV131108 VRY131105:VRZ131108 VIC131105:VID131108 UYG131105:UYH131108 UOK131105:UOL131108 UEO131105:UEP131108 TUS131105:TUT131108 TKW131105:TKX131108 TBA131105:TBB131108 SRE131105:SRF131108 SHI131105:SHJ131108 RXM131105:RXN131108 RNQ131105:RNR131108 RDU131105:RDV131108 QTY131105:QTZ131108 QKC131105:QKD131108 QAG131105:QAH131108 PQK131105:PQL131108 PGO131105:PGP131108 OWS131105:OWT131108 OMW131105:OMX131108 ODA131105:ODB131108 NTE131105:NTF131108 NJI131105:NJJ131108 MZM131105:MZN131108 MPQ131105:MPR131108 MFU131105:MFV131108 LVY131105:LVZ131108 LMC131105:LMD131108 LCG131105:LCH131108 KSK131105:KSL131108 KIO131105:KIP131108 JYS131105:JYT131108 JOW131105:JOX131108 JFA131105:JFB131108 IVE131105:IVF131108 ILI131105:ILJ131108 IBM131105:IBN131108 HRQ131105:HRR131108 HHU131105:HHV131108 GXY131105:GXZ131108 GOC131105:GOD131108 GEG131105:GEH131108 FUK131105:FUL131108 FKO131105:FKP131108 FAS131105:FAT131108 EQW131105:EQX131108 EHA131105:EHB131108 DXE131105:DXF131108 DNI131105:DNJ131108 DDM131105:DDN131108 CTQ131105:CTR131108 CJU131105:CJV131108 BZY131105:BZZ131108 BQC131105:BQD131108 BGG131105:BGH131108 AWK131105:AWL131108 AMO131105:AMP131108 ACS131105:ACT131108 SW131105:SX131108 JA131105:JB131108 D131105:E131108 WVM65569:WVN65572 WLQ65569:WLR65572 WBU65569:WBV65572 VRY65569:VRZ65572 VIC65569:VID65572 UYG65569:UYH65572 UOK65569:UOL65572 UEO65569:UEP65572 TUS65569:TUT65572 TKW65569:TKX65572 TBA65569:TBB65572 SRE65569:SRF65572 SHI65569:SHJ65572 RXM65569:RXN65572 RNQ65569:RNR65572 RDU65569:RDV65572 QTY65569:QTZ65572 QKC65569:QKD65572 QAG65569:QAH65572 PQK65569:PQL65572 PGO65569:PGP65572 OWS65569:OWT65572 OMW65569:OMX65572 ODA65569:ODB65572 NTE65569:NTF65572 NJI65569:NJJ65572 MZM65569:MZN65572 MPQ65569:MPR65572 MFU65569:MFV65572 LVY65569:LVZ65572 LMC65569:LMD65572 LCG65569:LCH65572 KSK65569:KSL65572 KIO65569:KIP65572 JYS65569:JYT65572 JOW65569:JOX65572 JFA65569:JFB65572 IVE65569:IVF65572 ILI65569:ILJ65572 IBM65569:IBN65572 HRQ65569:HRR65572 HHU65569:HHV65572 GXY65569:GXZ65572 GOC65569:GOD65572 GEG65569:GEH65572 FUK65569:FUL65572 FKO65569:FKP65572 FAS65569:FAT65572 EQW65569:EQX65572 EHA65569:EHB65572 DXE65569:DXF65572 DNI65569:DNJ65572 DDM65569:DDN65572 CTQ65569:CTR65572 CJU65569:CJV65572 BZY65569:BZZ65572 BQC65569:BQD65572 BGG65569:BGH65572 AWK65569:AWL65572 AMO65569:AMP65572 ACS65569:ACT65572 SW65569:SX65572 JA65569:JB65572 D65569:E65572 WVM33:WVN36 WLQ33:WLR36 WBU33:WBV36 VRY33:VRZ36 VIC33:VID36 UYG33:UYH36 UOK33:UOL36 UEO33:UEP36 TUS33:TUT36 TKW33:TKX36 TBA33:TBB36 SRE33:SRF36 SHI33:SHJ36 RXM33:RXN36 RNQ33:RNR36 RDU33:RDV36 QTY33:QTZ36 QKC33:QKD36 QAG33:QAH36 PQK33:PQL36 PGO33:PGP36 OWS33:OWT36 OMW33:OMX36 ODA33:ODB36 NTE33:NTF36 NJI33:NJJ36 MZM33:MZN36 MPQ33:MPR36 MFU33:MFV36 LVY33:LVZ36 LMC33:LMD36 LCG33:LCH36 KSK33:KSL36 KIO33:KIP36 JYS33:JYT36 JOW33:JOX36 JFA33:JFB36 IVE33:IVF36 ILI33:ILJ36 IBM33:IBN36 HRQ33:HRR36 HHU33:HHV36 GXY33:GXZ36 GOC33:GOD36 GEG33:GEH36 FUK33:FUL36 FKO33:FKP36 FAS33:FAT36 EQW33:EQX36 EHA33:EHB36 DXE33:DXF36 DNI33:DNJ36 DDM33:DDN36 CTQ33:CTR36 CJU33:CJV36 BZY33:BZZ36 BQC33:BQD36 BGG33:BGH36 AWK33:AWL36 AMO33:AMP36 ACS33:ACT36 SW33:SX36 D36:E36">
      <formula1>$D$56:$D$390</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O983074:WVO983076 JC34:JC36 SY34:SY36 ACU34:ACU36 AMQ34:AMQ36 AWM34:AWM36 BGI34:BGI36 BQE34:BQE36 CAA34:CAA36 CJW34:CJW36 CTS34:CTS36 DDO34:DDO36 DNK34:DNK36 DXG34:DXG36 EHC34:EHC36 EQY34:EQY36 FAU34:FAU36 FKQ34:FKQ36 FUM34:FUM36 GEI34:GEI36 GOE34:GOE36 GYA34:GYA36 HHW34:HHW36 HRS34:HRS36 IBO34:IBO36 ILK34:ILK36 IVG34:IVG36 JFC34:JFC36 JOY34:JOY36 JYU34:JYU36 KIQ34:KIQ36 KSM34:KSM36 LCI34:LCI36 LME34:LME36 LWA34:LWA36 MFW34:MFW36 MPS34:MPS36 MZO34:MZO36 NJK34:NJK36 NTG34:NTG36 ODC34:ODC36 OMY34:OMY36 OWU34:OWU36 PGQ34:PGQ36 PQM34:PQM36 QAI34:QAI36 QKE34:QKE36 QUA34:QUA36 RDW34:RDW36 RNS34:RNS36 RXO34:RXO36 SHK34:SHK36 SRG34:SRG36 TBC34:TBC36 TKY34:TKY36 TUU34:TUU36 UEQ34:UEQ36 UOM34:UOM36 UYI34:UYI36 VIE34:VIE36 VSA34:VSA36 WBW34:WBW36 WLS34:WLS36 WVO34:WVO36 F65570:F65572 JC65570:JC65572 SY65570:SY65572 ACU65570:ACU65572 AMQ65570:AMQ65572 AWM65570:AWM65572 BGI65570:BGI65572 BQE65570:BQE65572 CAA65570:CAA65572 CJW65570:CJW65572 CTS65570:CTS65572 DDO65570:DDO65572 DNK65570:DNK65572 DXG65570:DXG65572 EHC65570:EHC65572 EQY65570:EQY65572 FAU65570:FAU65572 FKQ65570:FKQ65572 FUM65570:FUM65572 GEI65570:GEI65572 GOE65570:GOE65572 GYA65570:GYA65572 HHW65570:HHW65572 HRS65570:HRS65572 IBO65570:IBO65572 ILK65570:ILK65572 IVG65570:IVG65572 JFC65570:JFC65572 JOY65570:JOY65572 JYU65570:JYU65572 KIQ65570:KIQ65572 KSM65570:KSM65572 LCI65570:LCI65572 LME65570:LME65572 LWA65570:LWA65572 MFW65570:MFW65572 MPS65570:MPS65572 MZO65570:MZO65572 NJK65570:NJK65572 NTG65570:NTG65572 ODC65570:ODC65572 OMY65570:OMY65572 OWU65570:OWU65572 PGQ65570:PGQ65572 PQM65570:PQM65572 QAI65570:QAI65572 QKE65570:QKE65572 QUA65570:QUA65572 RDW65570:RDW65572 RNS65570:RNS65572 RXO65570:RXO65572 SHK65570:SHK65572 SRG65570:SRG65572 TBC65570:TBC65572 TKY65570:TKY65572 TUU65570:TUU65572 UEQ65570:UEQ65572 UOM65570:UOM65572 UYI65570:UYI65572 VIE65570:VIE65572 VSA65570:VSA65572 WBW65570:WBW65572 WLS65570:WLS65572 WVO65570:WVO65572 F131106:F131108 JC131106:JC131108 SY131106:SY131108 ACU131106:ACU131108 AMQ131106:AMQ131108 AWM131106:AWM131108 BGI131106:BGI131108 BQE131106:BQE131108 CAA131106:CAA131108 CJW131106:CJW131108 CTS131106:CTS131108 DDO131106:DDO131108 DNK131106:DNK131108 DXG131106:DXG131108 EHC131106:EHC131108 EQY131106:EQY131108 FAU131106:FAU131108 FKQ131106:FKQ131108 FUM131106:FUM131108 GEI131106:GEI131108 GOE131106:GOE131108 GYA131106:GYA131108 HHW131106:HHW131108 HRS131106:HRS131108 IBO131106:IBO131108 ILK131106:ILK131108 IVG131106:IVG131108 JFC131106:JFC131108 JOY131106:JOY131108 JYU131106:JYU131108 KIQ131106:KIQ131108 KSM131106:KSM131108 LCI131106:LCI131108 LME131106:LME131108 LWA131106:LWA131108 MFW131106:MFW131108 MPS131106:MPS131108 MZO131106:MZO131108 NJK131106:NJK131108 NTG131106:NTG131108 ODC131106:ODC131108 OMY131106:OMY131108 OWU131106:OWU131108 PGQ131106:PGQ131108 PQM131106:PQM131108 QAI131106:QAI131108 QKE131106:QKE131108 QUA131106:QUA131108 RDW131106:RDW131108 RNS131106:RNS131108 RXO131106:RXO131108 SHK131106:SHK131108 SRG131106:SRG131108 TBC131106:TBC131108 TKY131106:TKY131108 TUU131106:TUU131108 UEQ131106:UEQ131108 UOM131106:UOM131108 UYI131106:UYI131108 VIE131106:VIE131108 VSA131106:VSA131108 WBW131106:WBW131108 WLS131106:WLS131108 WVO131106:WVO131108 F196642:F196644 JC196642:JC196644 SY196642:SY196644 ACU196642:ACU196644 AMQ196642:AMQ196644 AWM196642:AWM196644 BGI196642:BGI196644 BQE196642:BQE196644 CAA196642:CAA196644 CJW196642:CJW196644 CTS196642:CTS196644 DDO196642:DDO196644 DNK196642:DNK196644 DXG196642:DXG196644 EHC196642:EHC196644 EQY196642:EQY196644 FAU196642:FAU196644 FKQ196642:FKQ196644 FUM196642:FUM196644 GEI196642:GEI196644 GOE196642:GOE196644 GYA196642:GYA196644 HHW196642:HHW196644 HRS196642:HRS196644 IBO196642:IBO196644 ILK196642:ILK196644 IVG196642:IVG196644 JFC196642:JFC196644 JOY196642:JOY196644 JYU196642:JYU196644 KIQ196642:KIQ196644 KSM196642:KSM196644 LCI196642:LCI196644 LME196642:LME196644 LWA196642:LWA196644 MFW196642:MFW196644 MPS196642:MPS196644 MZO196642:MZO196644 NJK196642:NJK196644 NTG196642:NTG196644 ODC196642:ODC196644 OMY196642:OMY196644 OWU196642:OWU196644 PGQ196642:PGQ196644 PQM196642:PQM196644 QAI196642:QAI196644 QKE196642:QKE196644 QUA196642:QUA196644 RDW196642:RDW196644 RNS196642:RNS196644 RXO196642:RXO196644 SHK196642:SHK196644 SRG196642:SRG196644 TBC196642:TBC196644 TKY196642:TKY196644 TUU196642:TUU196644 UEQ196642:UEQ196644 UOM196642:UOM196644 UYI196642:UYI196644 VIE196642:VIE196644 VSA196642:VSA196644 WBW196642:WBW196644 WLS196642:WLS196644 WVO196642:WVO196644 F262178:F262180 JC262178:JC262180 SY262178:SY262180 ACU262178:ACU262180 AMQ262178:AMQ262180 AWM262178:AWM262180 BGI262178:BGI262180 BQE262178:BQE262180 CAA262178:CAA262180 CJW262178:CJW262180 CTS262178:CTS262180 DDO262178:DDO262180 DNK262178:DNK262180 DXG262178:DXG262180 EHC262178:EHC262180 EQY262178:EQY262180 FAU262178:FAU262180 FKQ262178:FKQ262180 FUM262178:FUM262180 GEI262178:GEI262180 GOE262178:GOE262180 GYA262178:GYA262180 HHW262178:HHW262180 HRS262178:HRS262180 IBO262178:IBO262180 ILK262178:ILK262180 IVG262178:IVG262180 JFC262178:JFC262180 JOY262178:JOY262180 JYU262178:JYU262180 KIQ262178:KIQ262180 KSM262178:KSM262180 LCI262178:LCI262180 LME262178:LME262180 LWA262178:LWA262180 MFW262178:MFW262180 MPS262178:MPS262180 MZO262178:MZO262180 NJK262178:NJK262180 NTG262178:NTG262180 ODC262178:ODC262180 OMY262178:OMY262180 OWU262178:OWU262180 PGQ262178:PGQ262180 PQM262178:PQM262180 QAI262178:QAI262180 QKE262178:QKE262180 QUA262178:QUA262180 RDW262178:RDW262180 RNS262178:RNS262180 RXO262178:RXO262180 SHK262178:SHK262180 SRG262178:SRG262180 TBC262178:TBC262180 TKY262178:TKY262180 TUU262178:TUU262180 UEQ262178:UEQ262180 UOM262178:UOM262180 UYI262178:UYI262180 VIE262178:VIE262180 VSA262178:VSA262180 WBW262178:WBW262180 WLS262178:WLS262180 WVO262178:WVO262180 F327714:F327716 JC327714:JC327716 SY327714:SY327716 ACU327714:ACU327716 AMQ327714:AMQ327716 AWM327714:AWM327716 BGI327714:BGI327716 BQE327714:BQE327716 CAA327714:CAA327716 CJW327714:CJW327716 CTS327714:CTS327716 DDO327714:DDO327716 DNK327714:DNK327716 DXG327714:DXG327716 EHC327714:EHC327716 EQY327714:EQY327716 FAU327714:FAU327716 FKQ327714:FKQ327716 FUM327714:FUM327716 GEI327714:GEI327716 GOE327714:GOE327716 GYA327714:GYA327716 HHW327714:HHW327716 HRS327714:HRS327716 IBO327714:IBO327716 ILK327714:ILK327716 IVG327714:IVG327716 JFC327714:JFC327716 JOY327714:JOY327716 JYU327714:JYU327716 KIQ327714:KIQ327716 KSM327714:KSM327716 LCI327714:LCI327716 LME327714:LME327716 LWA327714:LWA327716 MFW327714:MFW327716 MPS327714:MPS327716 MZO327714:MZO327716 NJK327714:NJK327716 NTG327714:NTG327716 ODC327714:ODC327716 OMY327714:OMY327716 OWU327714:OWU327716 PGQ327714:PGQ327716 PQM327714:PQM327716 QAI327714:QAI327716 QKE327714:QKE327716 QUA327714:QUA327716 RDW327714:RDW327716 RNS327714:RNS327716 RXO327714:RXO327716 SHK327714:SHK327716 SRG327714:SRG327716 TBC327714:TBC327716 TKY327714:TKY327716 TUU327714:TUU327716 UEQ327714:UEQ327716 UOM327714:UOM327716 UYI327714:UYI327716 VIE327714:VIE327716 VSA327714:VSA327716 WBW327714:WBW327716 WLS327714:WLS327716 WVO327714:WVO327716 F393250:F393252 JC393250:JC393252 SY393250:SY393252 ACU393250:ACU393252 AMQ393250:AMQ393252 AWM393250:AWM393252 BGI393250:BGI393252 BQE393250:BQE393252 CAA393250:CAA393252 CJW393250:CJW393252 CTS393250:CTS393252 DDO393250:DDO393252 DNK393250:DNK393252 DXG393250:DXG393252 EHC393250:EHC393252 EQY393250:EQY393252 FAU393250:FAU393252 FKQ393250:FKQ393252 FUM393250:FUM393252 GEI393250:GEI393252 GOE393250:GOE393252 GYA393250:GYA393252 HHW393250:HHW393252 HRS393250:HRS393252 IBO393250:IBO393252 ILK393250:ILK393252 IVG393250:IVG393252 JFC393250:JFC393252 JOY393250:JOY393252 JYU393250:JYU393252 KIQ393250:KIQ393252 KSM393250:KSM393252 LCI393250:LCI393252 LME393250:LME393252 LWA393250:LWA393252 MFW393250:MFW393252 MPS393250:MPS393252 MZO393250:MZO393252 NJK393250:NJK393252 NTG393250:NTG393252 ODC393250:ODC393252 OMY393250:OMY393252 OWU393250:OWU393252 PGQ393250:PGQ393252 PQM393250:PQM393252 QAI393250:QAI393252 QKE393250:QKE393252 QUA393250:QUA393252 RDW393250:RDW393252 RNS393250:RNS393252 RXO393250:RXO393252 SHK393250:SHK393252 SRG393250:SRG393252 TBC393250:TBC393252 TKY393250:TKY393252 TUU393250:TUU393252 UEQ393250:UEQ393252 UOM393250:UOM393252 UYI393250:UYI393252 VIE393250:VIE393252 VSA393250:VSA393252 WBW393250:WBW393252 WLS393250:WLS393252 WVO393250:WVO393252 F458786:F458788 JC458786:JC458788 SY458786:SY458788 ACU458786:ACU458788 AMQ458786:AMQ458788 AWM458786:AWM458788 BGI458786:BGI458788 BQE458786:BQE458788 CAA458786:CAA458788 CJW458786:CJW458788 CTS458786:CTS458788 DDO458786:DDO458788 DNK458786:DNK458788 DXG458786:DXG458788 EHC458786:EHC458788 EQY458786:EQY458788 FAU458786:FAU458788 FKQ458786:FKQ458788 FUM458786:FUM458788 GEI458786:GEI458788 GOE458786:GOE458788 GYA458786:GYA458788 HHW458786:HHW458788 HRS458786:HRS458788 IBO458786:IBO458788 ILK458786:ILK458788 IVG458786:IVG458788 JFC458786:JFC458788 JOY458786:JOY458788 JYU458786:JYU458788 KIQ458786:KIQ458788 KSM458786:KSM458788 LCI458786:LCI458788 LME458786:LME458788 LWA458786:LWA458788 MFW458786:MFW458788 MPS458786:MPS458788 MZO458786:MZO458788 NJK458786:NJK458788 NTG458786:NTG458788 ODC458786:ODC458788 OMY458786:OMY458788 OWU458786:OWU458788 PGQ458786:PGQ458788 PQM458786:PQM458788 QAI458786:QAI458788 QKE458786:QKE458788 QUA458786:QUA458788 RDW458786:RDW458788 RNS458786:RNS458788 RXO458786:RXO458788 SHK458786:SHK458788 SRG458786:SRG458788 TBC458786:TBC458788 TKY458786:TKY458788 TUU458786:TUU458788 UEQ458786:UEQ458788 UOM458786:UOM458788 UYI458786:UYI458788 VIE458786:VIE458788 VSA458786:VSA458788 WBW458786:WBW458788 WLS458786:WLS458788 WVO458786:WVO458788 F524322:F524324 JC524322:JC524324 SY524322:SY524324 ACU524322:ACU524324 AMQ524322:AMQ524324 AWM524322:AWM524324 BGI524322:BGI524324 BQE524322:BQE524324 CAA524322:CAA524324 CJW524322:CJW524324 CTS524322:CTS524324 DDO524322:DDO524324 DNK524322:DNK524324 DXG524322:DXG524324 EHC524322:EHC524324 EQY524322:EQY524324 FAU524322:FAU524324 FKQ524322:FKQ524324 FUM524322:FUM524324 GEI524322:GEI524324 GOE524322:GOE524324 GYA524322:GYA524324 HHW524322:HHW524324 HRS524322:HRS524324 IBO524322:IBO524324 ILK524322:ILK524324 IVG524322:IVG524324 JFC524322:JFC524324 JOY524322:JOY524324 JYU524322:JYU524324 KIQ524322:KIQ524324 KSM524322:KSM524324 LCI524322:LCI524324 LME524322:LME524324 LWA524322:LWA524324 MFW524322:MFW524324 MPS524322:MPS524324 MZO524322:MZO524324 NJK524322:NJK524324 NTG524322:NTG524324 ODC524322:ODC524324 OMY524322:OMY524324 OWU524322:OWU524324 PGQ524322:PGQ524324 PQM524322:PQM524324 QAI524322:QAI524324 QKE524322:QKE524324 QUA524322:QUA524324 RDW524322:RDW524324 RNS524322:RNS524324 RXO524322:RXO524324 SHK524322:SHK524324 SRG524322:SRG524324 TBC524322:TBC524324 TKY524322:TKY524324 TUU524322:TUU524324 UEQ524322:UEQ524324 UOM524322:UOM524324 UYI524322:UYI524324 VIE524322:VIE524324 VSA524322:VSA524324 WBW524322:WBW524324 WLS524322:WLS524324 WVO524322:WVO524324 F589858:F589860 JC589858:JC589860 SY589858:SY589860 ACU589858:ACU589860 AMQ589858:AMQ589860 AWM589858:AWM589860 BGI589858:BGI589860 BQE589858:BQE589860 CAA589858:CAA589860 CJW589858:CJW589860 CTS589858:CTS589860 DDO589858:DDO589860 DNK589858:DNK589860 DXG589858:DXG589860 EHC589858:EHC589860 EQY589858:EQY589860 FAU589858:FAU589860 FKQ589858:FKQ589860 FUM589858:FUM589860 GEI589858:GEI589860 GOE589858:GOE589860 GYA589858:GYA589860 HHW589858:HHW589860 HRS589858:HRS589860 IBO589858:IBO589860 ILK589858:ILK589860 IVG589858:IVG589860 JFC589858:JFC589860 JOY589858:JOY589860 JYU589858:JYU589860 KIQ589858:KIQ589860 KSM589858:KSM589860 LCI589858:LCI589860 LME589858:LME589860 LWA589858:LWA589860 MFW589858:MFW589860 MPS589858:MPS589860 MZO589858:MZO589860 NJK589858:NJK589860 NTG589858:NTG589860 ODC589858:ODC589860 OMY589858:OMY589860 OWU589858:OWU589860 PGQ589858:PGQ589860 PQM589858:PQM589860 QAI589858:QAI589860 QKE589858:QKE589860 QUA589858:QUA589860 RDW589858:RDW589860 RNS589858:RNS589860 RXO589858:RXO589860 SHK589858:SHK589860 SRG589858:SRG589860 TBC589858:TBC589860 TKY589858:TKY589860 TUU589858:TUU589860 UEQ589858:UEQ589860 UOM589858:UOM589860 UYI589858:UYI589860 VIE589858:VIE589860 VSA589858:VSA589860 WBW589858:WBW589860 WLS589858:WLS589860 WVO589858:WVO589860 F655394:F655396 JC655394:JC655396 SY655394:SY655396 ACU655394:ACU655396 AMQ655394:AMQ655396 AWM655394:AWM655396 BGI655394:BGI655396 BQE655394:BQE655396 CAA655394:CAA655396 CJW655394:CJW655396 CTS655394:CTS655396 DDO655394:DDO655396 DNK655394:DNK655396 DXG655394:DXG655396 EHC655394:EHC655396 EQY655394:EQY655396 FAU655394:FAU655396 FKQ655394:FKQ655396 FUM655394:FUM655396 GEI655394:GEI655396 GOE655394:GOE655396 GYA655394:GYA655396 HHW655394:HHW655396 HRS655394:HRS655396 IBO655394:IBO655396 ILK655394:ILK655396 IVG655394:IVG655396 JFC655394:JFC655396 JOY655394:JOY655396 JYU655394:JYU655396 KIQ655394:KIQ655396 KSM655394:KSM655396 LCI655394:LCI655396 LME655394:LME655396 LWA655394:LWA655396 MFW655394:MFW655396 MPS655394:MPS655396 MZO655394:MZO655396 NJK655394:NJK655396 NTG655394:NTG655396 ODC655394:ODC655396 OMY655394:OMY655396 OWU655394:OWU655396 PGQ655394:PGQ655396 PQM655394:PQM655396 QAI655394:QAI655396 QKE655394:QKE655396 QUA655394:QUA655396 RDW655394:RDW655396 RNS655394:RNS655396 RXO655394:RXO655396 SHK655394:SHK655396 SRG655394:SRG655396 TBC655394:TBC655396 TKY655394:TKY655396 TUU655394:TUU655396 UEQ655394:UEQ655396 UOM655394:UOM655396 UYI655394:UYI655396 VIE655394:VIE655396 VSA655394:VSA655396 WBW655394:WBW655396 WLS655394:WLS655396 WVO655394:WVO655396 F720930:F720932 JC720930:JC720932 SY720930:SY720932 ACU720930:ACU720932 AMQ720930:AMQ720932 AWM720930:AWM720932 BGI720930:BGI720932 BQE720930:BQE720932 CAA720930:CAA720932 CJW720930:CJW720932 CTS720930:CTS720932 DDO720930:DDO720932 DNK720930:DNK720932 DXG720930:DXG720932 EHC720930:EHC720932 EQY720930:EQY720932 FAU720930:FAU720932 FKQ720930:FKQ720932 FUM720930:FUM720932 GEI720930:GEI720932 GOE720930:GOE720932 GYA720930:GYA720932 HHW720930:HHW720932 HRS720930:HRS720932 IBO720930:IBO720932 ILK720930:ILK720932 IVG720930:IVG720932 JFC720930:JFC720932 JOY720930:JOY720932 JYU720930:JYU720932 KIQ720930:KIQ720932 KSM720930:KSM720932 LCI720930:LCI720932 LME720930:LME720932 LWA720930:LWA720932 MFW720930:MFW720932 MPS720930:MPS720932 MZO720930:MZO720932 NJK720930:NJK720932 NTG720930:NTG720932 ODC720930:ODC720932 OMY720930:OMY720932 OWU720930:OWU720932 PGQ720930:PGQ720932 PQM720930:PQM720932 QAI720930:QAI720932 QKE720930:QKE720932 QUA720930:QUA720932 RDW720930:RDW720932 RNS720930:RNS720932 RXO720930:RXO720932 SHK720930:SHK720932 SRG720930:SRG720932 TBC720930:TBC720932 TKY720930:TKY720932 TUU720930:TUU720932 UEQ720930:UEQ720932 UOM720930:UOM720932 UYI720930:UYI720932 VIE720930:VIE720932 VSA720930:VSA720932 WBW720930:WBW720932 WLS720930:WLS720932 WVO720930:WVO720932 F786466:F786468 JC786466:JC786468 SY786466:SY786468 ACU786466:ACU786468 AMQ786466:AMQ786468 AWM786466:AWM786468 BGI786466:BGI786468 BQE786466:BQE786468 CAA786466:CAA786468 CJW786466:CJW786468 CTS786466:CTS786468 DDO786466:DDO786468 DNK786466:DNK786468 DXG786466:DXG786468 EHC786466:EHC786468 EQY786466:EQY786468 FAU786466:FAU786468 FKQ786466:FKQ786468 FUM786466:FUM786468 GEI786466:GEI786468 GOE786466:GOE786468 GYA786466:GYA786468 HHW786466:HHW786468 HRS786466:HRS786468 IBO786466:IBO786468 ILK786466:ILK786468 IVG786466:IVG786468 JFC786466:JFC786468 JOY786466:JOY786468 JYU786466:JYU786468 KIQ786466:KIQ786468 KSM786466:KSM786468 LCI786466:LCI786468 LME786466:LME786468 LWA786466:LWA786468 MFW786466:MFW786468 MPS786466:MPS786468 MZO786466:MZO786468 NJK786466:NJK786468 NTG786466:NTG786468 ODC786466:ODC786468 OMY786466:OMY786468 OWU786466:OWU786468 PGQ786466:PGQ786468 PQM786466:PQM786468 QAI786466:QAI786468 QKE786466:QKE786468 QUA786466:QUA786468 RDW786466:RDW786468 RNS786466:RNS786468 RXO786466:RXO786468 SHK786466:SHK786468 SRG786466:SRG786468 TBC786466:TBC786468 TKY786466:TKY786468 TUU786466:TUU786468 UEQ786466:UEQ786468 UOM786466:UOM786468 UYI786466:UYI786468 VIE786466:VIE786468 VSA786466:VSA786468 WBW786466:WBW786468 WLS786466:WLS786468 WVO786466:WVO786468 F852002:F852004 JC852002:JC852004 SY852002:SY852004 ACU852002:ACU852004 AMQ852002:AMQ852004 AWM852002:AWM852004 BGI852002:BGI852004 BQE852002:BQE852004 CAA852002:CAA852004 CJW852002:CJW852004 CTS852002:CTS852004 DDO852002:DDO852004 DNK852002:DNK852004 DXG852002:DXG852004 EHC852002:EHC852004 EQY852002:EQY852004 FAU852002:FAU852004 FKQ852002:FKQ852004 FUM852002:FUM852004 GEI852002:GEI852004 GOE852002:GOE852004 GYA852002:GYA852004 HHW852002:HHW852004 HRS852002:HRS852004 IBO852002:IBO852004 ILK852002:ILK852004 IVG852002:IVG852004 JFC852002:JFC852004 JOY852002:JOY852004 JYU852002:JYU852004 KIQ852002:KIQ852004 KSM852002:KSM852004 LCI852002:LCI852004 LME852002:LME852004 LWA852002:LWA852004 MFW852002:MFW852004 MPS852002:MPS852004 MZO852002:MZO852004 NJK852002:NJK852004 NTG852002:NTG852004 ODC852002:ODC852004 OMY852002:OMY852004 OWU852002:OWU852004 PGQ852002:PGQ852004 PQM852002:PQM852004 QAI852002:QAI852004 QKE852002:QKE852004 QUA852002:QUA852004 RDW852002:RDW852004 RNS852002:RNS852004 RXO852002:RXO852004 SHK852002:SHK852004 SRG852002:SRG852004 TBC852002:TBC852004 TKY852002:TKY852004 TUU852002:TUU852004 UEQ852002:UEQ852004 UOM852002:UOM852004 UYI852002:UYI852004 VIE852002:VIE852004 VSA852002:VSA852004 WBW852002:WBW852004 WLS852002:WLS852004 WVO852002:WVO852004 F917538:F917540 JC917538:JC917540 SY917538:SY917540 ACU917538:ACU917540 AMQ917538:AMQ917540 AWM917538:AWM917540 BGI917538:BGI917540 BQE917538:BQE917540 CAA917538:CAA917540 CJW917538:CJW917540 CTS917538:CTS917540 DDO917538:DDO917540 DNK917538:DNK917540 DXG917538:DXG917540 EHC917538:EHC917540 EQY917538:EQY917540 FAU917538:FAU917540 FKQ917538:FKQ917540 FUM917538:FUM917540 GEI917538:GEI917540 GOE917538:GOE917540 GYA917538:GYA917540 HHW917538:HHW917540 HRS917538:HRS917540 IBO917538:IBO917540 ILK917538:ILK917540 IVG917538:IVG917540 JFC917538:JFC917540 JOY917538:JOY917540 JYU917538:JYU917540 KIQ917538:KIQ917540 KSM917538:KSM917540 LCI917538:LCI917540 LME917538:LME917540 LWA917538:LWA917540 MFW917538:MFW917540 MPS917538:MPS917540 MZO917538:MZO917540 NJK917538:NJK917540 NTG917538:NTG917540 ODC917538:ODC917540 OMY917538:OMY917540 OWU917538:OWU917540 PGQ917538:PGQ917540 PQM917538:PQM917540 QAI917538:QAI917540 QKE917538:QKE917540 QUA917538:QUA917540 RDW917538:RDW917540 RNS917538:RNS917540 RXO917538:RXO917540 SHK917538:SHK917540 SRG917538:SRG917540 TBC917538:TBC917540 TKY917538:TKY917540 TUU917538:TUU917540 UEQ917538:UEQ917540 UOM917538:UOM917540 UYI917538:UYI917540 VIE917538:VIE917540 VSA917538:VSA917540 WBW917538:WBW917540 WLS917538:WLS917540 WVO917538:WVO917540 F983074:F983076 JC983074:JC983076 SY983074:SY983076 ACU983074:ACU983076 AMQ983074:AMQ983076 AWM983074:AWM983076 BGI983074:BGI983076 BQE983074:BQE983076 CAA983074:CAA983076 CJW983074:CJW983076 CTS983074:CTS983076 DDO983074:DDO983076 DNK983074:DNK983076 DXG983074:DXG983076 EHC983074:EHC983076 EQY983074:EQY983076 FAU983074:FAU983076 FKQ983074:FKQ983076 FUM983074:FUM983076 GEI983074:GEI983076 GOE983074:GOE983076 GYA983074:GYA983076 HHW983074:HHW983076 HRS983074:HRS983076 IBO983074:IBO983076 ILK983074:ILK983076 IVG983074:IVG983076 JFC983074:JFC983076 JOY983074:JOY983076 JYU983074:JYU983076 KIQ983074:KIQ983076 KSM983074:KSM983076 LCI983074:LCI983076 LME983074:LME983076 LWA983074:LWA983076 MFW983074:MFW983076 MPS983074:MPS983076 MZO983074:MZO983076 NJK983074:NJK983076 NTG983074:NTG983076 ODC983074:ODC983076 OMY983074:OMY983076 OWU983074:OWU983076 PGQ983074:PGQ983076 PQM983074:PQM983076 QAI983074:QAI983076 QKE983074:QKE983076 QUA983074:QUA983076 RDW983074:RDW983076 RNS983074:RNS983076 RXO983074:RXO983076 SHK983074:SHK983076 SRG983074:SRG983076 TBC983074:TBC983076 TKY983074:TKY983076 TUU983074:TUU983076 UEQ983074:UEQ983076 UOM983074:UOM983076 UYI983074:UYI983076 VIE983074:VIE983076 VSA983074:VSA983076 WBW983074:WBW983076 WLS983074:WLS983076 F32:F36">
      <formula1>"1, 2, 3"</formula1>
    </dataValidation>
    <dataValidation type="list" errorStyle="warning" allowBlank="1" showInputMessage="1" showErrorMessage="1" errorTitle="Factor" error="This factor is not included in the drop-down list. Is this the factor you want to use?" sqref="WVQ983073:WVQ983076 JE33:JE36 TA33:TA36 ACW33:ACW36 AMS33:AMS36 AWO33:AWO36 BGK33:BGK36 BQG33:BQG36 CAC33:CAC36 CJY33:CJY36 CTU33:CTU36 DDQ33:DDQ36 DNM33:DNM36 DXI33:DXI36 EHE33:EHE36 ERA33:ERA36 FAW33:FAW36 FKS33:FKS36 FUO33:FUO36 GEK33:GEK36 GOG33:GOG36 GYC33:GYC36 HHY33:HHY36 HRU33:HRU36 IBQ33:IBQ36 ILM33:ILM36 IVI33:IVI36 JFE33:JFE36 JPA33:JPA36 JYW33:JYW36 KIS33:KIS36 KSO33:KSO36 LCK33:LCK36 LMG33:LMG36 LWC33:LWC36 MFY33:MFY36 MPU33:MPU36 MZQ33:MZQ36 NJM33:NJM36 NTI33:NTI36 ODE33:ODE36 ONA33:ONA36 OWW33:OWW36 PGS33:PGS36 PQO33:PQO36 QAK33:QAK36 QKG33:QKG36 QUC33:QUC36 RDY33:RDY36 RNU33:RNU36 RXQ33:RXQ36 SHM33:SHM36 SRI33:SRI36 TBE33:TBE36 TLA33:TLA36 TUW33:TUW36 UES33:UES36 UOO33:UOO36 UYK33:UYK36 VIG33:VIG36 VSC33:VSC36 WBY33:WBY36 WLU33:WLU36 WVQ33:WVQ36 I65569:I65572 JE65569:JE65572 TA65569:TA65572 ACW65569:ACW65572 AMS65569:AMS65572 AWO65569:AWO65572 BGK65569:BGK65572 BQG65569:BQG65572 CAC65569:CAC65572 CJY65569:CJY65572 CTU65569:CTU65572 DDQ65569:DDQ65572 DNM65569:DNM65572 DXI65569:DXI65572 EHE65569:EHE65572 ERA65569:ERA65572 FAW65569:FAW65572 FKS65569:FKS65572 FUO65569:FUO65572 GEK65569:GEK65572 GOG65569:GOG65572 GYC65569:GYC65572 HHY65569:HHY65572 HRU65569:HRU65572 IBQ65569:IBQ65572 ILM65569:ILM65572 IVI65569:IVI65572 JFE65569:JFE65572 JPA65569:JPA65572 JYW65569:JYW65572 KIS65569:KIS65572 KSO65569:KSO65572 LCK65569:LCK65572 LMG65569:LMG65572 LWC65569:LWC65572 MFY65569:MFY65572 MPU65569:MPU65572 MZQ65569:MZQ65572 NJM65569:NJM65572 NTI65569:NTI65572 ODE65569:ODE65572 ONA65569:ONA65572 OWW65569:OWW65572 PGS65569:PGS65572 PQO65569:PQO65572 QAK65569:QAK65572 QKG65569:QKG65572 QUC65569:QUC65572 RDY65569:RDY65572 RNU65569:RNU65572 RXQ65569:RXQ65572 SHM65569:SHM65572 SRI65569:SRI65572 TBE65569:TBE65572 TLA65569:TLA65572 TUW65569:TUW65572 UES65569:UES65572 UOO65569:UOO65572 UYK65569:UYK65572 VIG65569:VIG65572 VSC65569:VSC65572 WBY65569:WBY65572 WLU65569:WLU65572 WVQ65569:WVQ65572 I131105:I131108 JE131105:JE131108 TA131105:TA131108 ACW131105:ACW131108 AMS131105:AMS131108 AWO131105:AWO131108 BGK131105:BGK131108 BQG131105:BQG131108 CAC131105:CAC131108 CJY131105:CJY131108 CTU131105:CTU131108 DDQ131105:DDQ131108 DNM131105:DNM131108 DXI131105:DXI131108 EHE131105:EHE131108 ERA131105:ERA131108 FAW131105:FAW131108 FKS131105:FKS131108 FUO131105:FUO131108 GEK131105:GEK131108 GOG131105:GOG131108 GYC131105:GYC131108 HHY131105:HHY131108 HRU131105:HRU131108 IBQ131105:IBQ131108 ILM131105:ILM131108 IVI131105:IVI131108 JFE131105:JFE131108 JPA131105:JPA131108 JYW131105:JYW131108 KIS131105:KIS131108 KSO131105:KSO131108 LCK131105:LCK131108 LMG131105:LMG131108 LWC131105:LWC131108 MFY131105:MFY131108 MPU131105:MPU131108 MZQ131105:MZQ131108 NJM131105:NJM131108 NTI131105:NTI131108 ODE131105:ODE131108 ONA131105:ONA131108 OWW131105:OWW131108 PGS131105:PGS131108 PQO131105:PQO131108 QAK131105:QAK131108 QKG131105:QKG131108 QUC131105:QUC131108 RDY131105:RDY131108 RNU131105:RNU131108 RXQ131105:RXQ131108 SHM131105:SHM131108 SRI131105:SRI131108 TBE131105:TBE131108 TLA131105:TLA131108 TUW131105:TUW131108 UES131105:UES131108 UOO131105:UOO131108 UYK131105:UYK131108 VIG131105:VIG131108 VSC131105:VSC131108 WBY131105:WBY131108 WLU131105:WLU131108 WVQ131105:WVQ131108 I196641:I196644 JE196641:JE196644 TA196641:TA196644 ACW196641:ACW196644 AMS196641:AMS196644 AWO196641:AWO196644 BGK196641:BGK196644 BQG196641:BQG196644 CAC196641:CAC196644 CJY196641:CJY196644 CTU196641:CTU196644 DDQ196641:DDQ196644 DNM196641:DNM196644 DXI196641:DXI196644 EHE196641:EHE196644 ERA196641:ERA196644 FAW196641:FAW196644 FKS196641:FKS196644 FUO196641:FUO196644 GEK196641:GEK196644 GOG196641:GOG196644 GYC196641:GYC196644 HHY196641:HHY196644 HRU196641:HRU196644 IBQ196641:IBQ196644 ILM196641:ILM196644 IVI196641:IVI196644 JFE196641:JFE196644 JPA196641:JPA196644 JYW196641:JYW196644 KIS196641:KIS196644 KSO196641:KSO196644 LCK196641:LCK196644 LMG196641:LMG196644 LWC196641:LWC196644 MFY196641:MFY196644 MPU196641:MPU196644 MZQ196641:MZQ196644 NJM196641:NJM196644 NTI196641:NTI196644 ODE196641:ODE196644 ONA196641:ONA196644 OWW196641:OWW196644 PGS196641:PGS196644 PQO196641:PQO196644 QAK196641:QAK196644 QKG196641:QKG196644 QUC196641:QUC196644 RDY196641:RDY196644 RNU196641:RNU196644 RXQ196641:RXQ196644 SHM196641:SHM196644 SRI196641:SRI196644 TBE196641:TBE196644 TLA196641:TLA196644 TUW196641:TUW196644 UES196641:UES196644 UOO196641:UOO196644 UYK196641:UYK196644 VIG196641:VIG196644 VSC196641:VSC196644 WBY196641:WBY196644 WLU196641:WLU196644 WVQ196641:WVQ196644 I262177:I262180 JE262177:JE262180 TA262177:TA262180 ACW262177:ACW262180 AMS262177:AMS262180 AWO262177:AWO262180 BGK262177:BGK262180 BQG262177:BQG262180 CAC262177:CAC262180 CJY262177:CJY262180 CTU262177:CTU262180 DDQ262177:DDQ262180 DNM262177:DNM262180 DXI262177:DXI262180 EHE262177:EHE262180 ERA262177:ERA262180 FAW262177:FAW262180 FKS262177:FKS262180 FUO262177:FUO262180 GEK262177:GEK262180 GOG262177:GOG262180 GYC262177:GYC262180 HHY262177:HHY262180 HRU262177:HRU262180 IBQ262177:IBQ262180 ILM262177:ILM262180 IVI262177:IVI262180 JFE262177:JFE262180 JPA262177:JPA262180 JYW262177:JYW262180 KIS262177:KIS262180 KSO262177:KSO262180 LCK262177:LCK262180 LMG262177:LMG262180 LWC262177:LWC262180 MFY262177:MFY262180 MPU262177:MPU262180 MZQ262177:MZQ262180 NJM262177:NJM262180 NTI262177:NTI262180 ODE262177:ODE262180 ONA262177:ONA262180 OWW262177:OWW262180 PGS262177:PGS262180 PQO262177:PQO262180 QAK262177:QAK262180 QKG262177:QKG262180 QUC262177:QUC262180 RDY262177:RDY262180 RNU262177:RNU262180 RXQ262177:RXQ262180 SHM262177:SHM262180 SRI262177:SRI262180 TBE262177:TBE262180 TLA262177:TLA262180 TUW262177:TUW262180 UES262177:UES262180 UOO262177:UOO262180 UYK262177:UYK262180 VIG262177:VIG262180 VSC262177:VSC262180 WBY262177:WBY262180 WLU262177:WLU262180 WVQ262177:WVQ262180 I327713:I327716 JE327713:JE327716 TA327713:TA327716 ACW327713:ACW327716 AMS327713:AMS327716 AWO327713:AWO327716 BGK327713:BGK327716 BQG327713:BQG327716 CAC327713:CAC327716 CJY327713:CJY327716 CTU327713:CTU327716 DDQ327713:DDQ327716 DNM327713:DNM327716 DXI327713:DXI327716 EHE327713:EHE327716 ERA327713:ERA327716 FAW327713:FAW327716 FKS327713:FKS327716 FUO327713:FUO327716 GEK327713:GEK327716 GOG327713:GOG327716 GYC327713:GYC327716 HHY327713:HHY327716 HRU327713:HRU327716 IBQ327713:IBQ327716 ILM327713:ILM327716 IVI327713:IVI327716 JFE327713:JFE327716 JPA327713:JPA327716 JYW327713:JYW327716 KIS327713:KIS327716 KSO327713:KSO327716 LCK327713:LCK327716 LMG327713:LMG327716 LWC327713:LWC327716 MFY327713:MFY327716 MPU327713:MPU327716 MZQ327713:MZQ327716 NJM327713:NJM327716 NTI327713:NTI327716 ODE327713:ODE327716 ONA327713:ONA327716 OWW327713:OWW327716 PGS327713:PGS327716 PQO327713:PQO327716 QAK327713:QAK327716 QKG327713:QKG327716 QUC327713:QUC327716 RDY327713:RDY327716 RNU327713:RNU327716 RXQ327713:RXQ327716 SHM327713:SHM327716 SRI327713:SRI327716 TBE327713:TBE327716 TLA327713:TLA327716 TUW327713:TUW327716 UES327713:UES327716 UOO327713:UOO327716 UYK327713:UYK327716 VIG327713:VIG327716 VSC327713:VSC327716 WBY327713:WBY327716 WLU327713:WLU327716 WVQ327713:WVQ327716 I393249:I393252 JE393249:JE393252 TA393249:TA393252 ACW393249:ACW393252 AMS393249:AMS393252 AWO393249:AWO393252 BGK393249:BGK393252 BQG393249:BQG393252 CAC393249:CAC393252 CJY393249:CJY393252 CTU393249:CTU393252 DDQ393249:DDQ393252 DNM393249:DNM393252 DXI393249:DXI393252 EHE393249:EHE393252 ERA393249:ERA393252 FAW393249:FAW393252 FKS393249:FKS393252 FUO393249:FUO393252 GEK393249:GEK393252 GOG393249:GOG393252 GYC393249:GYC393252 HHY393249:HHY393252 HRU393249:HRU393252 IBQ393249:IBQ393252 ILM393249:ILM393252 IVI393249:IVI393252 JFE393249:JFE393252 JPA393249:JPA393252 JYW393249:JYW393252 KIS393249:KIS393252 KSO393249:KSO393252 LCK393249:LCK393252 LMG393249:LMG393252 LWC393249:LWC393252 MFY393249:MFY393252 MPU393249:MPU393252 MZQ393249:MZQ393252 NJM393249:NJM393252 NTI393249:NTI393252 ODE393249:ODE393252 ONA393249:ONA393252 OWW393249:OWW393252 PGS393249:PGS393252 PQO393249:PQO393252 QAK393249:QAK393252 QKG393249:QKG393252 QUC393249:QUC393252 RDY393249:RDY393252 RNU393249:RNU393252 RXQ393249:RXQ393252 SHM393249:SHM393252 SRI393249:SRI393252 TBE393249:TBE393252 TLA393249:TLA393252 TUW393249:TUW393252 UES393249:UES393252 UOO393249:UOO393252 UYK393249:UYK393252 VIG393249:VIG393252 VSC393249:VSC393252 WBY393249:WBY393252 WLU393249:WLU393252 WVQ393249:WVQ393252 I458785:I458788 JE458785:JE458788 TA458785:TA458788 ACW458785:ACW458788 AMS458785:AMS458788 AWO458785:AWO458788 BGK458785:BGK458788 BQG458785:BQG458788 CAC458785:CAC458788 CJY458785:CJY458788 CTU458785:CTU458788 DDQ458785:DDQ458788 DNM458785:DNM458788 DXI458785:DXI458788 EHE458785:EHE458788 ERA458785:ERA458788 FAW458785:FAW458788 FKS458785:FKS458788 FUO458785:FUO458788 GEK458785:GEK458788 GOG458785:GOG458788 GYC458785:GYC458788 HHY458785:HHY458788 HRU458785:HRU458788 IBQ458785:IBQ458788 ILM458785:ILM458788 IVI458785:IVI458788 JFE458785:JFE458788 JPA458785:JPA458788 JYW458785:JYW458788 KIS458785:KIS458788 KSO458785:KSO458788 LCK458785:LCK458788 LMG458785:LMG458788 LWC458785:LWC458788 MFY458785:MFY458788 MPU458785:MPU458788 MZQ458785:MZQ458788 NJM458785:NJM458788 NTI458785:NTI458788 ODE458785:ODE458788 ONA458785:ONA458788 OWW458785:OWW458788 PGS458785:PGS458788 PQO458785:PQO458788 QAK458785:QAK458788 QKG458785:QKG458788 QUC458785:QUC458788 RDY458785:RDY458788 RNU458785:RNU458788 RXQ458785:RXQ458788 SHM458785:SHM458788 SRI458785:SRI458788 TBE458785:TBE458788 TLA458785:TLA458788 TUW458785:TUW458788 UES458785:UES458788 UOO458785:UOO458788 UYK458785:UYK458788 VIG458785:VIG458788 VSC458785:VSC458788 WBY458785:WBY458788 WLU458785:WLU458788 WVQ458785:WVQ458788 I524321:I524324 JE524321:JE524324 TA524321:TA524324 ACW524321:ACW524324 AMS524321:AMS524324 AWO524321:AWO524324 BGK524321:BGK524324 BQG524321:BQG524324 CAC524321:CAC524324 CJY524321:CJY524324 CTU524321:CTU524324 DDQ524321:DDQ524324 DNM524321:DNM524324 DXI524321:DXI524324 EHE524321:EHE524324 ERA524321:ERA524324 FAW524321:FAW524324 FKS524321:FKS524324 FUO524321:FUO524324 GEK524321:GEK524324 GOG524321:GOG524324 GYC524321:GYC524324 HHY524321:HHY524324 HRU524321:HRU524324 IBQ524321:IBQ524324 ILM524321:ILM524324 IVI524321:IVI524324 JFE524321:JFE524324 JPA524321:JPA524324 JYW524321:JYW524324 KIS524321:KIS524324 KSO524321:KSO524324 LCK524321:LCK524324 LMG524321:LMG524324 LWC524321:LWC524324 MFY524321:MFY524324 MPU524321:MPU524324 MZQ524321:MZQ524324 NJM524321:NJM524324 NTI524321:NTI524324 ODE524321:ODE524324 ONA524321:ONA524324 OWW524321:OWW524324 PGS524321:PGS524324 PQO524321:PQO524324 QAK524321:QAK524324 QKG524321:QKG524324 QUC524321:QUC524324 RDY524321:RDY524324 RNU524321:RNU524324 RXQ524321:RXQ524324 SHM524321:SHM524324 SRI524321:SRI524324 TBE524321:TBE524324 TLA524321:TLA524324 TUW524321:TUW524324 UES524321:UES524324 UOO524321:UOO524324 UYK524321:UYK524324 VIG524321:VIG524324 VSC524321:VSC524324 WBY524321:WBY524324 WLU524321:WLU524324 WVQ524321:WVQ524324 I589857:I589860 JE589857:JE589860 TA589857:TA589860 ACW589857:ACW589860 AMS589857:AMS589860 AWO589857:AWO589860 BGK589857:BGK589860 BQG589857:BQG589860 CAC589857:CAC589860 CJY589857:CJY589860 CTU589857:CTU589860 DDQ589857:DDQ589860 DNM589857:DNM589860 DXI589857:DXI589860 EHE589857:EHE589860 ERA589857:ERA589860 FAW589857:FAW589860 FKS589857:FKS589860 FUO589857:FUO589860 GEK589857:GEK589860 GOG589857:GOG589860 GYC589857:GYC589860 HHY589857:HHY589860 HRU589857:HRU589860 IBQ589857:IBQ589860 ILM589857:ILM589860 IVI589857:IVI589860 JFE589857:JFE589860 JPA589857:JPA589860 JYW589857:JYW589860 KIS589857:KIS589860 KSO589857:KSO589860 LCK589857:LCK589860 LMG589857:LMG589860 LWC589857:LWC589860 MFY589857:MFY589860 MPU589857:MPU589860 MZQ589857:MZQ589860 NJM589857:NJM589860 NTI589857:NTI589860 ODE589857:ODE589860 ONA589857:ONA589860 OWW589857:OWW589860 PGS589857:PGS589860 PQO589857:PQO589860 QAK589857:QAK589860 QKG589857:QKG589860 QUC589857:QUC589860 RDY589857:RDY589860 RNU589857:RNU589860 RXQ589857:RXQ589860 SHM589857:SHM589860 SRI589857:SRI589860 TBE589857:TBE589860 TLA589857:TLA589860 TUW589857:TUW589860 UES589857:UES589860 UOO589857:UOO589860 UYK589857:UYK589860 VIG589857:VIG589860 VSC589857:VSC589860 WBY589857:WBY589860 WLU589857:WLU589860 WVQ589857:WVQ589860 I655393:I655396 JE655393:JE655396 TA655393:TA655396 ACW655393:ACW655396 AMS655393:AMS655396 AWO655393:AWO655396 BGK655393:BGK655396 BQG655393:BQG655396 CAC655393:CAC655396 CJY655393:CJY655396 CTU655393:CTU655396 DDQ655393:DDQ655396 DNM655393:DNM655396 DXI655393:DXI655396 EHE655393:EHE655396 ERA655393:ERA655396 FAW655393:FAW655396 FKS655393:FKS655396 FUO655393:FUO655396 GEK655393:GEK655396 GOG655393:GOG655396 GYC655393:GYC655396 HHY655393:HHY655396 HRU655393:HRU655396 IBQ655393:IBQ655396 ILM655393:ILM655396 IVI655393:IVI655396 JFE655393:JFE655396 JPA655393:JPA655396 JYW655393:JYW655396 KIS655393:KIS655396 KSO655393:KSO655396 LCK655393:LCK655396 LMG655393:LMG655396 LWC655393:LWC655396 MFY655393:MFY655396 MPU655393:MPU655396 MZQ655393:MZQ655396 NJM655393:NJM655396 NTI655393:NTI655396 ODE655393:ODE655396 ONA655393:ONA655396 OWW655393:OWW655396 PGS655393:PGS655396 PQO655393:PQO655396 QAK655393:QAK655396 QKG655393:QKG655396 QUC655393:QUC655396 RDY655393:RDY655396 RNU655393:RNU655396 RXQ655393:RXQ655396 SHM655393:SHM655396 SRI655393:SRI655396 TBE655393:TBE655396 TLA655393:TLA655396 TUW655393:TUW655396 UES655393:UES655396 UOO655393:UOO655396 UYK655393:UYK655396 VIG655393:VIG655396 VSC655393:VSC655396 WBY655393:WBY655396 WLU655393:WLU655396 WVQ655393:WVQ655396 I720929:I720932 JE720929:JE720932 TA720929:TA720932 ACW720929:ACW720932 AMS720929:AMS720932 AWO720929:AWO720932 BGK720929:BGK720932 BQG720929:BQG720932 CAC720929:CAC720932 CJY720929:CJY720932 CTU720929:CTU720932 DDQ720929:DDQ720932 DNM720929:DNM720932 DXI720929:DXI720932 EHE720929:EHE720932 ERA720929:ERA720932 FAW720929:FAW720932 FKS720929:FKS720932 FUO720929:FUO720932 GEK720929:GEK720932 GOG720929:GOG720932 GYC720929:GYC720932 HHY720929:HHY720932 HRU720929:HRU720932 IBQ720929:IBQ720932 ILM720929:ILM720932 IVI720929:IVI720932 JFE720929:JFE720932 JPA720929:JPA720932 JYW720929:JYW720932 KIS720929:KIS720932 KSO720929:KSO720932 LCK720929:LCK720932 LMG720929:LMG720932 LWC720929:LWC720932 MFY720929:MFY720932 MPU720929:MPU720932 MZQ720929:MZQ720932 NJM720929:NJM720932 NTI720929:NTI720932 ODE720929:ODE720932 ONA720929:ONA720932 OWW720929:OWW720932 PGS720929:PGS720932 PQO720929:PQO720932 QAK720929:QAK720932 QKG720929:QKG720932 QUC720929:QUC720932 RDY720929:RDY720932 RNU720929:RNU720932 RXQ720929:RXQ720932 SHM720929:SHM720932 SRI720929:SRI720932 TBE720929:TBE720932 TLA720929:TLA720932 TUW720929:TUW720932 UES720929:UES720932 UOO720929:UOO720932 UYK720929:UYK720932 VIG720929:VIG720932 VSC720929:VSC720932 WBY720929:WBY720932 WLU720929:WLU720932 WVQ720929:WVQ720932 I786465:I786468 JE786465:JE786468 TA786465:TA786468 ACW786465:ACW786468 AMS786465:AMS786468 AWO786465:AWO786468 BGK786465:BGK786468 BQG786465:BQG786468 CAC786465:CAC786468 CJY786465:CJY786468 CTU786465:CTU786468 DDQ786465:DDQ786468 DNM786465:DNM786468 DXI786465:DXI786468 EHE786465:EHE786468 ERA786465:ERA786468 FAW786465:FAW786468 FKS786465:FKS786468 FUO786465:FUO786468 GEK786465:GEK786468 GOG786465:GOG786468 GYC786465:GYC786468 HHY786465:HHY786468 HRU786465:HRU786468 IBQ786465:IBQ786468 ILM786465:ILM786468 IVI786465:IVI786468 JFE786465:JFE786468 JPA786465:JPA786468 JYW786465:JYW786468 KIS786465:KIS786468 KSO786465:KSO786468 LCK786465:LCK786468 LMG786465:LMG786468 LWC786465:LWC786468 MFY786465:MFY786468 MPU786465:MPU786468 MZQ786465:MZQ786468 NJM786465:NJM786468 NTI786465:NTI786468 ODE786465:ODE786468 ONA786465:ONA786468 OWW786465:OWW786468 PGS786465:PGS786468 PQO786465:PQO786468 QAK786465:QAK786468 QKG786465:QKG786468 QUC786465:QUC786468 RDY786465:RDY786468 RNU786465:RNU786468 RXQ786465:RXQ786468 SHM786465:SHM786468 SRI786465:SRI786468 TBE786465:TBE786468 TLA786465:TLA786468 TUW786465:TUW786468 UES786465:UES786468 UOO786465:UOO786468 UYK786465:UYK786468 VIG786465:VIG786468 VSC786465:VSC786468 WBY786465:WBY786468 WLU786465:WLU786468 WVQ786465:WVQ786468 I852001:I852004 JE852001:JE852004 TA852001:TA852004 ACW852001:ACW852004 AMS852001:AMS852004 AWO852001:AWO852004 BGK852001:BGK852004 BQG852001:BQG852004 CAC852001:CAC852004 CJY852001:CJY852004 CTU852001:CTU852004 DDQ852001:DDQ852004 DNM852001:DNM852004 DXI852001:DXI852004 EHE852001:EHE852004 ERA852001:ERA852004 FAW852001:FAW852004 FKS852001:FKS852004 FUO852001:FUO852004 GEK852001:GEK852004 GOG852001:GOG852004 GYC852001:GYC852004 HHY852001:HHY852004 HRU852001:HRU852004 IBQ852001:IBQ852004 ILM852001:ILM852004 IVI852001:IVI852004 JFE852001:JFE852004 JPA852001:JPA852004 JYW852001:JYW852004 KIS852001:KIS852004 KSO852001:KSO852004 LCK852001:LCK852004 LMG852001:LMG852004 LWC852001:LWC852004 MFY852001:MFY852004 MPU852001:MPU852004 MZQ852001:MZQ852004 NJM852001:NJM852004 NTI852001:NTI852004 ODE852001:ODE852004 ONA852001:ONA852004 OWW852001:OWW852004 PGS852001:PGS852004 PQO852001:PQO852004 QAK852001:QAK852004 QKG852001:QKG852004 QUC852001:QUC852004 RDY852001:RDY852004 RNU852001:RNU852004 RXQ852001:RXQ852004 SHM852001:SHM852004 SRI852001:SRI852004 TBE852001:TBE852004 TLA852001:TLA852004 TUW852001:TUW852004 UES852001:UES852004 UOO852001:UOO852004 UYK852001:UYK852004 VIG852001:VIG852004 VSC852001:VSC852004 WBY852001:WBY852004 WLU852001:WLU852004 WVQ852001:WVQ852004 I917537:I917540 JE917537:JE917540 TA917537:TA917540 ACW917537:ACW917540 AMS917537:AMS917540 AWO917537:AWO917540 BGK917537:BGK917540 BQG917537:BQG917540 CAC917537:CAC917540 CJY917537:CJY917540 CTU917537:CTU917540 DDQ917537:DDQ917540 DNM917537:DNM917540 DXI917537:DXI917540 EHE917537:EHE917540 ERA917537:ERA917540 FAW917537:FAW917540 FKS917537:FKS917540 FUO917537:FUO917540 GEK917537:GEK917540 GOG917537:GOG917540 GYC917537:GYC917540 HHY917537:HHY917540 HRU917537:HRU917540 IBQ917537:IBQ917540 ILM917537:ILM917540 IVI917537:IVI917540 JFE917537:JFE917540 JPA917537:JPA917540 JYW917537:JYW917540 KIS917537:KIS917540 KSO917537:KSO917540 LCK917537:LCK917540 LMG917537:LMG917540 LWC917537:LWC917540 MFY917537:MFY917540 MPU917537:MPU917540 MZQ917537:MZQ917540 NJM917537:NJM917540 NTI917537:NTI917540 ODE917537:ODE917540 ONA917537:ONA917540 OWW917537:OWW917540 PGS917537:PGS917540 PQO917537:PQO917540 QAK917537:QAK917540 QKG917537:QKG917540 QUC917537:QUC917540 RDY917537:RDY917540 RNU917537:RNU917540 RXQ917537:RXQ917540 SHM917537:SHM917540 SRI917537:SRI917540 TBE917537:TBE917540 TLA917537:TLA917540 TUW917537:TUW917540 UES917537:UES917540 UOO917537:UOO917540 UYK917537:UYK917540 VIG917537:VIG917540 VSC917537:VSC917540 WBY917537:WBY917540 WLU917537:WLU917540 WVQ917537:WVQ917540 I983073:I983076 JE983073:JE983076 TA983073:TA983076 ACW983073:ACW983076 AMS983073:AMS983076 AWO983073:AWO983076 BGK983073:BGK983076 BQG983073:BQG983076 CAC983073:CAC983076 CJY983073:CJY983076 CTU983073:CTU983076 DDQ983073:DDQ983076 DNM983073:DNM983076 DXI983073:DXI983076 EHE983073:EHE983076 ERA983073:ERA983076 FAW983073:FAW983076 FKS983073:FKS983076 FUO983073:FUO983076 GEK983073:GEK983076 GOG983073:GOG983076 GYC983073:GYC983076 HHY983073:HHY983076 HRU983073:HRU983076 IBQ983073:IBQ983076 ILM983073:ILM983076 IVI983073:IVI983076 JFE983073:JFE983076 JPA983073:JPA983076 JYW983073:JYW983076 KIS983073:KIS983076 KSO983073:KSO983076 LCK983073:LCK983076 LMG983073:LMG983076 LWC983073:LWC983076 MFY983073:MFY983076 MPU983073:MPU983076 MZQ983073:MZQ983076 NJM983073:NJM983076 NTI983073:NTI983076 ODE983073:ODE983076 ONA983073:ONA983076 OWW983073:OWW983076 PGS983073:PGS983076 PQO983073:PQO983076 QAK983073:QAK983076 QKG983073:QKG983076 QUC983073:QUC983076 RDY983073:RDY983076 RNU983073:RNU983076 RXQ983073:RXQ983076 SHM983073:SHM983076 SRI983073:SRI983076 TBE983073:TBE983076 TLA983073:TLA983076 TUW983073:TUW983076 UES983073:UES983076 UOO983073:UOO983076 UYK983073:UYK983076 VIG983073:VIG983076 VSC983073:VSC983076 WBY983073:WBY983076 WLU983073:WLU983076 I36">
      <formula1>$I$56:$I$147</formula1>
    </dataValidation>
  </dataValidations>
  <pageMargins left="0.75" right="0.25" top="0.5" bottom="0.3" header="0.5" footer="0.5"/>
  <pageSetup scale="14" orientation="portrait" r:id="rId1"/>
  <headerFooter alignWithMargins="0">
    <oddHeader>&amp;R8.6.1</oddHeader>
  </headerFooter>
  <drawing r:id="rId2"/>
</worksheet>
</file>

<file path=xl/worksheets/sheet3.xml><?xml version="1.0" encoding="utf-8"?>
<worksheet xmlns="http://schemas.openxmlformats.org/spreadsheetml/2006/main" xmlns:r="http://schemas.openxmlformats.org/officeDocument/2006/relationships">
  <dimension ref="A4"/>
  <sheetViews>
    <sheetView workbookViewId="0">
      <selection activeCell="A32" sqref="A32"/>
    </sheetView>
  </sheetViews>
  <sheetFormatPr defaultRowHeight="12.75"/>
  <cols>
    <col min="1" max="1" width="69" customWidth="1"/>
  </cols>
  <sheetData>
    <row r="4" spans="1:1">
      <c r="A4" s="247" t="s">
        <v>565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K107"/>
  <sheetViews>
    <sheetView zoomScale="85" zoomScaleNormal="85" workbookViewId="0">
      <pane ySplit="7" topLeftCell="A74" activePane="bottomLeft" state="frozen"/>
      <selection activeCell="N14" sqref="N14"/>
      <selection pane="bottomLeft" activeCell="C106" sqref="C106"/>
    </sheetView>
  </sheetViews>
  <sheetFormatPr defaultRowHeight="12.75"/>
  <cols>
    <col min="1" max="1" width="26.28515625" style="63" customWidth="1"/>
    <col min="2" max="3" width="10.85546875" style="63" customWidth="1"/>
    <col min="4" max="4" width="9.5703125" style="63" hidden="1" customWidth="1"/>
    <col min="5" max="5" width="9.140625" style="65" hidden="1" customWidth="1"/>
    <col min="6" max="6" width="14.140625" style="65" hidden="1" customWidth="1"/>
    <col min="7" max="7" width="12.28515625" style="65" hidden="1" customWidth="1"/>
    <col min="8" max="8" width="17" style="65" bestFit="1" customWidth="1"/>
    <col min="9" max="9" width="19.5703125" style="93" bestFit="1" customWidth="1"/>
    <col min="10" max="10" width="16.42578125" style="63" customWidth="1"/>
    <col min="11" max="11" width="14.7109375" style="63" bestFit="1" customWidth="1"/>
    <col min="12" max="252" width="9.140625" style="63"/>
    <col min="253" max="253" width="27.42578125" style="63" customWidth="1"/>
    <col min="254" max="255" width="10.85546875" style="63" customWidth="1"/>
    <col min="256" max="259" width="0" style="63" hidden="1" customWidth="1"/>
    <col min="260" max="262" width="16.42578125" style="63" customWidth="1"/>
    <col min="263" max="264" width="9" style="63" customWidth="1"/>
    <col min="265" max="508" width="9.140625" style="63"/>
    <col min="509" max="509" width="27.42578125" style="63" customWidth="1"/>
    <col min="510" max="511" width="10.85546875" style="63" customWidth="1"/>
    <col min="512" max="515" width="0" style="63" hidden="1" customWidth="1"/>
    <col min="516" max="518" width="16.42578125" style="63" customWidth="1"/>
    <col min="519" max="520" width="9" style="63" customWidth="1"/>
    <col min="521" max="764" width="9.140625" style="63"/>
    <col min="765" max="765" width="27.42578125" style="63" customWidth="1"/>
    <col min="766" max="767" width="10.85546875" style="63" customWidth="1"/>
    <col min="768" max="771" width="0" style="63" hidden="1" customWidth="1"/>
    <col min="772" max="774" width="16.42578125" style="63" customWidth="1"/>
    <col min="775" max="776" width="9" style="63" customWidth="1"/>
    <col min="777" max="1020" width="9.140625" style="63"/>
    <col min="1021" max="1021" width="27.42578125" style="63" customWidth="1"/>
    <col min="1022" max="1023" width="10.85546875" style="63" customWidth="1"/>
    <col min="1024" max="1027" width="0" style="63" hidden="1" customWidth="1"/>
    <col min="1028" max="1030" width="16.42578125" style="63" customWidth="1"/>
    <col min="1031" max="1032" width="9" style="63" customWidth="1"/>
    <col min="1033" max="1276" width="9.140625" style="63"/>
    <col min="1277" max="1277" width="27.42578125" style="63" customWidth="1"/>
    <col min="1278" max="1279" width="10.85546875" style="63" customWidth="1"/>
    <col min="1280" max="1283" width="0" style="63" hidden="1" customWidth="1"/>
    <col min="1284" max="1286" width="16.42578125" style="63" customWidth="1"/>
    <col min="1287" max="1288" width="9" style="63" customWidth="1"/>
    <col min="1289" max="1532" width="9.140625" style="63"/>
    <col min="1533" max="1533" width="27.42578125" style="63" customWidth="1"/>
    <col min="1534" max="1535" width="10.85546875" style="63" customWidth="1"/>
    <col min="1536" max="1539" width="0" style="63" hidden="1" customWidth="1"/>
    <col min="1540" max="1542" width="16.42578125" style="63" customWidth="1"/>
    <col min="1543" max="1544" width="9" style="63" customWidth="1"/>
    <col min="1545" max="1788" width="9.140625" style="63"/>
    <col min="1789" max="1789" width="27.42578125" style="63" customWidth="1"/>
    <col min="1790" max="1791" width="10.85546875" style="63" customWidth="1"/>
    <col min="1792" max="1795" width="0" style="63" hidden="1" customWidth="1"/>
    <col min="1796" max="1798" width="16.42578125" style="63" customWidth="1"/>
    <col min="1799" max="1800" width="9" style="63" customWidth="1"/>
    <col min="1801" max="2044" width="9.140625" style="63"/>
    <col min="2045" max="2045" width="27.42578125" style="63" customWidth="1"/>
    <col min="2046" max="2047" width="10.85546875" style="63" customWidth="1"/>
    <col min="2048" max="2051" width="0" style="63" hidden="1" customWidth="1"/>
    <col min="2052" max="2054" width="16.42578125" style="63" customWidth="1"/>
    <col min="2055" max="2056" width="9" style="63" customWidth="1"/>
    <col min="2057" max="2300" width="9.140625" style="63"/>
    <col min="2301" max="2301" width="27.42578125" style="63" customWidth="1"/>
    <col min="2302" max="2303" width="10.85546875" style="63" customWidth="1"/>
    <col min="2304" max="2307" width="0" style="63" hidden="1" customWidth="1"/>
    <col min="2308" max="2310" width="16.42578125" style="63" customWidth="1"/>
    <col min="2311" max="2312" width="9" style="63" customWidth="1"/>
    <col min="2313" max="2556" width="9.140625" style="63"/>
    <col min="2557" max="2557" width="27.42578125" style="63" customWidth="1"/>
    <col min="2558" max="2559" width="10.85546875" style="63" customWidth="1"/>
    <col min="2560" max="2563" width="0" style="63" hidden="1" customWidth="1"/>
    <col min="2564" max="2566" width="16.42578125" style="63" customWidth="1"/>
    <col min="2567" max="2568" width="9" style="63" customWidth="1"/>
    <col min="2569" max="2812" width="9.140625" style="63"/>
    <col min="2813" max="2813" width="27.42578125" style="63" customWidth="1"/>
    <col min="2814" max="2815" width="10.85546875" style="63" customWidth="1"/>
    <col min="2816" max="2819" width="0" style="63" hidden="1" customWidth="1"/>
    <col min="2820" max="2822" width="16.42578125" style="63" customWidth="1"/>
    <col min="2823" max="2824" width="9" style="63" customWidth="1"/>
    <col min="2825" max="3068" width="9.140625" style="63"/>
    <col min="3069" max="3069" width="27.42578125" style="63" customWidth="1"/>
    <col min="3070" max="3071" width="10.85546875" style="63" customWidth="1"/>
    <col min="3072" max="3075" width="0" style="63" hidden="1" customWidth="1"/>
    <col min="3076" max="3078" width="16.42578125" style="63" customWidth="1"/>
    <col min="3079" max="3080" width="9" style="63" customWidth="1"/>
    <col min="3081" max="3324" width="9.140625" style="63"/>
    <col min="3325" max="3325" width="27.42578125" style="63" customWidth="1"/>
    <col min="3326" max="3327" width="10.85546875" style="63" customWidth="1"/>
    <col min="3328" max="3331" width="0" style="63" hidden="1" customWidth="1"/>
    <col min="3332" max="3334" width="16.42578125" style="63" customWidth="1"/>
    <col min="3335" max="3336" width="9" style="63" customWidth="1"/>
    <col min="3337" max="3580" width="9.140625" style="63"/>
    <col min="3581" max="3581" width="27.42578125" style="63" customWidth="1"/>
    <col min="3582" max="3583" width="10.85546875" style="63" customWidth="1"/>
    <col min="3584" max="3587" width="0" style="63" hidden="1" customWidth="1"/>
    <col min="3588" max="3590" width="16.42578125" style="63" customWidth="1"/>
    <col min="3591" max="3592" width="9" style="63" customWidth="1"/>
    <col min="3593" max="3836" width="9.140625" style="63"/>
    <col min="3837" max="3837" width="27.42578125" style="63" customWidth="1"/>
    <col min="3838" max="3839" width="10.85546875" style="63" customWidth="1"/>
    <col min="3840" max="3843" width="0" style="63" hidden="1" customWidth="1"/>
    <col min="3844" max="3846" width="16.42578125" style="63" customWidth="1"/>
    <col min="3847" max="3848" width="9" style="63" customWidth="1"/>
    <col min="3849" max="4092" width="9.140625" style="63"/>
    <col min="4093" max="4093" width="27.42578125" style="63" customWidth="1"/>
    <col min="4094" max="4095" width="10.85546875" style="63" customWidth="1"/>
    <col min="4096" max="4099" width="0" style="63" hidden="1" customWidth="1"/>
    <col min="4100" max="4102" width="16.42578125" style="63" customWidth="1"/>
    <col min="4103" max="4104" width="9" style="63" customWidth="1"/>
    <col min="4105" max="4348" width="9.140625" style="63"/>
    <col min="4349" max="4349" width="27.42578125" style="63" customWidth="1"/>
    <col min="4350" max="4351" width="10.85546875" style="63" customWidth="1"/>
    <col min="4352" max="4355" width="0" style="63" hidden="1" customWidth="1"/>
    <col min="4356" max="4358" width="16.42578125" style="63" customWidth="1"/>
    <col min="4359" max="4360" width="9" style="63" customWidth="1"/>
    <col min="4361" max="4604" width="9.140625" style="63"/>
    <col min="4605" max="4605" width="27.42578125" style="63" customWidth="1"/>
    <col min="4606" max="4607" width="10.85546875" style="63" customWidth="1"/>
    <col min="4608" max="4611" width="0" style="63" hidden="1" customWidth="1"/>
    <col min="4612" max="4614" width="16.42578125" style="63" customWidth="1"/>
    <col min="4615" max="4616" width="9" style="63" customWidth="1"/>
    <col min="4617" max="4860" width="9.140625" style="63"/>
    <col min="4861" max="4861" width="27.42578125" style="63" customWidth="1"/>
    <col min="4862" max="4863" width="10.85546875" style="63" customWidth="1"/>
    <col min="4864" max="4867" width="0" style="63" hidden="1" customWidth="1"/>
    <col min="4868" max="4870" width="16.42578125" style="63" customWidth="1"/>
    <col min="4871" max="4872" width="9" style="63" customWidth="1"/>
    <col min="4873" max="5116" width="9.140625" style="63"/>
    <col min="5117" max="5117" width="27.42578125" style="63" customWidth="1"/>
    <col min="5118" max="5119" width="10.85546875" style="63" customWidth="1"/>
    <col min="5120" max="5123" width="0" style="63" hidden="1" customWidth="1"/>
    <col min="5124" max="5126" width="16.42578125" style="63" customWidth="1"/>
    <col min="5127" max="5128" width="9" style="63" customWidth="1"/>
    <col min="5129" max="5372" width="9.140625" style="63"/>
    <col min="5373" max="5373" width="27.42578125" style="63" customWidth="1"/>
    <col min="5374" max="5375" width="10.85546875" style="63" customWidth="1"/>
    <col min="5376" max="5379" width="0" style="63" hidden="1" customWidth="1"/>
    <col min="5380" max="5382" width="16.42578125" style="63" customWidth="1"/>
    <col min="5383" max="5384" width="9" style="63" customWidth="1"/>
    <col min="5385" max="5628" width="9.140625" style="63"/>
    <col min="5629" max="5629" width="27.42578125" style="63" customWidth="1"/>
    <col min="5630" max="5631" width="10.85546875" style="63" customWidth="1"/>
    <col min="5632" max="5635" width="0" style="63" hidden="1" customWidth="1"/>
    <col min="5636" max="5638" width="16.42578125" style="63" customWidth="1"/>
    <col min="5639" max="5640" width="9" style="63" customWidth="1"/>
    <col min="5641" max="5884" width="9.140625" style="63"/>
    <col min="5885" max="5885" width="27.42578125" style="63" customWidth="1"/>
    <col min="5886" max="5887" width="10.85546875" style="63" customWidth="1"/>
    <col min="5888" max="5891" width="0" style="63" hidden="1" customWidth="1"/>
    <col min="5892" max="5894" width="16.42578125" style="63" customWidth="1"/>
    <col min="5895" max="5896" width="9" style="63" customWidth="1"/>
    <col min="5897" max="6140" width="9.140625" style="63"/>
    <col min="6141" max="6141" width="27.42578125" style="63" customWidth="1"/>
    <col min="6142" max="6143" width="10.85546875" style="63" customWidth="1"/>
    <col min="6144" max="6147" width="0" style="63" hidden="1" customWidth="1"/>
    <col min="6148" max="6150" width="16.42578125" style="63" customWidth="1"/>
    <col min="6151" max="6152" width="9" style="63" customWidth="1"/>
    <col min="6153" max="6396" width="9.140625" style="63"/>
    <col min="6397" max="6397" width="27.42578125" style="63" customWidth="1"/>
    <col min="6398" max="6399" width="10.85546875" style="63" customWidth="1"/>
    <col min="6400" max="6403" width="0" style="63" hidden="1" customWidth="1"/>
    <col min="6404" max="6406" width="16.42578125" style="63" customWidth="1"/>
    <col min="6407" max="6408" width="9" style="63" customWidth="1"/>
    <col min="6409" max="6652" width="9.140625" style="63"/>
    <col min="6653" max="6653" width="27.42578125" style="63" customWidth="1"/>
    <col min="6654" max="6655" width="10.85546875" style="63" customWidth="1"/>
    <col min="6656" max="6659" width="0" style="63" hidden="1" customWidth="1"/>
    <col min="6660" max="6662" width="16.42578125" style="63" customWidth="1"/>
    <col min="6663" max="6664" width="9" style="63" customWidth="1"/>
    <col min="6665" max="6908" width="9.140625" style="63"/>
    <col min="6909" max="6909" width="27.42578125" style="63" customWidth="1"/>
    <col min="6910" max="6911" width="10.85546875" style="63" customWidth="1"/>
    <col min="6912" max="6915" width="0" style="63" hidden="1" customWidth="1"/>
    <col min="6916" max="6918" width="16.42578125" style="63" customWidth="1"/>
    <col min="6919" max="6920" width="9" style="63" customWidth="1"/>
    <col min="6921" max="7164" width="9.140625" style="63"/>
    <col min="7165" max="7165" width="27.42578125" style="63" customWidth="1"/>
    <col min="7166" max="7167" width="10.85546875" style="63" customWidth="1"/>
    <col min="7168" max="7171" width="0" style="63" hidden="1" customWidth="1"/>
    <col min="7172" max="7174" width="16.42578125" style="63" customWidth="1"/>
    <col min="7175" max="7176" width="9" style="63" customWidth="1"/>
    <col min="7177" max="7420" width="9.140625" style="63"/>
    <col min="7421" max="7421" width="27.42578125" style="63" customWidth="1"/>
    <col min="7422" max="7423" width="10.85546875" style="63" customWidth="1"/>
    <col min="7424" max="7427" width="0" style="63" hidden="1" customWidth="1"/>
    <col min="7428" max="7430" width="16.42578125" style="63" customWidth="1"/>
    <col min="7431" max="7432" width="9" style="63" customWidth="1"/>
    <col min="7433" max="7676" width="9.140625" style="63"/>
    <col min="7677" max="7677" width="27.42578125" style="63" customWidth="1"/>
    <col min="7678" max="7679" width="10.85546875" style="63" customWidth="1"/>
    <col min="7680" max="7683" width="0" style="63" hidden="1" customWidth="1"/>
    <col min="7684" max="7686" width="16.42578125" style="63" customWidth="1"/>
    <col min="7687" max="7688" width="9" style="63" customWidth="1"/>
    <col min="7689" max="7932" width="9.140625" style="63"/>
    <col min="7933" max="7933" width="27.42578125" style="63" customWidth="1"/>
    <col min="7934" max="7935" width="10.85546875" style="63" customWidth="1"/>
    <col min="7936" max="7939" width="0" style="63" hidden="1" customWidth="1"/>
    <col min="7940" max="7942" width="16.42578125" style="63" customWidth="1"/>
    <col min="7943" max="7944" width="9" style="63" customWidth="1"/>
    <col min="7945" max="8188" width="9.140625" style="63"/>
    <col min="8189" max="8189" width="27.42578125" style="63" customWidth="1"/>
    <col min="8190" max="8191" width="10.85546875" style="63" customWidth="1"/>
    <col min="8192" max="8195" width="0" style="63" hidden="1" customWidth="1"/>
    <col min="8196" max="8198" width="16.42578125" style="63" customWidth="1"/>
    <col min="8199" max="8200" width="9" style="63" customWidth="1"/>
    <col min="8201" max="8444" width="9.140625" style="63"/>
    <col min="8445" max="8445" width="27.42578125" style="63" customWidth="1"/>
    <col min="8446" max="8447" width="10.85546875" style="63" customWidth="1"/>
    <col min="8448" max="8451" width="0" style="63" hidden="1" customWidth="1"/>
    <col min="8452" max="8454" width="16.42578125" style="63" customWidth="1"/>
    <col min="8455" max="8456" width="9" style="63" customWidth="1"/>
    <col min="8457" max="8700" width="9.140625" style="63"/>
    <col min="8701" max="8701" width="27.42578125" style="63" customWidth="1"/>
    <col min="8702" max="8703" width="10.85546875" style="63" customWidth="1"/>
    <col min="8704" max="8707" width="0" style="63" hidden="1" customWidth="1"/>
    <col min="8708" max="8710" width="16.42578125" style="63" customWidth="1"/>
    <col min="8711" max="8712" width="9" style="63" customWidth="1"/>
    <col min="8713" max="8956" width="9.140625" style="63"/>
    <col min="8957" max="8957" width="27.42578125" style="63" customWidth="1"/>
    <col min="8958" max="8959" width="10.85546875" style="63" customWidth="1"/>
    <col min="8960" max="8963" width="0" style="63" hidden="1" customWidth="1"/>
    <col min="8964" max="8966" width="16.42578125" style="63" customWidth="1"/>
    <col min="8967" max="8968" width="9" style="63" customWidth="1"/>
    <col min="8969" max="9212" width="9.140625" style="63"/>
    <col min="9213" max="9213" width="27.42578125" style="63" customWidth="1"/>
    <col min="9214" max="9215" width="10.85546875" style="63" customWidth="1"/>
    <col min="9216" max="9219" width="0" style="63" hidden="1" customWidth="1"/>
    <col min="9220" max="9222" width="16.42578125" style="63" customWidth="1"/>
    <col min="9223" max="9224" width="9" style="63" customWidth="1"/>
    <col min="9225" max="9468" width="9.140625" style="63"/>
    <col min="9469" max="9469" width="27.42578125" style="63" customWidth="1"/>
    <col min="9470" max="9471" width="10.85546875" style="63" customWidth="1"/>
    <col min="9472" max="9475" width="0" style="63" hidden="1" customWidth="1"/>
    <col min="9476" max="9478" width="16.42578125" style="63" customWidth="1"/>
    <col min="9479" max="9480" width="9" style="63" customWidth="1"/>
    <col min="9481" max="9724" width="9.140625" style="63"/>
    <col min="9725" max="9725" width="27.42578125" style="63" customWidth="1"/>
    <col min="9726" max="9727" width="10.85546875" style="63" customWidth="1"/>
    <col min="9728" max="9731" width="0" style="63" hidden="1" customWidth="1"/>
    <col min="9732" max="9734" width="16.42578125" style="63" customWidth="1"/>
    <col min="9735" max="9736" width="9" style="63" customWidth="1"/>
    <col min="9737" max="9980" width="9.140625" style="63"/>
    <col min="9981" max="9981" width="27.42578125" style="63" customWidth="1"/>
    <col min="9982" max="9983" width="10.85546875" style="63" customWidth="1"/>
    <col min="9984" max="9987" width="0" style="63" hidden="1" customWidth="1"/>
    <col min="9988" max="9990" width="16.42578125" style="63" customWidth="1"/>
    <col min="9991" max="9992" width="9" style="63" customWidth="1"/>
    <col min="9993" max="10236" width="9.140625" style="63"/>
    <col min="10237" max="10237" width="27.42578125" style="63" customWidth="1"/>
    <col min="10238" max="10239" width="10.85546875" style="63" customWidth="1"/>
    <col min="10240" max="10243" width="0" style="63" hidden="1" customWidth="1"/>
    <col min="10244" max="10246" width="16.42578125" style="63" customWidth="1"/>
    <col min="10247" max="10248" width="9" style="63" customWidth="1"/>
    <col min="10249" max="10492" width="9.140625" style="63"/>
    <col min="10493" max="10493" width="27.42578125" style="63" customWidth="1"/>
    <col min="10494" max="10495" width="10.85546875" style="63" customWidth="1"/>
    <col min="10496" max="10499" width="0" style="63" hidden="1" customWidth="1"/>
    <col min="10500" max="10502" width="16.42578125" style="63" customWidth="1"/>
    <col min="10503" max="10504" width="9" style="63" customWidth="1"/>
    <col min="10505" max="10748" width="9.140625" style="63"/>
    <col min="10749" max="10749" width="27.42578125" style="63" customWidth="1"/>
    <col min="10750" max="10751" width="10.85546875" style="63" customWidth="1"/>
    <col min="10752" max="10755" width="0" style="63" hidden="1" customWidth="1"/>
    <col min="10756" max="10758" width="16.42578125" style="63" customWidth="1"/>
    <col min="10759" max="10760" width="9" style="63" customWidth="1"/>
    <col min="10761" max="11004" width="9.140625" style="63"/>
    <col min="11005" max="11005" width="27.42578125" style="63" customWidth="1"/>
    <col min="11006" max="11007" width="10.85546875" style="63" customWidth="1"/>
    <col min="11008" max="11011" width="0" style="63" hidden="1" customWidth="1"/>
    <col min="11012" max="11014" width="16.42578125" style="63" customWidth="1"/>
    <col min="11015" max="11016" width="9" style="63" customWidth="1"/>
    <col min="11017" max="11260" width="9.140625" style="63"/>
    <col min="11261" max="11261" width="27.42578125" style="63" customWidth="1"/>
    <col min="11262" max="11263" width="10.85546875" style="63" customWidth="1"/>
    <col min="11264" max="11267" width="0" style="63" hidden="1" customWidth="1"/>
    <col min="11268" max="11270" width="16.42578125" style="63" customWidth="1"/>
    <col min="11271" max="11272" width="9" style="63" customWidth="1"/>
    <col min="11273" max="11516" width="9.140625" style="63"/>
    <col min="11517" max="11517" width="27.42578125" style="63" customWidth="1"/>
    <col min="11518" max="11519" width="10.85546875" style="63" customWidth="1"/>
    <col min="11520" max="11523" width="0" style="63" hidden="1" customWidth="1"/>
    <col min="11524" max="11526" width="16.42578125" style="63" customWidth="1"/>
    <col min="11527" max="11528" width="9" style="63" customWidth="1"/>
    <col min="11529" max="11772" width="9.140625" style="63"/>
    <col min="11773" max="11773" width="27.42578125" style="63" customWidth="1"/>
    <col min="11774" max="11775" width="10.85546875" style="63" customWidth="1"/>
    <col min="11776" max="11779" width="0" style="63" hidden="1" customWidth="1"/>
    <col min="11780" max="11782" width="16.42578125" style="63" customWidth="1"/>
    <col min="11783" max="11784" width="9" style="63" customWidth="1"/>
    <col min="11785" max="12028" width="9.140625" style="63"/>
    <col min="12029" max="12029" width="27.42578125" style="63" customWidth="1"/>
    <col min="12030" max="12031" width="10.85546875" style="63" customWidth="1"/>
    <col min="12032" max="12035" width="0" style="63" hidden="1" customWidth="1"/>
    <col min="12036" max="12038" width="16.42578125" style="63" customWidth="1"/>
    <col min="12039" max="12040" width="9" style="63" customWidth="1"/>
    <col min="12041" max="12284" width="9.140625" style="63"/>
    <col min="12285" max="12285" width="27.42578125" style="63" customWidth="1"/>
    <col min="12286" max="12287" width="10.85546875" style="63" customWidth="1"/>
    <col min="12288" max="12291" width="0" style="63" hidden="1" customWidth="1"/>
    <col min="12292" max="12294" width="16.42578125" style="63" customWidth="1"/>
    <col min="12295" max="12296" width="9" style="63" customWidth="1"/>
    <col min="12297" max="12540" width="9.140625" style="63"/>
    <col min="12541" max="12541" width="27.42578125" style="63" customWidth="1"/>
    <col min="12542" max="12543" width="10.85546875" style="63" customWidth="1"/>
    <col min="12544" max="12547" width="0" style="63" hidden="1" customWidth="1"/>
    <col min="12548" max="12550" width="16.42578125" style="63" customWidth="1"/>
    <col min="12551" max="12552" width="9" style="63" customWidth="1"/>
    <col min="12553" max="12796" width="9.140625" style="63"/>
    <col min="12797" max="12797" width="27.42578125" style="63" customWidth="1"/>
    <col min="12798" max="12799" width="10.85546875" style="63" customWidth="1"/>
    <col min="12800" max="12803" width="0" style="63" hidden="1" customWidth="1"/>
    <col min="12804" max="12806" width="16.42578125" style="63" customWidth="1"/>
    <col min="12807" max="12808" width="9" style="63" customWidth="1"/>
    <col min="12809" max="13052" width="9.140625" style="63"/>
    <col min="13053" max="13053" width="27.42578125" style="63" customWidth="1"/>
    <col min="13054" max="13055" width="10.85546875" style="63" customWidth="1"/>
    <col min="13056" max="13059" width="0" style="63" hidden="1" customWidth="1"/>
    <col min="13060" max="13062" width="16.42578125" style="63" customWidth="1"/>
    <col min="13063" max="13064" width="9" style="63" customWidth="1"/>
    <col min="13065" max="13308" width="9.140625" style="63"/>
    <col min="13309" max="13309" width="27.42578125" style="63" customWidth="1"/>
    <col min="13310" max="13311" width="10.85546875" style="63" customWidth="1"/>
    <col min="13312" max="13315" width="0" style="63" hidden="1" customWidth="1"/>
    <col min="13316" max="13318" width="16.42578125" style="63" customWidth="1"/>
    <col min="13319" max="13320" width="9" style="63" customWidth="1"/>
    <col min="13321" max="13564" width="9.140625" style="63"/>
    <col min="13565" max="13565" width="27.42578125" style="63" customWidth="1"/>
    <col min="13566" max="13567" width="10.85546875" style="63" customWidth="1"/>
    <col min="13568" max="13571" width="0" style="63" hidden="1" customWidth="1"/>
    <col min="13572" max="13574" width="16.42578125" style="63" customWidth="1"/>
    <col min="13575" max="13576" width="9" style="63" customWidth="1"/>
    <col min="13577" max="13820" width="9.140625" style="63"/>
    <col min="13821" max="13821" width="27.42578125" style="63" customWidth="1"/>
    <col min="13822" max="13823" width="10.85546875" style="63" customWidth="1"/>
    <col min="13824" max="13827" width="0" style="63" hidden="1" customWidth="1"/>
    <col min="13828" max="13830" width="16.42578125" style="63" customWidth="1"/>
    <col min="13831" max="13832" width="9" style="63" customWidth="1"/>
    <col min="13833" max="14076" width="9.140625" style="63"/>
    <col min="14077" max="14077" width="27.42578125" style="63" customWidth="1"/>
    <col min="14078" max="14079" width="10.85546875" style="63" customWidth="1"/>
    <col min="14080" max="14083" width="0" style="63" hidden="1" customWidth="1"/>
    <col min="14084" max="14086" width="16.42578125" style="63" customWidth="1"/>
    <col min="14087" max="14088" width="9" style="63" customWidth="1"/>
    <col min="14089" max="14332" width="9.140625" style="63"/>
    <col min="14333" max="14333" width="27.42578125" style="63" customWidth="1"/>
    <col min="14334" max="14335" width="10.85546875" style="63" customWidth="1"/>
    <col min="14336" max="14339" width="0" style="63" hidden="1" customWidth="1"/>
    <col min="14340" max="14342" width="16.42578125" style="63" customWidth="1"/>
    <col min="14343" max="14344" width="9" style="63" customWidth="1"/>
    <col min="14345" max="14588" width="9.140625" style="63"/>
    <col min="14589" max="14589" width="27.42578125" style="63" customWidth="1"/>
    <col min="14590" max="14591" width="10.85546875" style="63" customWidth="1"/>
    <col min="14592" max="14595" width="0" style="63" hidden="1" customWidth="1"/>
    <col min="14596" max="14598" width="16.42578125" style="63" customWidth="1"/>
    <col min="14599" max="14600" width="9" style="63" customWidth="1"/>
    <col min="14601" max="14844" width="9.140625" style="63"/>
    <col min="14845" max="14845" width="27.42578125" style="63" customWidth="1"/>
    <col min="14846" max="14847" width="10.85546875" style="63" customWidth="1"/>
    <col min="14848" max="14851" width="0" style="63" hidden="1" customWidth="1"/>
    <col min="14852" max="14854" width="16.42578125" style="63" customWidth="1"/>
    <col min="14855" max="14856" width="9" style="63" customWidth="1"/>
    <col min="14857" max="15100" width="9.140625" style="63"/>
    <col min="15101" max="15101" width="27.42578125" style="63" customWidth="1"/>
    <col min="15102" max="15103" width="10.85546875" style="63" customWidth="1"/>
    <col min="15104" max="15107" width="0" style="63" hidden="1" customWidth="1"/>
    <col min="15108" max="15110" width="16.42578125" style="63" customWidth="1"/>
    <col min="15111" max="15112" width="9" style="63" customWidth="1"/>
    <col min="15113" max="15356" width="9.140625" style="63"/>
    <col min="15357" max="15357" width="27.42578125" style="63" customWidth="1"/>
    <col min="15358" max="15359" width="10.85546875" style="63" customWidth="1"/>
    <col min="15360" max="15363" width="0" style="63" hidden="1" customWidth="1"/>
    <col min="15364" max="15366" width="16.42578125" style="63" customWidth="1"/>
    <col min="15367" max="15368" width="9" style="63" customWidth="1"/>
    <col min="15369" max="15612" width="9.140625" style="63"/>
    <col min="15613" max="15613" width="27.42578125" style="63" customWidth="1"/>
    <col min="15614" max="15615" width="10.85546875" style="63" customWidth="1"/>
    <col min="15616" max="15619" width="0" style="63" hidden="1" customWidth="1"/>
    <col min="15620" max="15622" width="16.42578125" style="63" customWidth="1"/>
    <col min="15623" max="15624" width="9" style="63" customWidth="1"/>
    <col min="15625" max="15868" width="9.140625" style="63"/>
    <col min="15869" max="15869" width="27.42578125" style="63" customWidth="1"/>
    <col min="15870" max="15871" width="10.85546875" style="63" customWidth="1"/>
    <col min="15872" max="15875" width="0" style="63" hidden="1" customWidth="1"/>
    <col min="15876" max="15878" width="16.42578125" style="63" customWidth="1"/>
    <col min="15879" max="15880" width="9" style="63" customWidth="1"/>
    <col min="15881" max="16124" width="9.140625" style="63"/>
    <col min="16125" max="16125" width="27.42578125" style="63" customWidth="1"/>
    <col min="16126" max="16127" width="10.85546875" style="63" customWidth="1"/>
    <col min="16128" max="16131" width="0" style="63" hidden="1" customWidth="1"/>
    <col min="16132" max="16134" width="16.42578125" style="63" customWidth="1"/>
    <col min="16135" max="16136" width="9" style="63" customWidth="1"/>
    <col min="16137" max="16384" width="9.140625" style="63"/>
  </cols>
  <sheetData>
    <row r="1" spans="1:10">
      <c r="A1" s="62" t="str">
        <f>'8.6'!B1</f>
        <v>Rocky Mountain Power</v>
      </c>
      <c r="D1" s="64"/>
    </row>
    <row r="2" spans="1:10">
      <c r="A2" s="66" t="s">
        <v>560</v>
      </c>
    </row>
    <row r="3" spans="1:10">
      <c r="A3" s="62" t="s">
        <v>561</v>
      </c>
    </row>
    <row r="5" spans="1:10">
      <c r="H5" s="67" t="s">
        <v>190</v>
      </c>
      <c r="I5" s="68" t="s">
        <v>191</v>
      </c>
    </row>
    <row r="6" spans="1:10">
      <c r="D6" s="65"/>
      <c r="H6" s="67" t="s">
        <v>192</v>
      </c>
      <c r="I6" s="69" t="s">
        <v>193</v>
      </c>
      <c r="J6" s="67" t="s">
        <v>194</v>
      </c>
    </row>
    <row r="7" spans="1:10">
      <c r="A7" s="70" t="s">
        <v>195</v>
      </c>
      <c r="B7" s="70" t="s">
        <v>196</v>
      </c>
      <c r="C7" s="70" t="s">
        <v>197</v>
      </c>
      <c r="D7" s="70" t="s">
        <v>197</v>
      </c>
      <c r="E7" s="232" t="s">
        <v>198</v>
      </c>
      <c r="F7" s="233" t="s">
        <v>199</v>
      </c>
      <c r="G7" s="232" t="s">
        <v>200</v>
      </c>
      <c r="H7" s="71" t="s">
        <v>193</v>
      </c>
      <c r="I7" s="72" t="s">
        <v>201</v>
      </c>
      <c r="J7" s="71" t="s">
        <v>191</v>
      </c>
    </row>
    <row r="8" spans="1:10">
      <c r="A8" s="73"/>
    </row>
    <row r="9" spans="1:10">
      <c r="A9" s="74" t="s">
        <v>202</v>
      </c>
    </row>
    <row r="10" spans="1:10">
      <c r="A10" s="63" t="s">
        <v>203</v>
      </c>
      <c r="B10" s="75">
        <v>312</v>
      </c>
      <c r="C10" s="76" t="s">
        <v>13</v>
      </c>
      <c r="D10" s="63" t="s">
        <v>14</v>
      </c>
      <c r="E10" s="65" t="s">
        <v>204</v>
      </c>
      <c r="F10" s="65" t="str">
        <f>E10&amp;D10</f>
        <v>STMPDGP</v>
      </c>
      <c r="G10" s="65" t="str">
        <f>B10&amp;D10</f>
        <v>312DGP</v>
      </c>
      <c r="H10" s="77">
        <v>1117210814.7899988</v>
      </c>
      <c r="I10" s="81">
        <f>SUMIF('8.6.4 through 8.6.19'!$F$10:$F$90,'8.6.2 and 8.6.3'!F10,'8.6.4 through 8.6.19'!$CA$10:$CA$90)</f>
        <v>1061563559.7858378</v>
      </c>
      <c r="J10" s="78">
        <f>I10-H10</f>
        <v>-55647255.004161</v>
      </c>
    </row>
    <row r="11" spans="1:10">
      <c r="A11" s="63" t="s">
        <v>205</v>
      </c>
      <c r="B11" s="75">
        <v>312</v>
      </c>
      <c r="C11" s="76" t="s">
        <v>13</v>
      </c>
      <c r="D11" s="63" t="s">
        <v>15</v>
      </c>
      <c r="E11" s="65" t="s">
        <v>204</v>
      </c>
      <c r="F11" s="65" t="str">
        <f>E11&amp;D11</f>
        <v>STMPDGU</v>
      </c>
      <c r="G11" s="65" t="str">
        <f>B11&amp;D11</f>
        <v>312DGU</v>
      </c>
      <c r="H11" s="77">
        <v>1267626841.7849982</v>
      </c>
      <c r="I11" s="81">
        <f>SUMIF('8.6.4 through 8.6.19'!$F$10:$F$90,'8.6.2 and 8.6.3'!F11,'8.6.4 through 8.6.19'!$CA$10:$CA$90)</f>
        <v>1211511845.2284138</v>
      </c>
      <c r="J11" s="78">
        <f>I11-H11</f>
        <v>-56114996.556584358</v>
      </c>
    </row>
    <row r="12" spans="1:10">
      <c r="A12" s="63" t="s">
        <v>206</v>
      </c>
      <c r="B12" s="75">
        <v>312</v>
      </c>
      <c r="C12" s="75" t="s">
        <v>13</v>
      </c>
      <c r="D12" s="63" t="s">
        <v>13</v>
      </c>
      <c r="E12" s="65" t="s">
        <v>204</v>
      </c>
      <c r="F12" s="65" t="str">
        <f>E12&amp;D12</f>
        <v>STMPSG</v>
      </c>
      <c r="G12" s="65" t="str">
        <f>B12&amp;D12</f>
        <v>312SG</v>
      </c>
      <c r="H12" s="77">
        <v>2996167842.7749982</v>
      </c>
      <c r="I12" s="81">
        <f>SUMIF('8.6.4 through 8.6.19'!$F$10:$F$90,'8.6.2 and 8.6.3'!F12,'8.6.4 through 8.6.19'!$CA$10:$CA$90)+'8.6.4 through 8.6.19'!CA13+'8.6.4 through 8.6.19'!CA14</f>
        <v>3932317150.5653286</v>
      </c>
      <c r="J12" s="78">
        <f>I12-H12</f>
        <v>936149307.79033041</v>
      </c>
    </row>
    <row r="13" spans="1:10">
      <c r="A13" s="63" t="s">
        <v>206</v>
      </c>
      <c r="B13" s="75">
        <v>312</v>
      </c>
      <c r="C13" s="76" t="s">
        <v>13</v>
      </c>
      <c r="D13" s="63" t="s">
        <v>16</v>
      </c>
      <c r="E13" s="65" t="s">
        <v>204</v>
      </c>
      <c r="F13" s="65" t="str">
        <f>E13&amp;D13</f>
        <v>STMPSSGCH</v>
      </c>
      <c r="G13" s="65" t="str">
        <f>B13&amp;D13</f>
        <v>312SSGCH</v>
      </c>
      <c r="H13" s="77">
        <v>520659048.75</v>
      </c>
      <c r="I13" s="81">
        <f>SUMIF('8.6.4 through 8.6.19'!$F$10:$F$90,'8.6.2 and 8.6.3'!F13,'8.6.4 through 8.6.19'!$CA$10:$CA$90)+'8.6.4 through 8.6.19'!CA15</f>
        <v>502281770.79760957</v>
      </c>
      <c r="J13" s="78">
        <f>I13-H13</f>
        <v>-18377277.952390432</v>
      </c>
    </row>
    <row r="14" spans="1:10">
      <c r="A14" s="63" t="s">
        <v>207</v>
      </c>
      <c r="H14" s="79">
        <f>SUBTOTAL(9,H10:H13)</f>
        <v>5901664548.0999947</v>
      </c>
      <c r="I14" s="234">
        <f>SUBTOTAL(9,I10:I13)</f>
        <v>6707674326.3771896</v>
      </c>
      <c r="J14" s="80">
        <f>SUBTOTAL(9,J10:J13)</f>
        <v>806009778.27719462</v>
      </c>
    </row>
    <row r="15" spans="1:10">
      <c r="H15" s="77"/>
      <c r="I15" s="81"/>
      <c r="J15" s="78"/>
    </row>
    <row r="16" spans="1:10">
      <c r="A16" s="62" t="s">
        <v>208</v>
      </c>
      <c r="H16" s="77"/>
      <c r="I16" s="81"/>
      <c r="J16" s="78"/>
    </row>
    <row r="17" spans="1:10">
      <c r="A17" s="63" t="s">
        <v>203</v>
      </c>
      <c r="B17" s="75">
        <v>332</v>
      </c>
      <c r="C17" s="76" t="s">
        <v>13</v>
      </c>
      <c r="D17" s="63" t="s">
        <v>14</v>
      </c>
      <c r="E17" s="65" t="s">
        <v>209</v>
      </c>
      <c r="F17" s="65" t="str">
        <f>E17&amp;D17</f>
        <v>HYDPDGP</v>
      </c>
      <c r="G17" s="65" t="str">
        <f>B17&amp;D17</f>
        <v>332DGP</v>
      </c>
      <c r="H17" s="77">
        <v>193945990.64499989</v>
      </c>
      <c r="I17" s="81">
        <f>SUMIF('8.6.4 through 8.6.19'!$F$10:$F$90,'8.6.2 and 8.6.3'!F17,'8.6.4 through 8.6.19'!$CA$10:$CA$90)</f>
        <v>187310803.93078926</v>
      </c>
      <c r="J17" s="78">
        <f>I17-H17</f>
        <v>-6635186.7142106295</v>
      </c>
    </row>
    <row r="18" spans="1:10">
      <c r="A18" s="63" t="s">
        <v>205</v>
      </c>
      <c r="B18" s="75">
        <v>332</v>
      </c>
      <c r="C18" s="76" t="s">
        <v>13</v>
      </c>
      <c r="D18" s="63" t="s">
        <v>15</v>
      </c>
      <c r="E18" s="65" t="s">
        <v>209</v>
      </c>
      <c r="F18" s="65" t="str">
        <f>E18&amp;D18</f>
        <v>HYDPDGU</v>
      </c>
      <c r="G18" s="65" t="str">
        <f>B18&amp;D18</f>
        <v>332DGU</v>
      </c>
      <c r="H18" s="77">
        <v>43862600.709999993</v>
      </c>
      <c r="I18" s="81">
        <f>SUMIF('8.6.4 through 8.6.19'!$F$10:$F$90,'8.6.2 and 8.6.3'!F18,'8.6.4 through 8.6.19'!$CA$10:$CA$90)</f>
        <v>41836315.995137654</v>
      </c>
      <c r="J18" s="78">
        <f>I18-H18</f>
        <v>-2026284.7148623392</v>
      </c>
    </row>
    <row r="19" spans="1:10">
      <c r="A19" s="63" t="s">
        <v>206</v>
      </c>
      <c r="B19" s="75">
        <v>332</v>
      </c>
      <c r="C19" s="75" t="s">
        <v>18</v>
      </c>
      <c r="D19" s="63" t="s">
        <v>18</v>
      </c>
      <c r="E19" s="65" t="s">
        <v>209</v>
      </c>
      <c r="F19" s="65" t="str">
        <f>E19&amp;D19</f>
        <v>HYDPSG-P</v>
      </c>
      <c r="G19" s="65" t="str">
        <f>B19&amp;D19</f>
        <v>332SG-P</v>
      </c>
      <c r="H19" s="77">
        <v>242873622.80499977</v>
      </c>
      <c r="I19" s="81">
        <f>SUMIF('8.6.4 through 8.6.19'!$F$10:$F$90,'8.6.2 and 8.6.3'!F19,'8.6.4 through 8.6.19'!$CA$10:$CA$90)+'8.6.4 through 8.6.19'!CA24</f>
        <v>421779435.78847253</v>
      </c>
      <c r="J19" s="78">
        <f>I19-H19</f>
        <v>178905812.98347276</v>
      </c>
    </row>
    <row r="20" spans="1:10">
      <c r="A20" s="63" t="s">
        <v>206</v>
      </c>
      <c r="B20" s="75">
        <v>332</v>
      </c>
      <c r="C20" s="75" t="s">
        <v>19</v>
      </c>
      <c r="D20" s="63" t="s">
        <v>19</v>
      </c>
      <c r="E20" s="65" t="s">
        <v>209</v>
      </c>
      <c r="F20" s="65" t="str">
        <f>E20&amp;D20</f>
        <v>HYDPSG-U</v>
      </c>
      <c r="G20" s="65" t="str">
        <f>B20&amp;D20</f>
        <v>332SG-U</v>
      </c>
      <c r="H20" s="77">
        <v>89016429.10999988</v>
      </c>
      <c r="I20" s="81">
        <f>SUMIF('8.6.4 through 8.6.19'!$F$10:$F$90,'8.6.2 and 8.6.3'!F20,'8.6.4 through 8.6.19'!$CA$10:$CA$90)</f>
        <v>109955729.04754145</v>
      </c>
      <c r="J20" s="78">
        <f>I20-H20</f>
        <v>20939299.937541574</v>
      </c>
    </row>
    <row r="21" spans="1:10">
      <c r="A21" s="63" t="s">
        <v>210</v>
      </c>
      <c r="H21" s="79">
        <f>SUBTOTAL(9,H17:H20)</f>
        <v>569698643.2699995</v>
      </c>
      <c r="I21" s="234">
        <f>SUBTOTAL(9,I17:I20)</f>
        <v>760882284.76194096</v>
      </c>
      <c r="J21" s="80">
        <f>SUBTOTAL(9,J17:J20)</f>
        <v>191183641.49194136</v>
      </c>
    </row>
    <row r="22" spans="1:10">
      <c r="H22" s="77"/>
      <c r="I22" s="81"/>
      <c r="J22" s="78"/>
    </row>
    <row r="23" spans="1:10">
      <c r="A23" s="62" t="s">
        <v>211</v>
      </c>
      <c r="H23" s="77"/>
      <c r="I23" s="81"/>
      <c r="J23" s="78"/>
    </row>
    <row r="24" spans="1:10">
      <c r="A24" s="63" t="s">
        <v>205</v>
      </c>
      <c r="B24" s="75">
        <v>343</v>
      </c>
      <c r="C24" s="76" t="s">
        <v>13</v>
      </c>
      <c r="D24" s="63" t="s">
        <v>15</v>
      </c>
      <c r="E24" s="65" t="s">
        <v>212</v>
      </c>
      <c r="F24" s="65" t="str">
        <f>E24&amp;D24</f>
        <v>OTHPDGU</v>
      </c>
      <c r="G24" s="65" t="str">
        <f>B24&amp;D24</f>
        <v>343DGU</v>
      </c>
      <c r="H24" s="77">
        <v>1207702.6100000001</v>
      </c>
      <c r="I24" s="81">
        <f>SUMIF('8.6.4 through 8.6.19'!$F$10:$F$90,'8.6.2 and 8.6.3'!F24,'8.6.4 through 8.6.19'!$CA$10:$CA$90)</f>
        <v>343147.67025617097</v>
      </c>
      <c r="J24" s="78">
        <f>I24-H24</f>
        <v>-864554.93974382919</v>
      </c>
    </row>
    <row r="25" spans="1:10">
      <c r="A25" s="63" t="s">
        <v>206</v>
      </c>
      <c r="B25" s="75">
        <v>343</v>
      </c>
      <c r="C25" s="75" t="s">
        <v>13</v>
      </c>
      <c r="D25" s="63" t="s">
        <v>13</v>
      </c>
      <c r="E25" s="65" t="s">
        <v>212</v>
      </c>
      <c r="F25" s="65" t="str">
        <f>E25&amp;D25</f>
        <v>OTHPSG</v>
      </c>
      <c r="G25" s="65" t="str">
        <f>B25&amp;D25</f>
        <v>343SG</v>
      </c>
      <c r="H25" s="77">
        <v>1226310746.1600001</v>
      </c>
      <c r="I25" s="81">
        <f>SUMIF('8.6.4 through 8.6.19'!$F$10:$F$90,'8.6.2 and 8.6.3'!F25,'8.6.4 through 8.6.19'!$CA$10:$CA$90)</f>
        <v>1209443867.0013087</v>
      </c>
      <c r="J25" s="78">
        <f>I25-H25</f>
        <v>-16866879.158691406</v>
      </c>
    </row>
    <row r="26" spans="1:10">
      <c r="A26" s="63" t="s">
        <v>213</v>
      </c>
      <c r="B26" s="75">
        <v>343</v>
      </c>
      <c r="C26" s="75" t="s">
        <v>21</v>
      </c>
      <c r="D26" s="63" t="s">
        <v>21</v>
      </c>
      <c r="E26" s="65" t="s">
        <v>212</v>
      </c>
      <c r="F26" s="65" t="str">
        <f>E26&amp;D26</f>
        <v>OTHPSG-W</v>
      </c>
      <c r="G26" s="65" t="str">
        <f>B26&amp;D26</f>
        <v>343SG-W</v>
      </c>
      <c r="H26" s="77">
        <v>1879006963.6649897</v>
      </c>
      <c r="I26" s="81">
        <f>SUMIF('8.6.4 through 8.6.19'!$F$10:$F$90,'8.6.2 and 8.6.3'!F26,'8.6.4 through 8.6.19'!$CA$10:$CA$90)</f>
        <v>2004555569.9646873</v>
      </c>
      <c r="J26" s="78">
        <f>I26-H26</f>
        <v>125548606.29969764</v>
      </c>
    </row>
    <row r="27" spans="1:10">
      <c r="A27" s="63" t="s">
        <v>206</v>
      </c>
      <c r="B27" s="75">
        <v>343</v>
      </c>
      <c r="C27" s="76" t="s">
        <v>13</v>
      </c>
      <c r="D27" s="63" t="s">
        <v>22</v>
      </c>
      <c r="E27" s="65" t="s">
        <v>212</v>
      </c>
      <c r="F27" s="65" t="str">
        <f>E27&amp;D27</f>
        <v>OTHPSSGCT</v>
      </c>
      <c r="G27" s="65" t="str">
        <f>B27&amp;D27</f>
        <v>343SSGCT</v>
      </c>
      <c r="H27" s="77">
        <v>78918066.719999999</v>
      </c>
      <c r="I27" s="81">
        <f>SUMIF('8.6.4 through 8.6.19'!$F$10:$F$90,'8.6.2 and 8.6.3'!F27,'8.6.4 through 8.6.19'!$CA$10:$CA$90)</f>
        <v>80574706.429211929</v>
      </c>
      <c r="J27" s="78">
        <f>I27-H27</f>
        <v>1656639.7092119306</v>
      </c>
    </row>
    <row r="28" spans="1:10">
      <c r="A28" s="63" t="s">
        <v>214</v>
      </c>
      <c r="H28" s="79">
        <f>SUBTOTAL(9,H24:H27)</f>
        <v>3185443479.1549897</v>
      </c>
      <c r="I28" s="234">
        <f>SUBTOTAL(9,I24:I27)</f>
        <v>3294917291.0654645</v>
      </c>
      <c r="J28" s="80">
        <f>SUBTOTAL(9,J24:J27)</f>
        <v>109473811.91047433</v>
      </c>
    </row>
    <row r="29" spans="1:10">
      <c r="H29" s="77"/>
      <c r="I29" s="81"/>
      <c r="J29" s="78"/>
    </row>
    <row r="30" spans="1:10">
      <c r="A30" s="62" t="s">
        <v>215</v>
      </c>
      <c r="H30" s="77"/>
      <c r="I30" s="81"/>
      <c r="J30" s="78"/>
    </row>
    <row r="31" spans="1:10">
      <c r="A31" s="63" t="s">
        <v>203</v>
      </c>
      <c r="B31" s="75">
        <v>355</v>
      </c>
      <c r="C31" s="76" t="s">
        <v>13</v>
      </c>
      <c r="D31" s="63" t="s">
        <v>14</v>
      </c>
      <c r="E31" s="65" t="s">
        <v>216</v>
      </c>
      <c r="F31" s="65" t="str">
        <f>E31&amp;D31</f>
        <v>TRNPDGP</v>
      </c>
      <c r="G31" s="65" t="str">
        <f>B31&amp;D31</f>
        <v>355DGP</v>
      </c>
      <c r="H31" s="77">
        <v>569561653.25999999</v>
      </c>
      <c r="I31" s="81">
        <f>SUMIF('8.6.4 through 8.6.19'!$F$10:$F$90,'8.6.2 and 8.6.3'!F31,'8.6.4 through 8.6.19'!$CA$10:$CA$90)</f>
        <v>555483234.41155052</v>
      </c>
      <c r="J31" s="78">
        <f>I31-H31</f>
        <v>-14078418.848449469</v>
      </c>
    </row>
    <row r="32" spans="1:10">
      <c r="A32" s="63" t="s">
        <v>205</v>
      </c>
      <c r="B32" s="75">
        <v>355</v>
      </c>
      <c r="C32" s="76" t="s">
        <v>13</v>
      </c>
      <c r="D32" s="63" t="s">
        <v>15</v>
      </c>
      <c r="E32" s="65" t="s">
        <v>216</v>
      </c>
      <c r="F32" s="65" t="str">
        <f>E32&amp;D32</f>
        <v>TRNPDGU</v>
      </c>
      <c r="G32" s="65" t="str">
        <f>B32&amp;D32</f>
        <v>355DGU</v>
      </c>
      <c r="H32" s="77">
        <v>658402685.36999893</v>
      </c>
      <c r="I32" s="81">
        <f>SUMIF('8.6.4 through 8.6.19'!$F$10:$F$90,'8.6.2 and 8.6.3'!F32,'8.6.4 through 8.6.19'!$CA$10:$CA$90)</f>
        <v>653956295.22080958</v>
      </c>
      <c r="J32" s="78">
        <f>I32-H32</f>
        <v>-4446390.149189353</v>
      </c>
    </row>
    <row r="33" spans="1:10">
      <c r="A33" s="63" t="s">
        <v>206</v>
      </c>
      <c r="B33" s="75">
        <v>355</v>
      </c>
      <c r="C33" s="75" t="s">
        <v>13</v>
      </c>
      <c r="D33" s="63" t="s">
        <v>13</v>
      </c>
      <c r="E33" s="65" t="s">
        <v>216</v>
      </c>
      <c r="F33" s="65" t="str">
        <f>E33&amp;D33</f>
        <v>TRNPSG</v>
      </c>
      <c r="G33" s="65" t="str">
        <f>B33&amp;D33</f>
        <v>355SG</v>
      </c>
      <c r="H33" s="77">
        <v>2819210326.1999993</v>
      </c>
      <c r="I33" s="81">
        <f>SUMIF('8.6.4 through 8.6.19'!$F$10:$F$90,'8.6.2 and 8.6.3'!F33,'8.6.4 through 8.6.19'!$CA$10:$CA$90)</f>
        <v>3503173580.2646136</v>
      </c>
      <c r="J33" s="78">
        <f>I33-H33</f>
        <v>683963254.0646143</v>
      </c>
    </row>
    <row r="34" spans="1:10">
      <c r="A34" s="63" t="s">
        <v>217</v>
      </c>
      <c r="H34" s="79">
        <f>SUBTOTAL(9,H31:H33)</f>
        <v>4047174664.829998</v>
      </c>
      <c r="I34" s="234">
        <f>SUBTOTAL(9,I31:I33)</f>
        <v>4712613109.8969736</v>
      </c>
      <c r="J34" s="80">
        <f>SUBTOTAL(9,J31:J33)</f>
        <v>665438445.06697547</v>
      </c>
    </row>
    <row r="35" spans="1:10">
      <c r="H35" s="77"/>
      <c r="I35" s="81"/>
      <c r="J35" s="78"/>
    </row>
    <row r="36" spans="1:10">
      <c r="A36" s="62" t="s">
        <v>218</v>
      </c>
      <c r="H36" s="77"/>
      <c r="I36" s="81"/>
      <c r="J36" s="78"/>
    </row>
    <row r="37" spans="1:10">
      <c r="A37" s="63" t="s">
        <v>219</v>
      </c>
      <c r="B37" s="76" t="s">
        <v>220</v>
      </c>
      <c r="C37" s="76" t="s">
        <v>25</v>
      </c>
      <c r="D37" s="63" t="s">
        <v>25</v>
      </c>
      <c r="E37" s="65" t="s">
        <v>221</v>
      </c>
      <c r="F37" s="65" t="str">
        <f t="shared" ref="F37:F43" si="0">E37&amp;D37</f>
        <v>DSTPCA</v>
      </c>
      <c r="G37" s="65" t="str">
        <f t="shared" ref="G37:G43" si="1">B37&amp;D37</f>
        <v>360-373CA</v>
      </c>
      <c r="H37" s="77">
        <v>217505587.07499978</v>
      </c>
      <c r="I37" s="81">
        <f>SUMIF('8.6.4 through 8.6.19'!$F$10:$F$90,'8.6.2 and 8.6.3'!F37,'8.6.4 through 8.6.19'!$CA$10:$CA$90)</f>
        <v>232022939.87099412</v>
      </c>
      <c r="J37" s="78">
        <f t="shared" ref="J37:J43" si="2">I37-H37</f>
        <v>14517352.795994341</v>
      </c>
    </row>
    <row r="38" spans="1:10">
      <c r="A38" s="63" t="s">
        <v>222</v>
      </c>
      <c r="B38" s="76" t="s">
        <v>220</v>
      </c>
      <c r="C38" s="76" t="s">
        <v>27</v>
      </c>
      <c r="D38" s="63" t="s">
        <v>27</v>
      </c>
      <c r="E38" s="65" t="s">
        <v>221</v>
      </c>
      <c r="F38" s="65" t="str">
        <f t="shared" si="0"/>
        <v>DSTPOR</v>
      </c>
      <c r="G38" s="65" t="str">
        <f t="shared" si="1"/>
        <v>360-373OR</v>
      </c>
      <c r="H38" s="77">
        <v>1704627964.2399964</v>
      </c>
      <c r="I38" s="81">
        <f>SUMIF('8.6.4 through 8.6.19'!$F$10:$F$90,'8.6.2 and 8.6.3'!F38,'8.6.4 through 8.6.19'!$CA$10:$CA$90)</f>
        <v>1786980891.070329</v>
      </c>
      <c r="J38" s="78">
        <f t="shared" si="2"/>
        <v>82352926.830332518</v>
      </c>
    </row>
    <row r="39" spans="1:10">
      <c r="A39" s="63" t="s">
        <v>223</v>
      </c>
      <c r="B39" s="76" t="s">
        <v>220</v>
      </c>
      <c r="C39" s="76" t="s">
        <v>29</v>
      </c>
      <c r="D39" s="63" t="s">
        <v>29</v>
      </c>
      <c r="E39" s="65" t="s">
        <v>221</v>
      </c>
      <c r="F39" s="65" t="str">
        <f t="shared" si="0"/>
        <v>DSTPWA</v>
      </c>
      <c r="G39" s="65" t="str">
        <f t="shared" si="1"/>
        <v>360-373WA</v>
      </c>
      <c r="H39" s="77">
        <v>397761374.25499946</v>
      </c>
      <c r="I39" s="81">
        <f>SUMIF('8.6.4 through 8.6.19'!$F$10:$F$90,'8.6.2 and 8.6.3'!F39,'8.6.4 through 8.6.19'!$CA$10:$CA$90)</f>
        <v>411121330.40428513</v>
      </c>
      <c r="J39" s="78">
        <f t="shared" si="2"/>
        <v>13359956.149285674</v>
      </c>
    </row>
    <row r="40" spans="1:10">
      <c r="A40" s="63" t="s">
        <v>224</v>
      </c>
      <c r="B40" s="76" t="s">
        <v>220</v>
      </c>
      <c r="C40" s="76" t="s">
        <v>30</v>
      </c>
      <c r="D40" s="63" t="s">
        <v>30</v>
      </c>
      <c r="E40" s="65" t="s">
        <v>221</v>
      </c>
      <c r="F40" s="65" t="str">
        <f t="shared" si="0"/>
        <v>DSTPWYP</v>
      </c>
      <c r="G40" s="65" t="str">
        <f t="shared" si="1"/>
        <v>360-373WYP</v>
      </c>
      <c r="H40" s="77">
        <v>467004252.38999993</v>
      </c>
      <c r="I40" s="81">
        <f>SUMIF('8.6.4 through 8.6.19'!$F$10:$F$90,'8.6.2 and 8.6.3'!F40,'8.6.4 through 8.6.19'!$CA$10:$CA$90)</f>
        <v>511099559.30826497</v>
      </c>
      <c r="J40" s="78">
        <f t="shared" si="2"/>
        <v>44095306.918265045</v>
      </c>
    </row>
    <row r="41" spans="1:10">
      <c r="A41" s="63" t="s">
        <v>225</v>
      </c>
      <c r="B41" s="76" t="s">
        <v>220</v>
      </c>
      <c r="C41" s="76" t="s">
        <v>28</v>
      </c>
      <c r="D41" s="63" t="s">
        <v>28</v>
      </c>
      <c r="E41" s="65" t="s">
        <v>221</v>
      </c>
      <c r="F41" s="65" t="str">
        <f t="shared" si="0"/>
        <v>DSTPUT</v>
      </c>
      <c r="G41" s="65" t="str">
        <f t="shared" si="1"/>
        <v>360-373UT</v>
      </c>
      <c r="H41" s="77">
        <v>2335996107.534996</v>
      </c>
      <c r="I41" s="81">
        <f>SUMIF('8.6.4 through 8.6.19'!$F$10:$F$90,'8.6.2 and 8.6.3'!F41,'8.6.4 through 8.6.19'!$CA$10:$CA$90)</f>
        <v>2467573722.399879</v>
      </c>
      <c r="J41" s="78">
        <f t="shared" si="2"/>
        <v>131577614.86488295</v>
      </c>
    </row>
    <row r="42" spans="1:10">
      <c r="A42" s="63" t="s">
        <v>226</v>
      </c>
      <c r="B42" s="76" t="s">
        <v>220</v>
      </c>
      <c r="C42" s="76" t="s">
        <v>26</v>
      </c>
      <c r="D42" s="65" t="s">
        <v>26</v>
      </c>
      <c r="E42" s="65" t="s">
        <v>221</v>
      </c>
      <c r="F42" s="65" t="str">
        <f t="shared" si="0"/>
        <v>DSTPID</v>
      </c>
      <c r="G42" s="65" t="str">
        <f t="shared" si="1"/>
        <v>360-373ID</v>
      </c>
      <c r="H42" s="77">
        <v>273699598.15499955</v>
      </c>
      <c r="I42" s="81">
        <f>SUMIF('8.6.4 through 8.6.19'!$F$10:$F$90,'8.6.2 and 8.6.3'!F42,'8.6.4 through 8.6.19'!$CA$10:$CA$90)</f>
        <v>293351212.28684819</v>
      </c>
      <c r="J42" s="78">
        <f t="shared" si="2"/>
        <v>19651614.131848633</v>
      </c>
    </row>
    <row r="43" spans="1:10">
      <c r="A43" s="63" t="s">
        <v>227</v>
      </c>
      <c r="B43" s="76" t="s">
        <v>220</v>
      </c>
      <c r="C43" s="76" t="s">
        <v>34</v>
      </c>
      <c r="D43" s="63" t="s">
        <v>34</v>
      </c>
      <c r="E43" s="65" t="s">
        <v>221</v>
      </c>
      <c r="F43" s="65" t="str">
        <f t="shared" si="0"/>
        <v>DSTPWYU</v>
      </c>
      <c r="G43" s="65" t="str">
        <f t="shared" si="1"/>
        <v>360-373WYU</v>
      </c>
      <c r="H43" s="77">
        <v>91220715.85499981</v>
      </c>
      <c r="I43" s="81">
        <f>SUMIF('8.6.4 through 8.6.19'!$F$10:$F$90,'8.6.2 and 8.6.3'!F43,'8.6.4 through 8.6.19'!$CA$10:$CA$90)</f>
        <v>95305174.812988371</v>
      </c>
      <c r="J43" s="78">
        <f t="shared" si="2"/>
        <v>4084458.9579885602</v>
      </c>
    </row>
    <row r="44" spans="1:10">
      <c r="A44" s="63" t="s">
        <v>228</v>
      </c>
      <c r="H44" s="79">
        <f>SUBTOTAL(9,H37:H43)</f>
        <v>5487815599.5049906</v>
      </c>
      <c r="I44" s="234">
        <f>SUBTOTAL(9,I37:I43)</f>
        <v>5797454830.1535892</v>
      </c>
      <c r="J44" s="80">
        <f>SUBTOTAL(9,J37:J43)</f>
        <v>309639230.64859772</v>
      </c>
    </row>
    <row r="45" spans="1:10">
      <c r="H45" s="77"/>
      <c r="I45" s="81"/>
      <c r="J45" s="78"/>
    </row>
    <row r="46" spans="1:10">
      <c r="A46" s="74" t="s">
        <v>229</v>
      </c>
      <c r="H46" s="77"/>
      <c r="I46" s="81"/>
      <c r="J46" s="78"/>
    </row>
    <row r="47" spans="1:10">
      <c r="A47" s="63" t="s">
        <v>219</v>
      </c>
      <c r="B47" s="75">
        <v>397</v>
      </c>
      <c r="C47" s="75" t="s">
        <v>25</v>
      </c>
      <c r="D47" s="63" t="s">
        <v>25</v>
      </c>
      <c r="E47" s="65" t="s">
        <v>230</v>
      </c>
      <c r="F47" s="65" t="str">
        <f t="shared" ref="F47:F61" si="3">E47&amp;D47</f>
        <v>GNLPCA</v>
      </c>
      <c r="G47" s="65" t="str">
        <f t="shared" ref="G47:G61" si="4">B47&amp;D47</f>
        <v>397CA</v>
      </c>
      <c r="H47" s="77">
        <v>13081522.785</v>
      </c>
      <c r="I47" s="81">
        <f>SUMIF('8.6.4 through 8.6.19'!$F$10:$F$90,'8.6.2 and 8.6.3'!F47,'8.6.4 through 8.6.19'!$CA$10:$CA$90)</f>
        <v>17282984.681229502</v>
      </c>
      <c r="J47" s="78">
        <f t="shared" ref="J47:J61" si="5">I47-H47</f>
        <v>4201461.8962295018</v>
      </c>
    </row>
    <row r="48" spans="1:10">
      <c r="A48" s="63" t="s">
        <v>222</v>
      </c>
      <c r="B48" s="75">
        <v>397</v>
      </c>
      <c r="C48" s="75" t="s">
        <v>27</v>
      </c>
      <c r="D48" s="63" t="s">
        <v>27</v>
      </c>
      <c r="E48" s="65" t="s">
        <v>230</v>
      </c>
      <c r="F48" s="65" t="str">
        <f t="shared" si="3"/>
        <v>GNLPOR</v>
      </c>
      <c r="G48" s="65" t="str">
        <f t="shared" si="4"/>
        <v>397OR</v>
      </c>
      <c r="H48" s="77">
        <v>149114132.47999969</v>
      </c>
      <c r="I48" s="81">
        <f>SUMIF('8.6.4 through 8.6.19'!$F$10:$F$90,'8.6.2 and 8.6.3'!F48,'8.6.4 through 8.6.19'!$CA$10:$CA$90)</f>
        <v>173303880.01495653</v>
      </c>
      <c r="J48" s="78">
        <f t="shared" si="5"/>
        <v>24189747.534956843</v>
      </c>
    </row>
    <row r="49" spans="1:10">
      <c r="A49" s="63" t="s">
        <v>223</v>
      </c>
      <c r="B49" s="75">
        <v>397</v>
      </c>
      <c r="C49" s="75" t="s">
        <v>29</v>
      </c>
      <c r="D49" s="63" t="s">
        <v>29</v>
      </c>
      <c r="E49" s="65" t="s">
        <v>230</v>
      </c>
      <c r="F49" s="65" t="str">
        <f t="shared" si="3"/>
        <v>GNLPWA</v>
      </c>
      <c r="G49" s="65" t="str">
        <f t="shared" si="4"/>
        <v>397WA</v>
      </c>
      <c r="H49" s="77">
        <v>42171693.764999993</v>
      </c>
      <c r="I49" s="81">
        <f>SUMIF('8.6.4 through 8.6.19'!$F$10:$F$90,'8.6.2 and 8.6.3'!F49,'8.6.4 through 8.6.19'!$CA$10:$CA$90)</f>
        <v>46460960.590894714</v>
      </c>
      <c r="J49" s="78">
        <f t="shared" si="5"/>
        <v>4289266.8258947209</v>
      </c>
    </row>
    <row r="50" spans="1:10">
      <c r="A50" s="63" t="s">
        <v>224</v>
      </c>
      <c r="B50" s="75">
        <v>397</v>
      </c>
      <c r="C50" s="75" t="s">
        <v>30</v>
      </c>
      <c r="D50" s="63" t="s">
        <v>30</v>
      </c>
      <c r="E50" s="65" t="s">
        <v>230</v>
      </c>
      <c r="F50" s="65" t="str">
        <f t="shared" si="3"/>
        <v>GNLPWYP</v>
      </c>
      <c r="G50" s="65" t="str">
        <f t="shared" si="4"/>
        <v>397WYP</v>
      </c>
      <c r="H50" s="77">
        <v>57162651.944999799</v>
      </c>
      <c r="I50" s="81">
        <f>SUMIF('8.6.4 through 8.6.19'!$F$10:$F$90,'8.6.2 and 8.6.3'!F50,'8.6.4 through 8.6.19'!$CA$10:$CA$90)</f>
        <v>68500668.871349499</v>
      </c>
      <c r="J50" s="78">
        <f t="shared" si="5"/>
        <v>11338016.926349699</v>
      </c>
    </row>
    <row r="51" spans="1:10">
      <c r="A51" s="63" t="s">
        <v>225</v>
      </c>
      <c r="B51" s="75">
        <v>397</v>
      </c>
      <c r="C51" s="75" t="s">
        <v>28</v>
      </c>
      <c r="D51" s="63" t="s">
        <v>28</v>
      </c>
      <c r="E51" s="65" t="s">
        <v>230</v>
      </c>
      <c r="F51" s="65" t="str">
        <f t="shared" si="3"/>
        <v>GNLPUT</v>
      </c>
      <c r="G51" s="65" t="str">
        <f t="shared" si="4"/>
        <v>397UT</v>
      </c>
      <c r="H51" s="77">
        <v>166846415.5999997</v>
      </c>
      <c r="I51" s="81">
        <f>SUMIF('8.6.4 through 8.6.19'!$F$10:$F$90,'8.6.2 and 8.6.3'!F51,'8.6.4 through 8.6.19'!$CA$10:$CA$90)</f>
        <v>191972426.64566338</v>
      </c>
      <c r="J51" s="78">
        <f t="shared" si="5"/>
        <v>25126011.045663685</v>
      </c>
    </row>
    <row r="52" spans="1:10">
      <c r="A52" s="63" t="s">
        <v>226</v>
      </c>
      <c r="B52" s="75">
        <v>397</v>
      </c>
      <c r="C52" s="75" t="s">
        <v>26</v>
      </c>
      <c r="D52" s="65" t="s">
        <v>26</v>
      </c>
      <c r="E52" s="65" t="s">
        <v>230</v>
      </c>
      <c r="F52" s="65" t="str">
        <f t="shared" si="3"/>
        <v>GNLPID</v>
      </c>
      <c r="G52" s="65" t="str">
        <f t="shared" si="4"/>
        <v>397ID</v>
      </c>
      <c r="H52" s="77">
        <v>32412487.244999997</v>
      </c>
      <c r="I52" s="81">
        <f>SUMIF('8.6.4 through 8.6.19'!$F$10:$F$90,'8.6.2 and 8.6.3'!F52,'8.6.4 through 8.6.19'!$CA$10:$CA$90)</f>
        <v>36835039.483400367</v>
      </c>
      <c r="J52" s="78">
        <f t="shared" si="5"/>
        <v>4422552.2384003699</v>
      </c>
    </row>
    <row r="53" spans="1:10">
      <c r="A53" s="63" t="s">
        <v>227</v>
      </c>
      <c r="B53" s="75">
        <v>397</v>
      </c>
      <c r="C53" s="75" t="s">
        <v>34</v>
      </c>
      <c r="D53" s="63" t="s">
        <v>34</v>
      </c>
      <c r="E53" s="65" t="s">
        <v>230</v>
      </c>
      <c r="F53" s="65" t="str">
        <f t="shared" si="3"/>
        <v>GNLPWYU</v>
      </c>
      <c r="G53" s="65" t="str">
        <f t="shared" si="4"/>
        <v>397WYU</v>
      </c>
      <c r="H53" s="77">
        <v>12119122.970000001</v>
      </c>
      <c r="I53" s="81">
        <f>SUMIF('8.6.4 through 8.6.19'!$F$10:$F$90,'8.6.2 and 8.6.3'!F53,'8.6.4 through 8.6.19'!$CA$10:$CA$90)</f>
        <v>11154817.285882631</v>
      </c>
      <c r="J53" s="78">
        <f t="shared" si="5"/>
        <v>-964305.68411736935</v>
      </c>
    </row>
    <row r="54" spans="1:10">
      <c r="A54" s="63" t="s">
        <v>203</v>
      </c>
      <c r="B54" s="75">
        <v>397</v>
      </c>
      <c r="C54" s="76" t="s">
        <v>13</v>
      </c>
      <c r="D54" s="63" t="s">
        <v>14</v>
      </c>
      <c r="E54" s="65" t="s">
        <v>230</v>
      </c>
      <c r="F54" s="65" t="str">
        <f t="shared" si="3"/>
        <v>GNLPDGP</v>
      </c>
      <c r="G54" s="65" t="str">
        <f t="shared" si="4"/>
        <v>397DGP</v>
      </c>
      <c r="H54" s="77">
        <v>5587382.6749999998</v>
      </c>
      <c r="I54" s="81">
        <f>SUMIF('8.6.4 through 8.6.19'!$F$10:$F$90,'8.6.2 and 8.6.3'!F54,'8.6.4 through 8.6.19'!$CA$10:$CA$90)</f>
        <v>2969049.9326108154</v>
      </c>
      <c r="J54" s="78">
        <f t="shared" si="5"/>
        <v>-2618332.7423891844</v>
      </c>
    </row>
    <row r="55" spans="1:10">
      <c r="A55" s="63" t="s">
        <v>205</v>
      </c>
      <c r="B55" s="75">
        <v>397</v>
      </c>
      <c r="C55" s="76" t="s">
        <v>13</v>
      </c>
      <c r="D55" s="63" t="s">
        <v>15</v>
      </c>
      <c r="E55" s="65" t="s">
        <v>230</v>
      </c>
      <c r="F55" s="65" t="str">
        <f t="shared" si="3"/>
        <v>GNLPDGU</v>
      </c>
      <c r="G55" s="65" t="str">
        <f t="shared" si="4"/>
        <v>397DGU</v>
      </c>
      <c r="H55" s="77">
        <v>11638946.465</v>
      </c>
      <c r="I55" s="81">
        <f>SUMIF('8.6.4 through 8.6.19'!$F$10:$F$90,'8.6.2 and 8.6.3'!F55,'8.6.4 through 8.6.19'!$CA$10:$CA$90)</f>
        <v>5721779.433842564</v>
      </c>
      <c r="J55" s="78">
        <f t="shared" si="5"/>
        <v>-5917167.0311574358</v>
      </c>
    </row>
    <row r="56" spans="1:10">
      <c r="A56" s="63" t="s">
        <v>206</v>
      </c>
      <c r="B56" s="75">
        <v>397</v>
      </c>
      <c r="C56" s="75" t="s">
        <v>13</v>
      </c>
      <c r="D56" s="63" t="s">
        <v>13</v>
      </c>
      <c r="E56" s="65" t="s">
        <v>230</v>
      </c>
      <c r="F56" s="65" t="str">
        <f t="shared" si="3"/>
        <v>GNLPSG</v>
      </c>
      <c r="G56" s="65" t="str">
        <f t="shared" si="4"/>
        <v>397SG</v>
      </c>
      <c r="H56" s="77">
        <v>178126398.44000003</v>
      </c>
      <c r="I56" s="81">
        <f>SUMIF('8.6.4 through 8.6.19'!$F$10:$F$90,'8.6.2 and 8.6.3'!F56,'8.6.4 through 8.6.19'!$CA$10:$CA$90)</f>
        <v>196105365.3960858</v>
      </c>
      <c r="J56" s="78">
        <f t="shared" si="5"/>
        <v>17978966.956085771</v>
      </c>
    </row>
    <row r="57" spans="1:10">
      <c r="A57" s="63" t="s">
        <v>231</v>
      </c>
      <c r="B57" s="75">
        <v>397</v>
      </c>
      <c r="C57" s="75" t="s">
        <v>35</v>
      </c>
      <c r="D57" s="63" t="s">
        <v>35</v>
      </c>
      <c r="E57" s="65" t="s">
        <v>230</v>
      </c>
      <c r="F57" s="65" t="str">
        <f t="shared" si="3"/>
        <v>GNLPSO</v>
      </c>
      <c r="G57" s="65" t="str">
        <f t="shared" si="4"/>
        <v>397SO</v>
      </c>
      <c r="H57" s="77">
        <v>236754458.46499991</v>
      </c>
      <c r="I57" s="81">
        <f>SUMIF('8.6.4 through 8.6.19'!$F$10:$F$90,'8.6.2 and 8.6.3'!F57,'8.6.4 through 8.6.19'!$CA$10:$CA$90)</f>
        <v>234894113.56750768</v>
      </c>
      <c r="J57" s="78">
        <f t="shared" si="5"/>
        <v>-1860344.8974922299</v>
      </c>
    </row>
    <row r="58" spans="1:10">
      <c r="A58" s="63" t="s">
        <v>231</v>
      </c>
      <c r="B58" s="75">
        <v>397</v>
      </c>
      <c r="C58" s="76" t="s">
        <v>13</v>
      </c>
      <c r="D58" s="63" t="s">
        <v>16</v>
      </c>
      <c r="E58" s="65" t="s">
        <v>230</v>
      </c>
      <c r="F58" s="65" t="str">
        <f t="shared" si="3"/>
        <v>GNLPSSGCH</v>
      </c>
      <c r="G58" s="65" t="str">
        <f t="shared" si="4"/>
        <v>397SSGCH</v>
      </c>
      <c r="H58" s="77">
        <v>4232203.6849999996</v>
      </c>
      <c r="I58" s="81">
        <f>SUMIF('8.6.4 through 8.6.19'!$F$10:$F$90,'8.6.2 and 8.6.3'!F58,'8.6.4 through 8.6.19'!$CA$10:$CA$90)</f>
        <v>3496958.836405796</v>
      </c>
      <c r="J58" s="78">
        <f t="shared" si="5"/>
        <v>-735244.84859420359</v>
      </c>
    </row>
    <row r="59" spans="1:10">
      <c r="A59" s="63" t="s">
        <v>231</v>
      </c>
      <c r="B59" s="75">
        <v>397</v>
      </c>
      <c r="C59" s="76" t="s">
        <v>13</v>
      </c>
      <c r="D59" s="63" t="s">
        <v>22</v>
      </c>
      <c r="E59" s="65" t="s">
        <v>230</v>
      </c>
      <c r="F59" s="65" t="str">
        <f t="shared" si="3"/>
        <v>GNLPSSGCT</v>
      </c>
      <c r="G59" s="65" t="str">
        <f t="shared" si="4"/>
        <v>397SSGCT</v>
      </c>
      <c r="H59" s="77">
        <v>204150.90000000002</v>
      </c>
      <c r="I59" s="81">
        <f>SUMIF('8.6.4 through 8.6.19'!$F$10:$F$90,'8.6.2 and 8.6.3'!F59,'8.6.4 through 8.6.19'!$CA$10:$CA$90)</f>
        <v>193170.88891731625</v>
      </c>
      <c r="J59" s="78">
        <f t="shared" si="5"/>
        <v>-10980.011082683777</v>
      </c>
    </row>
    <row r="60" spans="1:10">
      <c r="A60" s="63" t="s">
        <v>232</v>
      </c>
      <c r="B60" s="75">
        <v>397</v>
      </c>
      <c r="C60" s="75" t="s">
        <v>36</v>
      </c>
      <c r="D60" s="63" t="s">
        <v>36</v>
      </c>
      <c r="E60" s="65" t="s">
        <v>230</v>
      </c>
      <c r="F60" s="65" t="str">
        <f t="shared" si="3"/>
        <v>GNLPCN</v>
      </c>
      <c r="G60" s="65" t="str">
        <f t="shared" si="4"/>
        <v>397CN</v>
      </c>
      <c r="H60" s="77">
        <v>24848864.864999902</v>
      </c>
      <c r="I60" s="81">
        <f>SUMIF('8.6.4 through 8.6.19'!$F$10:$F$90,'8.6.2 and 8.6.3'!F60,'8.6.4 through 8.6.19'!$CA$10:$CA$90)</f>
        <v>22364407.971539333</v>
      </c>
      <c r="J60" s="78">
        <f t="shared" si="5"/>
        <v>-2484456.893460568</v>
      </c>
    </row>
    <row r="61" spans="1:10">
      <c r="A61" s="63" t="s">
        <v>233</v>
      </c>
      <c r="B61" s="75">
        <v>397</v>
      </c>
      <c r="C61" s="75" t="s">
        <v>37</v>
      </c>
      <c r="D61" s="63" t="s">
        <v>37</v>
      </c>
      <c r="E61" s="65" t="s">
        <v>230</v>
      </c>
      <c r="F61" s="65" t="str">
        <f t="shared" si="3"/>
        <v>GNLPSE</v>
      </c>
      <c r="G61" s="65" t="str">
        <f t="shared" si="4"/>
        <v>397SE</v>
      </c>
      <c r="H61" s="77">
        <v>674615.10499999998</v>
      </c>
      <c r="I61" s="81">
        <f>SUMIF('8.6.4 through 8.6.19'!$F$10:$F$90,'8.6.2 and 8.6.3'!F61,'8.6.4 through 8.6.19'!$CA$10:$CA$90)</f>
        <v>570439.70423683384</v>
      </c>
      <c r="J61" s="78">
        <f t="shared" si="5"/>
        <v>-104175.40076316614</v>
      </c>
    </row>
    <row r="62" spans="1:10">
      <c r="A62" s="63" t="s">
        <v>234</v>
      </c>
      <c r="H62" s="79">
        <f>SUBTOTAL(9,H47:H61)</f>
        <v>934975047.38999903</v>
      </c>
      <c r="I62" s="234">
        <f>SUBTOTAL(9,I47:I61)</f>
        <v>1011826063.3045229</v>
      </c>
      <c r="J62" s="80">
        <f>SUBTOTAL(9,J47:J61)</f>
        <v>76851015.914523736</v>
      </c>
    </row>
    <row r="63" spans="1:10">
      <c r="H63" s="82"/>
      <c r="I63" s="235"/>
      <c r="J63" s="83"/>
    </row>
    <row r="64" spans="1:10">
      <c r="H64" s="82"/>
      <c r="I64" s="235"/>
      <c r="J64" s="83"/>
    </row>
    <row r="65" spans="1:10">
      <c r="A65" s="62" t="s">
        <v>235</v>
      </c>
      <c r="H65" s="77"/>
      <c r="I65" s="77"/>
      <c r="J65" s="78"/>
    </row>
    <row r="66" spans="1:10">
      <c r="A66" s="63" t="s">
        <v>236</v>
      </c>
      <c r="B66" s="75">
        <v>399</v>
      </c>
      <c r="C66" s="75" t="s">
        <v>37</v>
      </c>
      <c r="D66" s="63" t="s">
        <v>37</v>
      </c>
      <c r="E66" s="65" t="s">
        <v>237</v>
      </c>
      <c r="F66" s="65" t="str">
        <f>E66&amp;D66</f>
        <v>MNGPSE</v>
      </c>
      <c r="G66" s="65" t="str">
        <f>B66&amp;D66</f>
        <v>399SE</v>
      </c>
      <c r="H66" s="77">
        <v>282745776.28500003</v>
      </c>
      <c r="I66" s="81">
        <f>SUMIF('8.6.4 through 8.6.19'!$F$10:$F$90,'8.6.2 and 8.6.3'!F66,'8.6.4 through 8.6.19'!$CA$10:$CA$90)</f>
        <v>293214794.77483451</v>
      </c>
      <c r="J66" s="78">
        <f t="shared" ref="J66" si="6">I66-H66</f>
        <v>10469018.489834487</v>
      </c>
    </row>
    <row r="67" spans="1:10">
      <c r="A67" s="63" t="s">
        <v>238</v>
      </c>
      <c r="H67" s="79">
        <f>SUBTOTAL(9,H66)</f>
        <v>282745776.28500003</v>
      </c>
      <c r="I67" s="79">
        <f>SUBTOTAL(9,I66)</f>
        <v>293214794.77483451</v>
      </c>
      <c r="J67" s="80">
        <f>SUBTOTAL(9,J66)</f>
        <v>10469018.489834487</v>
      </c>
    </row>
    <row r="68" spans="1:10">
      <c r="H68" s="77"/>
      <c r="I68" s="77"/>
      <c r="J68" s="78"/>
    </row>
    <row r="69" spans="1:10">
      <c r="A69" s="62" t="s">
        <v>239</v>
      </c>
      <c r="H69" s="77"/>
      <c r="I69" s="81"/>
      <c r="J69" s="78"/>
    </row>
    <row r="70" spans="1:10">
      <c r="A70" s="65" t="s">
        <v>219</v>
      </c>
      <c r="B70" s="84">
        <v>303</v>
      </c>
      <c r="C70" s="84" t="s">
        <v>25</v>
      </c>
      <c r="D70" s="85" t="s">
        <v>25</v>
      </c>
      <c r="E70" s="65" t="s">
        <v>240</v>
      </c>
      <c r="F70" s="65" t="str">
        <f t="shared" ref="F70:F85" si="7">E70&amp;D70</f>
        <v>INTPCA</v>
      </c>
      <c r="G70" s="65" t="str">
        <f t="shared" ref="G70:G85" si="8">B70&amp;D70</f>
        <v>303CA</v>
      </c>
      <c r="H70" s="77">
        <v>168900.86</v>
      </c>
      <c r="I70" s="81">
        <f>SUMIF('8.6.4 through 8.6.19'!$F$10:$F$90,'8.6.2 and 8.6.3'!F70,'8.6.4 through 8.6.19'!$CA$10:$CA$90)</f>
        <v>216406.50999999998</v>
      </c>
      <c r="J70" s="78">
        <f t="shared" ref="J70:J85" si="9">I70-H70</f>
        <v>47505.649999999994</v>
      </c>
    </row>
    <row r="71" spans="1:10">
      <c r="A71" s="65" t="s">
        <v>232</v>
      </c>
      <c r="B71" s="84">
        <v>303</v>
      </c>
      <c r="C71" s="84" t="s">
        <v>36</v>
      </c>
      <c r="D71" s="85" t="s">
        <v>36</v>
      </c>
      <c r="E71" s="65" t="s">
        <v>240</v>
      </c>
      <c r="F71" s="65" t="str">
        <f t="shared" si="7"/>
        <v>INTPCN</v>
      </c>
      <c r="G71" s="65" t="str">
        <f t="shared" si="8"/>
        <v>303CN</v>
      </c>
      <c r="H71" s="77">
        <v>120301314.145</v>
      </c>
      <c r="I71" s="81">
        <f>SUMIF('8.6.4 through 8.6.19'!$F$10:$F$90,'8.6.2 and 8.6.3'!F71,'8.6.4 through 8.6.19'!$CA$10:$CA$90)</f>
        <v>120718264.24438086</v>
      </c>
      <c r="J71" s="78">
        <f t="shared" si="9"/>
        <v>416950.09938086569</v>
      </c>
    </row>
    <row r="72" spans="1:10">
      <c r="A72" s="65" t="s">
        <v>205</v>
      </c>
      <c r="B72" s="84">
        <v>302</v>
      </c>
      <c r="C72" s="84" t="s">
        <v>13</v>
      </c>
      <c r="D72" s="84" t="s">
        <v>15</v>
      </c>
      <c r="E72" s="65" t="s">
        <v>240</v>
      </c>
      <c r="F72" s="65" t="str">
        <f t="shared" si="7"/>
        <v>INTPDGU</v>
      </c>
      <c r="G72" s="65" t="str">
        <f t="shared" si="8"/>
        <v>302DGU</v>
      </c>
      <c r="H72" s="77">
        <v>600993.05000000005</v>
      </c>
      <c r="I72" s="81">
        <f>SUMIF('8.6.4 through 8.6.19'!$F$10:$F$90,'8.6.2 and 8.6.3'!F72,'8.6.4 through 8.6.19'!$CA$10:$CA$90)</f>
        <v>580461.07247188676</v>
      </c>
      <c r="J72" s="78">
        <f t="shared" si="9"/>
        <v>-20531.97752811329</v>
      </c>
    </row>
    <row r="73" spans="1:10">
      <c r="A73" s="63" t="s">
        <v>203</v>
      </c>
      <c r="B73" s="84">
        <v>302</v>
      </c>
      <c r="C73" s="84" t="s">
        <v>13</v>
      </c>
      <c r="D73" s="84" t="s">
        <v>14</v>
      </c>
      <c r="E73" s="65" t="s">
        <v>240</v>
      </c>
      <c r="F73" s="65" t="str">
        <f t="shared" si="7"/>
        <v>INTPDGP</v>
      </c>
      <c r="G73" s="65" t="str">
        <f t="shared" si="8"/>
        <v>302DGP</v>
      </c>
      <c r="H73" s="77">
        <v>0</v>
      </c>
      <c r="I73" s="81">
        <f>SUMIF('8.6.4 through 8.6.19'!$F$10:$F$90,'8.6.2 and 8.6.3'!F73,'8.6.4 through 8.6.19'!$CA$10:$CA$90)</f>
        <v>0</v>
      </c>
      <c r="J73" s="78">
        <f t="shared" si="9"/>
        <v>0</v>
      </c>
    </row>
    <row r="74" spans="1:10">
      <c r="A74" s="65" t="s">
        <v>226</v>
      </c>
      <c r="B74" s="84">
        <v>303</v>
      </c>
      <c r="C74" s="84" t="s">
        <v>26</v>
      </c>
      <c r="D74" s="84" t="s">
        <v>26</v>
      </c>
      <c r="E74" s="65" t="s">
        <v>240</v>
      </c>
      <c r="F74" s="65" t="str">
        <f t="shared" si="7"/>
        <v>INTPID</v>
      </c>
      <c r="G74" s="65" t="str">
        <f t="shared" si="8"/>
        <v>303ID</v>
      </c>
      <c r="H74" s="77">
        <v>1426061.895</v>
      </c>
      <c r="I74" s="81">
        <f>SUMIF('8.6.4 through 8.6.19'!$F$10:$F$90,'8.6.2 and 8.6.3'!F74,'8.6.4 through 8.6.19'!$CA$10:$CA$90)</f>
        <v>1427592.7699999998</v>
      </c>
      <c r="J74" s="78">
        <f t="shared" si="9"/>
        <v>1530.8749999997672</v>
      </c>
    </row>
    <row r="75" spans="1:10">
      <c r="A75" s="63" t="s">
        <v>222</v>
      </c>
      <c r="B75" s="84">
        <v>303</v>
      </c>
      <c r="C75" s="84" t="s">
        <v>27</v>
      </c>
      <c r="D75" s="85" t="s">
        <v>27</v>
      </c>
      <c r="E75" s="65" t="s">
        <v>240</v>
      </c>
      <c r="F75" s="65" t="str">
        <f t="shared" si="7"/>
        <v>INTPOR</v>
      </c>
      <c r="G75" s="65" t="str">
        <f t="shared" si="8"/>
        <v>303OR</v>
      </c>
      <c r="H75" s="77">
        <v>1770381.04</v>
      </c>
      <c r="I75" s="81">
        <f>SUMIF('8.6.4 through 8.6.19'!$F$10:$F$90,'8.6.2 and 8.6.3'!F75,'8.6.4 through 8.6.19'!$CA$10:$CA$90)</f>
        <v>1355928.1529776319</v>
      </c>
      <c r="J75" s="78">
        <f t="shared" si="9"/>
        <v>-414452.88702236814</v>
      </c>
    </row>
    <row r="76" spans="1:10">
      <c r="A76" s="63" t="s">
        <v>233</v>
      </c>
      <c r="B76" s="84">
        <v>303</v>
      </c>
      <c r="C76" s="84" t="s">
        <v>37</v>
      </c>
      <c r="D76" s="85" t="s">
        <v>37</v>
      </c>
      <c r="E76" s="65" t="s">
        <v>240</v>
      </c>
      <c r="F76" s="65" t="str">
        <f t="shared" si="7"/>
        <v>INTPSE</v>
      </c>
      <c r="G76" s="65" t="str">
        <f t="shared" si="8"/>
        <v>303SE</v>
      </c>
      <c r="H76" s="77">
        <v>3547579.67</v>
      </c>
      <c r="I76" s="81">
        <f>SUMIF('8.6.4 through 8.6.19'!$F$10:$F$90,'8.6.2 and 8.6.3'!F76,'8.6.4 through 8.6.19'!$CA$10:$CA$90)</f>
        <v>3544783.822366416</v>
      </c>
      <c r="J76" s="78">
        <f t="shared" si="9"/>
        <v>-2795.8476335839368</v>
      </c>
    </row>
    <row r="77" spans="1:10">
      <c r="A77" s="63" t="s">
        <v>206</v>
      </c>
      <c r="B77" s="84">
        <v>302</v>
      </c>
      <c r="C77" s="84" t="s">
        <v>13</v>
      </c>
      <c r="D77" s="85" t="s">
        <v>13</v>
      </c>
      <c r="E77" s="65" t="s">
        <v>240</v>
      </c>
      <c r="F77" s="65" t="str">
        <f t="shared" si="7"/>
        <v>INTPSG</v>
      </c>
      <c r="G77" s="65" t="str">
        <f t="shared" si="8"/>
        <v>302SG</v>
      </c>
      <c r="H77" s="77">
        <v>125252098.875</v>
      </c>
      <c r="I77" s="81">
        <f>SUMIF('8.6.4 through 8.6.19'!$F$10:$F$90,'8.6.2 and 8.6.3'!F77,'8.6.4 through 8.6.19'!$CA$10:$CA$90)</f>
        <v>132361150.36431766</v>
      </c>
      <c r="J77" s="78">
        <f t="shared" si="9"/>
        <v>7109051.4893176556</v>
      </c>
    </row>
    <row r="78" spans="1:10">
      <c r="A78" s="63" t="s">
        <v>241</v>
      </c>
      <c r="B78" s="84">
        <v>302</v>
      </c>
      <c r="C78" s="84" t="s">
        <v>18</v>
      </c>
      <c r="D78" s="85" t="s">
        <v>18</v>
      </c>
      <c r="E78" s="65" t="s">
        <v>240</v>
      </c>
      <c r="F78" s="65" t="str">
        <f t="shared" si="7"/>
        <v>INTPSG-P</v>
      </c>
      <c r="G78" s="65" t="str">
        <f t="shared" si="8"/>
        <v>302SG-P</v>
      </c>
      <c r="H78" s="77">
        <v>99510474.159999996</v>
      </c>
      <c r="I78" s="81">
        <f>SUMIF('8.6.4 through 8.6.19'!$F$10:$F$90,'8.6.2 and 8.6.3'!F78,'8.6.4 through 8.6.19'!$CA$10:$CA$90)</f>
        <v>95650643.902270973</v>
      </c>
      <c r="J78" s="78">
        <f t="shared" si="9"/>
        <v>-3859830.2577290237</v>
      </c>
    </row>
    <row r="79" spans="1:10">
      <c r="A79" s="63" t="s">
        <v>241</v>
      </c>
      <c r="B79" s="84">
        <v>302</v>
      </c>
      <c r="C79" s="84" t="s">
        <v>19</v>
      </c>
      <c r="D79" s="85" t="s">
        <v>19</v>
      </c>
      <c r="E79" s="65" t="s">
        <v>240</v>
      </c>
      <c r="F79" s="65" t="str">
        <f t="shared" si="7"/>
        <v>INTPSG-U</v>
      </c>
      <c r="G79" s="65" t="str">
        <f t="shared" si="8"/>
        <v>302SG-U</v>
      </c>
      <c r="H79" s="77">
        <v>9215052.2850000001</v>
      </c>
      <c r="I79" s="81">
        <f>SUMIF('8.6.4 through 8.6.19'!$F$10:$F$90,'8.6.2 and 8.6.3'!F79,'8.6.4 through 8.6.19'!$CA$10:$CA$90)</f>
        <v>9059268.7497661598</v>
      </c>
      <c r="J79" s="78">
        <f t="shared" si="9"/>
        <v>-155783.53523384035</v>
      </c>
    </row>
    <row r="80" spans="1:10">
      <c r="A80" s="63" t="s">
        <v>206</v>
      </c>
      <c r="B80" s="84">
        <v>303</v>
      </c>
      <c r="C80" s="84" t="s">
        <v>13</v>
      </c>
      <c r="D80" s="84" t="s">
        <v>16</v>
      </c>
      <c r="E80" s="65" t="s">
        <v>240</v>
      </c>
      <c r="F80" s="65" t="str">
        <f t="shared" si="7"/>
        <v>INTPSSGCH</v>
      </c>
      <c r="G80" s="65" t="str">
        <f t="shared" si="8"/>
        <v>303SSGCH</v>
      </c>
      <c r="H80" s="77">
        <v>0</v>
      </c>
      <c r="I80" s="81">
        <f>SUMIF('8.6.4 through 8.6.19'!$F$10:$F$90,'8.6.2 and 8.6.3'!F80,'8.6.4 through 8.6.19'!$CA$10:$CA$90)</f>
        <v>0</v>
      </c>
      <c r="J80" s="78">
        <f t="shared" si="9"/>
        <v>0</v>
      </c>
    </row>
    <row r="81" spans="1:11">
      <c r="A81" s="63" t="s">
        <v>231</v>
      </c>
      <c r="B81" s="84">
        <v>303</v>
      </c>
      <c r="C81" s="84" t="s">
        <v>35</v>
      </c>
      <c r="D81" s="85" t="s">
        <v>35</v>
      </c>
      <c r="E81" s="65" t="s">
        <v>240</v>
      </c>
      <c r="F81" s="65" t="str">
        <f t="shared" si="7"/>
        <v>INTPSO</v>
      </c>
      <c r="G81" s="65" t="str">
        <f t="shared" si="8"/>
        <v>303SO</v>
      </c>
      <c r="H81" s="77">
        <v>370415398.60000002</v>
      </c>
      <c r="I81" s="81">
        <f>SUMIF('8.6.4 through 8.6.19'!$F$10:$F$90,'8.6.2 and 8.6.3'!F81,'8.6.4 through 8.6.19'!$CA$10:$CA$90)</f>
        <v>383419080.11376369</v>
      </c>
      <c r="J81" s="78">
        <f t="shared" si="9"/>
        <v>13003681.513763666</v>
      </c>
    </row>
    <row r="82" spans="1:11">
      <c r="A82" s="63" t="s">
        <v>225</v>
      </c>
      <c r="B82" s="84">
        <v>303</v>
      </c>
      <c r="C82" s="84" t="s">
        <v>28</v>
      </c>
      <c r="D82" s="85" t="s">
        <v>28</v>
      </c>
      <c r="E82" s="65" t="s">
        <v>240</v>
      </c>
      <c r="F82" s="65" t="str">
        <f t="shared" si="7"/>
        <v>INTPUT</v>
      </c>
      <c r="G82" s="65" t="str">
        <f t="shared" si="8"/>
        <v>303UT</v>
      </c>
      <c r="H82" s="77">
        <v>2887721.4</v>
      </c>
      <c r="I82" s="81">
        <f>SUMIF('8.6.4 through 8.6.19'!$F$10:$F$90,'8.6.2 and 8.6.3'!F82,'8.6.4 through 8.6.19'!$CA$10:$CA$90)</f>
        <v>3002246.2740106881</v>
      </c>
      <c r="J82" s="78">
        <f t="shared" si="9"/>
        <v>114524.87401068816</v>
      </c>
    </row>
    <row r="83" spans="1:11">
      <c r="A83" s="63" t="s">
        <v>223</v>
      </c>
      <c r="B83" s="84">
        <v>303</v>
      </c>
      <c r="C83" s="84" t="s">
        <v>29</v>
      </c>
      <c r="D83" s="85" t="s">
        <v>29</v>
      </c>
      <c r="E83" s="65" t="s">
        <v>240</v>
      </c>
      <c r="F83" s="65" t="str">
        <f t="shared" si="7"/>
        <v>INTPWA</v>
      </c>
      <c r="G83" s="65" t="str">
        <f t="shared" si="8"/>
        <v>303WA</v>
      </c>
      <c r="H83" s="77">
        <v>593150.27500000002</v>
      </c>
      <c r="I83" s="81">
        <f>SUMIF('8.6.4 through 8.6.19'!$F$10:$F$90,'8.6.2 and 8.6.3'!F83,'8.6.4 through 8.6.19'!$CA$10:$CA$90)</f>
        <v>463450.40429694398</v>
      </c>
      <c r="J83" s="78">
        <f t="shared" si="9"/>
        <v>-129699.87070305605</v>
      </c>
    </row>
    <row r="84" spans="1:11">
      <c r="A84" s="63" t="s">
        <v>224</v>
      </c>
      <c r="B84" s="84">
        <v>303</v>
      </c>
      <c r="C84" s="84" t="s">
        <v>30</v>
      </c>
      <c r="D84" s="85" t="s">
        <v>30</v>
      </c>
      <c r="E84" s="65" t="s">
        <v>240</v>
      </c>
      <c r="F84" s="65" t="str">
        <f t="shared" si="7"/>
        <v>INTPWYP</v>
      </c>
      <c r="G84" s="65" t="str">
        <f t="shared" si="8"/>
        <v>303WYP</v>
      </c>
      <c r="H84" s="77">
        <v>1360491.25</v>
      </c>
      <c r="I84" s="81">
        <f>SUMIF('8.6.4 through 8.6.19'!$F$10:$F$90,'8.6.2 and 8.6.3'!F84,'8.6.4 through 8.6.19'!$CA$10:$CA$90)</f>
        <v>1379643.7200000002</v>
      </c>
      <c r="J84" s="78">
        <f t="shared" si="9"/>
        <v>19152.470000000205</v>
      </c>
    </row>
    <row r="85" spans="1:11">
      <c r="A85" s="63" t="s">
        <v>227</v>
      </c>
      <c r="B85" s="84">
        <v>303</v>
      </c>
      <c r="C85" s="84" t="s">
        <v>34</v>
      </c>
      <c r="D85" s="85" t="s">
        <v>34</v>
      </c>
      <c r="E85" s="65" t="s">
        <v>240</v>
      </c>
      <c r="F85" s="65" t="str">
        <f t="shared" si="7"/>
        <v>INTPWYU</v>
      </c>
      <c r="G85" s="65" t="str">
        <f t="shared" si="8"/>
        <v>303WYU</v>
      </c>
      <c r="H85" s="77">
        <v>0</v>
      </c>
      <c r="I85" s="81">
        <f>SUMIF('8.6.4 through 8.6.19'!$F$10:$F$90,'8.6.2 and 8.6.3'!F85,'8.6.4 through 8.6.19'!$CA$10:$CA$90)</f>
        <v>0</v>
      </c>
      <c r="J85" s="78">
        <f t="shared" si="9"/>
        <v>0</v>
      </c>
    </row>
    <row r="86" spans="1:11">
      <c r="A86" s="63" t="s">
        <v>242</v>
      </c>
      <c r="B86" s="85"/>
      <c r="C86" s="85"/>
      <c r="D86" s="85"/>
      <c r="H86" s="79">
        <f>SUBTOTAL(9,H70:H85)</f>
        <v>737049617.505</v>
      </c>
      <c r="I86" s="234">
        <f>SUBTOTAL(9,I70:I85)</f>
        <v>753178920.10062301</v>
      </c>
      <c r="J86" s="80">
        <f>SUBTOTAL(9,J70:J85)</f>
        <v>16129302.59562289</v>
      </c>
    </row>
    <row r="87" spans="1:11">
      <c r="H87" s="77"/>
      <c r="I87" s="81"/>
      <c r="J87" s="78"/>
    </row>
    <row r="88" spans="1:11">
      <c r="H88" s="77"/>
      <c r="I88" s="81"/>
    </row>
    <row r="89" spans="1:11" ht="13.5" thickBot="1">
      <c r="A89" s="62" t="s">
        <v>243</v>
      </c>
      <c r="H89" s="86">
        <f>SUBTOTAL(9,H10:H87)</f>
        <v>21146567376.039967</v>
      </c>
      <c r="I89" s="236">
        <f>SUBTOTAL(9,I10:I87)</f>
        <v>23331761620.435139</v>
      </c>
      <c r="J89" s="87">
        <f>SUBTOTAL(9,J10:J87)</f>
        <v>2185194244.395164</v>
      </c>
    </row>
    <row r="90" spans="1:11" ht="13.5" thickTop="1">
      <c r="I90" s="88" t="s">
        <v>244</v>
      </c>
      <c r="J90" s="89" t="s">
        <v>564</v>
      </c>
    </row>
    <row r="91" spans="1:11">
      <c r="A91" s="64"/>
      <c r="B91" s="64"/>
      <c r="C91" s="64"/>
      <c r="D91" s="64"/>
    </row>
    <row r="92" spans="1:11">
      <c r="A92" s="64"/>
      <c r="C92" s="90" t="s">
        <v>245</v>
      </c>
      <c r="H92" s="91">
        <v>120284483.56999999</v>
      </c>
      <c r="I92" s="237">
        <v>167933739.95123655</v>
      </c>
      <c r="J92" s="91">
        <f>I92-H92</f>
        <v>47649256.381236553</v>
      </c>
      <c r="K92" s="92" t="s">
        <v>246</v>
      </c>
    </row>
    <row r="93" spans="1:11">
      <c r="A93" s="64"/>
      <c r="C93" s="90" t="s">
        <v>247</v>
      </c>
      <c r="H93" s="81">
        <v>427896.28499999997</v>
      </c>
      <c r="I93" s="237">
        <v>0</v>
      </c>
      <c r="J93" s="91">
        <f>I93-H93</f>
        <v>-427896.28499999997</v>
      </c>
      <c r="K93" s="81" t="s">
        <v>248</v>
      </c>
    </row>
    <row r="94" spans="1:11">
      <c r="A94" s="64"/>
      <c r="C94" s="90" t="s">
        <v>249</v>
      </c>
      <c r="H94" s="81">
        <v>5201788.05</v>
      </c>
      <c r="I94" s="237">
        <v>0</v>
      </c>
      <c r="J94" s="91">
        <f>I94-H94</f>
        <v>-5201788.05</v>
      </c>
      <c r="K94" s="81" t="s">
        <v>248</v>
      </c>
    </row>
    <row r="95" spans="1:11">
      <c r="A95" s="64"/>
      <c r="C95" s="90" t="s">
        <v>250</v>
      </c>
      <c r="H95" s="81">
        <v>0</v>
      </c>
      <c r="I95" s="237">
        <v>9523284.0505212899</v>
      </c>
      <c r="J95" s="91">
        <f>I95-H95</f>
        <v>9523284.0505212899</v>
      </c>
      <c r="K95" s="81" t="s">
        <v>251</v>
      </c>
    </row>
    <row r="96" spans="1:11">
      <c r="A96" s="64"/>
      <c r="C96" s="90" t="s">
        <v>252</v>
      </c>
      <c r="H96" s="81">
        <v>0</v>
      </c>
      <c r="I96" s="237">
        <v>182145049.77445737</v>
      </c>
      <c r="J96" s="91">
        <f>I96-H96</f>
        <v>182145049.77445737</v>
      </c>
      <c r="K96" s="81" t="s">
        <v>253</v>
      </c>
    </row>
    <row r="97" spans="1:11">
      <c r="A97" s="64"/>
      <c r="C97" s="62"/>
      <c r="H97" s="93"/>
      <c r="J97" s="94"/>
      <c r="K97" s="91"/>
    </row>
    <row r="98" spans="1:11" ht="13.5" thickBot="1">
      <c r="B98" s="95"/>
      <c r="C98" s="90" t="s">
        <v>254</v>
      </c>
      <c r="H98" s="96">
        <f>H89+SUM(H92:H96)</f>
        <v>21272481543.944965</v>
      </c>
      <c r="I98" s="96">
        <f>I89+SUM(I92:I96)</f>
        <v>23691363694.211353</v>
      </c>
      <c r="J98" s="96">
        <f>J89+SUM(J92:J96)</f>
        <v>2418882150.2663794</v>
      </c>
      <c r="K98" s="91" t="s">
        <v>255</v>
      </c>
    </row>
    <row r="99" spans="1:11" ht="13.5" thickTop="1">
      <c r="C99" s="62"/>
    </row>
    <row r="100" spans="1:11">
      <c r="C100" s="97"/>
      <c r="H100" s="77"/>
      <c r="I100" s="81"/>
      <c r="J100" s="98"/>
    </row>
    <row r="101" spans="1:11">
      <c r="D101" s="97"/>
    </row>
    <row r="107" spans="1:11">
      <c r="A107" s="64"/>
      <c r="I107" s="91"/>
    </row>
  </sheetData>
  <pageMargins left="1" right="1" top="0.75" bottom="0.75" header="0.5" footer="0.5"/>
  <pageSetup scale="70" fitToHeight="2" orientation="portrait" r:id="rId1"/>
  <headerFooter alignWithMargins="0">
    <oddHeader xml:space="preserve">&amp;RPage 8.6.&amp;P+1
</oddHeader>
  </headerFooter>
  <rowBreaks count="1" manualBreakCount="1">
    <brk id="63" max="9" man="1"/>
  </rowBreaks>
</worksheet>
</file>

<file path=xl/worksheets/sheet5.xml><?xml version="1.0" encoding="utf-8"?>
<worksheet xmlns="http://schemas.openxmlformats.org/spreadsheetml/2006/main" xmlns:r="http://schemas.openxmlformats.org/officeDocument/2006/relationships">
  <dimension ref="A1:CC94"/>
  <sheetViews>
    <sheetView view="pageBreakPreview" zoomScale="85" zoomScaleNormal="85" zoomScaleSheetLayoutView="85" workbookViewId="0">
      <pane xSplit="7" ySplit="7" topLeftCell="H8" activePane="bottomRight" state="frozen"/>
      <selection activeCell="P51" sqref="P51"/>
      <selection pane="topRight" activeCell="P51" sqref="P51"/>
      <selection pane="bottomLeft" activeCell="P51" sqref="P51"/>
      <selection pane="bottomRight" activeCell="A12" sqref="A12"/>
    </sheetView>
  </sheetViews>
  <sheetFormatPr defaultRowHeight="12.75"/>
  <cols>
    <col min="1" max="1" width="24.42578125" customWidth="1"/>
    <col min="2" max="2" width="9.28515625" customWidth="1"/>
    <col min="3" max="3" width="9.28515625" hidden="1" customWidth="1"/>
    <col min="4" max="4" width="14.28515625" style="100" customWidth="1"/>
    <col min="5" max="5" width="9.140625" style="125" hidden="1" customWidth="1"/>
    <col min="6" max="6" width="14.28515625" style="125" hidden="1" customWidth="1"/>
    <col min="7" max="7" width="15.28515625" style="125" hidden="1" customWidth="1"/>
    <col min="8" max="8" width="15.28515625" bestFit="1" customWidth="1"/>
    <col min="9" max="10" width="13.42578125" bestFit="1" customWidth="1"/>
    <col min="11" max="11" width="15.28515625" bestFit="1" customWidth="1"/>
    <col min="12" max="13" width="13.42578125" bestFit="1" customWidth="1"/>
    <col min="14" max="14" width="15.28515625" bestFit="1" customWidth="1"/>
    <col min="15" max="16" width="13.42578125" bestFit="1" customWidth="1"/>
    <col min="17" max="17" width="15.28515625" bestFit="1" customWidth="1"/>
    <col min="18" max="19" width="13.42578125" bestFit="1" customWidth="1"/>
    <col min="20" max="20" width="15.28515625" bestFit="1" customWidth="1"/>
    <col min="21" max="22" width="13.42578125" bestFit="1" customWidth="1"/>
    <col min="23" max="23" width="15.28515625" bestFit="1" customWidth="1"/>
    <col min="24" max="25" width="13.42578125" bestFit="1" customWidth="1"/>
    <col min="26" max="26" width="15.28515625" bestFit="1" customWidth="1"/>
    <col min="27" max="28" width="13.42578125" bestFit="1" customWidth="1"/>
    <col min="29" max="29" width="15.28515625" bestFit="1" customWidth="1"/>
    <col min="30" max="31" width="13.42578125" bestFit="1" customWidth="1"/>
    <col min="32" max="32" width="15.28515625" bestFit="1" customWidth="1"/>
    <col min="33" max="34" width="13.42578125" bestFit="1" customWidth="1"/>
    <col min="35" max="35" width="15.28515625" bestFit="1" customWidth="1"/>
    <col min="36" max="37" width="13.42578125" bestFit="1" customWidth="1"/>
    <col min="38" max="38" width="15.28515625" bestFit="1" customWidth="1"/>
    <col min="39" max="40" width="13.42578125" bestFit="1" customWidth="1"/>
    <col min="41" max="41" width="15.28515625" bestFit="1" customWidth="1"/>
    <col min="42" max="43" width="13.42578125" bestFit="1" customWidth="1"/>
    <col min="44" max="44" width="15.28515625" bestFit="1" customWidth="1"/>
    <col min="45" max="46" width="13.42578125" bestFit="1" customWidth="1"/>
    <col min="47" max="47" width="15.28515625" bestFit="1" customWidth="1"/>
    <col min="48" max="49" width="13.42578125" bestFit="1" customWidth="1"/>
    <col min="50" max="50" width="15.28515625" bestFit="1" customWidth="1"/>
    <col min="51" max="52" width="13.42578125" bestFit="1" customWidth="1"/>
    <col min="53" max="53" width="15.28515625" bestFit="1" customWidth="1"/>
    <col min="54" max="55" width="13.42578125" bestFit="1" customWidth="1"/>
    <col min="56" max="56" width="15.28515625" bestFit="1" customWidth="1"/>
    <col min="57" max="58" width="13.42578125" bestFit="1" customWidth="1"/>
    <col min="59" max="59" width="15.28515625" bestFit="1" customWidth="1"/>
    <col min="60" max="61" width="13.42578125" bestFit="1" customWidth="1"/>
    <col min="62" max="62" width="15.28515625" bestFit="1" customWidth="1"/>
    <col min="63" max="64" width="13.42578125" bestFit="1" customWidth="1"/>
    <col min="65" max="65" width="15.28515625" bestFit="1" customWidth="1"/>
    <col min="66" max="67" width="13.42578125" bestFit="1" customWidth="1"/>
    <col min="68" max="68" width="15.28515625" bestFit="1" customWidth="1"/>
    <col min="69" max="70" width="13.42578125" bestFit="1" customWidth="1"/>
    <col min="71" max="71" width="15.28515625" bestFit="1" customWidth="1"/>
    <col min="72" max="73" width="13.42578125" bestFit="1" customWidth="1"/>
    <col min="74" max="74" width="15.28515625" bestFit="1" customWidth="1"/>
    <col min="75" max="76" width="13.42578125" bestFit="1" customWidth="1"/>
    <col min="77" max="77" width="15.28515625" bestFit="1" customWidth="1"/>
    <col min="79" max="79" width="19.85546875" bestFit="1" customWidth="1"/>
    <col min="80" max="80" width="14.28515625" bestFit="1" customWidth="1"/>
  </cols>
  <sheetData>
    <row r="1" spans="1:81">
      <c r="A1" s="99" t="str">
        <f>'8.6'!B1</f>
        <v>Rocky Mountain Power</v>
      </c>
      <c r="B1" s="99"/>
    </row>
    <row r="2" spans="1:81">
      <c r="A2" s="99" t="s">
        <v>560</v>
      </c>
      <c r="B2" s="99"/>
    </row>
    <row r="3" spans="1:81">
      <c r="A3" s="99" t="s">
        <v>561</v>
      </c>
      <c r="B3" s="99"/>
    </row>
    <row r="4" spans="1:81">
      <c r="H4" s="101"/>
      <c r="CC4" s="102"/>
    </row>
    <row r="5" spans="1:81">
      <c r="F5" s="238"/>
    </row>
    <row r="6" spans="1:81" ht="25.5" customHeight="1">
      <c r="D6" s="68" t="s">
        <v>256</v>
      </c>
      <c r="H6" s="103" t="s">
        <v>257</v>
      </c>
      <c r="I6" s="103" t="s">
        <v>258</v>
      </c>
      <c r="J6" s="103"/>
      <c r="K6" s="103" t="s">
        <v>257</v>
      </c>
      <c r="L6" s="103" t="s">
        <v>258</v>
      </c>
      <c r="M6" s="103"/>
      <c r="N6" s="103" t="s">
        <v>257</v>
      </c>
      <c r="O6" s="103" t="s">
        <v>258</v>
      </c>
      <c r="P6" s="103"/>
      <c r="Q6" s="103" t="s">
        <v>257</v>
      </c>
      <c r="R6" s="103" t="s">
        <v>258</v>
      </c>
      <c r="S6" s="103"/>
      <c r="T6" s="103" t="s">
        <v>257</v>
      </c>
      <c r="U6" s="103" t="s">
        <v>258</v>
      </c>
      <c r="V6" s="103"/>
      <c r="W6" s="103" t="s">
        <v>257</v>
      </c>
      <c r="X6" s="103" t="s">
        <v>258</v>
      </c>
      <c r="Y6" s="103"/>
      <c r="Z6" s="103" t="s">
        <v>257</v>
      </c>
      <c r="AA6" s="103" t="s">
        <v>258</v>
      </c>
      <c r="AB6" s="103"/>
      <c r="AC6" s="103" t="s">
        <v>257</v>
      </c>
      <c r="AD6" s="103" t="s">
        <v>258</v>
      </c>
      <c r="AE6" s="103"/>
      <c r="AF6" s="103" t="s">
        <v>257</v>
      </c>
      <c r="AG6" s="103" t="s">
        <v>258</v>
      </c>
      <c r="AH6" s="103"/>
      <c r="AI6" s="103" t="s">
        <v>257</v>
      </c>
      <c r="AJ6" s="103" t="s">
        <v>258</v>
      </c>
      <c r="AK6" s="103"/>
      <c r="AL6" s="103" t="s">
        <v>257</v>
      </c>
      <c r="AM6" s="103" t="s">
        <v>258</v>
      </c>
      <c r="AN6" s="103"/>
      <c r="AO6" s="103" t="s">
        <v>257</v>
      </c>
      <c r="AP6" s="103" t="s">
        <v>258</v>
      </c>
      <c r="AQ6" s="103"/>
      <c r="AR6" s="103" t="s">
        <v>257</v>
      </c>
      <c r="AS6" s="103" t="s">
        <v>258</v>
      </c>
      <c r="AT6" s="103"/>
      <c r="AU6" s="103" t="s">
        <v>257</v>
      </c>
      <c r="AV6" s="103" t="s">
        <v>258</v>
      </c>
      <c r="AW6" s="103"/>
      <c r="AX6" s="103" t="s">
        <v>257</v>
      </c>
      <c r="AY6" s="103" t="s">
        <v>258</v>
      </c>
      <c r="AZ6" s="103"/>
      <c r="BA6" s="103" t="s">
        <v>257</v>
      </c>
      <c r="BB6" s="103" t="s">
        <v>258</v>
      </c>
      <c r="BC6" s="103"/>
      <c r="BD6" s="103" t="s">
        <v>257</v>
      </c>
      <c r="BE6" s="103" t="s">
        <v>258</v>
      </c>
      <c r="BF6" s="103"/>
      <c r="BG6" s="103" t="s">
        <v>257</v>
      </c>
      <c r="BH6" s="103" t="s">
        <v>258</v>
      </c>
      <c r="BI6" s="103"/>
      <c r="BJ6" s="103" t="s">
        <v>257</v>
      </c>
      <c r="BK6" s="103" t="s">
        <v>258</v>
      </c>
      <c r="BL6" s="103"/>
      <c r="BM6" s="103" t="s">
        <v>257</v>
      </c>
      <c r="BN6" s="103" t="s">
        <v>258</v>
      </c>
      <c r="BO6" s="103"/>
      <c r="BP6" s="103" t="s">
        <v>257</v>
      </c>
      <c r="BQ6" s="103" t="s">
        <v>258</v>
      </c>
      <c r="BR6" s="103"/>
      <c r="BS6" s="103" t="s">
        <v>257</v>
      </c>
      <c r="BT6" s="103" t="s">
        <v>258</v>
      </c>
      <c r="BU6" s="103"/>
      <c r="BV6" s="103" t="s">
        <v>257</v>
      </c>
      <c r="BW6" s="103" t="s">
        <v>258</v>
      </c>
      <c r="BX6" s="103"/>
      <c r="BY6" s="103" t="s">
        <v>257</v>
      </c>
      <c r="CA6" s="249" t="s">
        <v>259</v>
      </c>
    </row>
    <row r="7" spans="1:81">
      <c r="A7" s="104" t="s">
        <v>195</v>
      </c>
      <c r="B7" s="104" t="s">
        <v>197</v>
      </c>
      <c r="C7" s="104" t="s">
        <v>197</v>
      </c>
      <c r="D7" s="105" t="s">
        <v>260</v>
      </c>
      <c r="E7" s="239" t="s">
        <v>198</v>
      </c>
      <c r="F7" s="240" t="s">
        <v>199</v>
      </c>
      <c r="G7" s="240" t="s">
        <v>261</v>
      </c>
      <c r="H7" s="106">
        <v>40695</v>
      </c>
      <c r="I7" s="107" t="s">
        <v>262</v>
      </c>
      <c r="J7" s="107" t="s">
        <v>263</v>
      </c>
      <c r="K7" s="106">
        <v>40725</v>
      </c>
      <c r="L7" s="107" t="s">
        <v>262</v>
      </c>
      <c r="M7" s="107" t="s">
        <v>263</v>
      </c>
      <c r="N7" s="106">
        <v>40756</v>
      </c>
      <c r="O7" s="107" t="s">
        <v>262</v>
      </c>
      <c r="P7" s="107" t="s">
        <v>263</v>
      </c>
      <c r="Q7" s="106">
        <v>40787</v>
      </c>
      <c r="R7" s="107" t="s">
        <v>262</v>
      </c>
      <c r="S7" s="107" t="s">
        <v>263</v>
      </c>
      <c r="T7" s="106">
        <v>40817</v>
      </c>
      <c r="U7" s="107" t="s">
        <v>262</v>
      </c>
      <c r="V7" s="107" t="s">
        <v>263</v>
      </c>
      <c r="W7" s="106">
        <v>40848</v>
      </c>
      <c r="X7" s="107" t="s">
        <v>262</v>
      </c>
      <c r="Y7" s="107" t="s">
        <v>263</v>
      </c>
      <c r="Z7" s="106">
        <v>40878</v>
      </c>
      <c r="AA7" s="107" t="s">
        <v>262</v>
      </c>
      <c r="AB7" s="107" t="s">
        <v>263</v>
      </c>
      <c r="AC7" s="106">
        <v>40909</v>
      </c>
      <c r="AD7" s="107" t="s">
        <v>262</v>
      </c>
      <c r="AE7" s="107" t="s">
        <v>263</v>
      </c>
      <c r="AF7" s="106">
        <v>40940</v>
      </c>
      <c r="AG7" s="107" t="s">
        <v>262</v>
      </c>
      <c r="AH7" s="107" t="s">
        <v>263</v>
      </c>
      <c r="AI7" s="106">
        <v>40969</v>
      </c>
      <c r="AJ7" s="107" t="s">
        <v>262</v>
      </c>
      <c r="AK7" s="107" t="s">
        <v>263</v>
      </c>
      <c r="AL7" s="106">
        <v>41000</v>
      </c>
      <c r="AM7" s="107" t="s">
        <v>262</v>
      </c>
      <c r="AN7" s="107" t="s">
        <v>263</v>
      </c>
      <c r="AO7" s="106">
        <v>41030</v>
      </c>
      <c r="AP7" s="107" t="s">
        <v>262</v>
      </c>
      <c r="AQ7" s="107" t="s">
        <v>263</v>
      </c>
      <c r="AR7" s="106">
        <v>41061</v>
      </c>
      <c r="AS7" s="107" t="s">
        <v>262</v>
      </c>
      <c r="AT7" s="107" t="s">
        <v>263</v>
      </c>
      <c r="AU7" s="106">
        <v>41091</v>
      </c>
      <c r="AV7" s="107" t="s">
        <v>262</v>
      </c>
      <c r="AW7" s="107" t="s">
        <v>263</v>
      </c>
      <c r="AX7" s="106">
        <v>41122</v>
      </c>
      <c r="AY7" s="107" t="s">
        <v>262</v>
      </c>
      <c r="AZ7" s="107" t="s">
        <v>263</v>
      </c>
      <c r="BA7" s="106">
        <v>41153</v>
      </c>
      <c r="BB7" s="107" t="s">
        <v>262</v>
      </c>
      <c r="BC7" s="107" t="s">
        <v>263</v>
      </c>
      <c r="BD7" s="106">
        <v>41183</v>
      </c>
      <c r="BE7" s="107" t="s">
        <v>262</v>
      </c>
      <c r="BF7" s="107" t="s">
        <v>263</v>
      </c>
      <c r="BG7" s="106">
        <v>41214</v>
      </c>
      <c r="BH7" s="107" t="s">
        <v>262</v>
      </c>
      <c r="BI7" s="107" t="s">
        <v>263</v>
      </c>
      <c r="BJ7" s="106">
        <v>41244</v>
      </c>
      <c r="BK7" s="107" t="s">
        <v>262</v>
      </c>
      <c r="BL7" s="107" t="s">
        <v>263</v>
      </c>
      <c r="BM7" s="106">
        <v>41275</v>
      </c>
      <c r="BN7" s="107" t="s">
        <v>262</v>
      </c>
      <c r="BO7" s="107" t="s">
        <v>263</v>
      </c>
      <c r="BP7" s="106">
        <v>41306</v>
      </c>
      <c r="BQ7" s="107" t="s">
        <v>262</v>
      </c>
      <c r="BR7" s="107" t="s">
        <v>263</v>
      </c>
      <c r="BS7" s="106">
        <v>41334</v>
      </c>
      <c r="BT7" s="107" t="s">
        <v>262</v>
      </c>
      <c r="BU7" s="107" t="s">
        <v>263</v>
      </c>
      <c r="BV7" s="106">
        <v>41365</v>
      </c>
      <c r="BW7" s="107" t="s">
        <v>262</v>
      </c>
      <c r="BX7" s="107" t="s">
        <v>263</v>
      </c>
      <c r="BY7" s="106">
        <v>41395</v>
      </c>
      <c r="CA7" s="250"/>
    </row>
    <row r="8" spans="1:81">
      <c r="CA8" s="108"/>
    </row>
    <row r="9" spans="1:81">
      <c r="A9" s="99" t="s">
        <v>202</v>
      </c>
      <c r="B9" s="99"/>
      <c r="CA9" s="108"/>
    </row>
    <row r="10" spans="1:81">
      <c r="A10" t="s">
        <v>203</v>
      </c>
      <c r="B10" t="s">
        <v>13</v>
      </c>
      <c r="C10" t="s">
        <v>14</v>
      </c>
      <c r="D10" s="109">
        <v>-1.857885628988952E-2</v>
      </c>
      <c r="E10" s="125" t="s">
        <v>204</v>
      </c>
      <c r="F10" s="125" t="str">
        <f t="shared" ref="F10:F16" si="0">E10&amp;C10</f>
        <v>STMPDGP</v>
      </c>
      <c r="G10" s="125" t="str">
        <f t="shared" ref="G10:G16" si="1">E10&amp;C10</f>
        <v>STMPDGP</v>
      </c>
      <c r="H10" s="110">
        <v>1090045310.3400002</v>
      </c>
      <c r="I10" s="111">
        <v>0</v>
      </c>
      <c r="J10" s="111">
        <v>-1687649.5975229072</v>
      </c>
      <c r="K10" s="111">
        <f t="shared" ref="K10:K16" si="2">H10+I10+J10</f>
        <v>1088357660.7424772</v>
      </c>
      <c r="L10" s="111">
        <v>0</v>
      </c>
      <c r="M10" s="111">
        <v>-1687649.5975229072</v>
      </c>
      <c r="N10" s="111">
        <f t="shared" ref="N10:N16" si="3">K10+L10+M10</f>
        <v>1086670011.1449542</v>
      </c>
      <c r="O10" s="111">
        <v>0</v>
      </c>
      <c r="P10" s="111">
        <v>-1687649.5975229072</v>
      </c>
      <c r="Q10" s="111">
        <f t="shared" ref="Q10:Q16" si="4">N10+O10+P10</f>
        <v>1084982361.5474312</v>
      </c>
      <c r="R10" s="111">
        <v>0</v>
      </c>
      <c r="S10" s="111">
        <v>-1687649.5975229072</v>
      </c>
      <c r="T10" s="111">
        <f t="shared" ref="T10:T16" si="5">Q10+R10+S10</f>
        <v>1083294711.9499083</v>
      </c>
      <c r="U10" s="111">
        <v>0</v>
      </c>
      <c r="V10" s="111">
        <v>-1687649.5975229072</v>
      </c>
      <c r="W10" s="111">
        <f t="shared" ref="W10:W16" si="6">T10+U10+V10</f>
        <v>1081607062.3523853</v>
      </c>
      <c r="X10" s="111">
        <v>0</v>
      </c>
      <c r="Y10" s="111">
        <v>-1687649.5975229072</v>
      </c>
      <c r="Z10" s="111">
        <f t="shared" ref="Z10:Z16" si="7">W10+X10+Y10</f>
        <v>1079919412.7548623</v>
      </c>
      <c r="AA10" s="111">
        <v>0</v>
      </c>
      <c r="AB10" s="111">
        <v>-1671972.2978528726</v>
      </c>
      <c r="AC10" s="111">
        <f t="shared" ref="AC10:AC16" si="8">Z10+AA10+AB10</f>
        <v>1078247440.4570096</v>
      </c>
      <c r="AD10" s="111">
        <v>0</v>
      </c>
      <c r="AE10" s="111">
        <v>-1671972.2978528726</v>
      </c>
      <c r="AF10" s="111">
        <f t="shared" ref="AF10:AF16" si="9">AC10+AD10+AE10</f>
        <v>1076575468.1591568</v>
      </c>
      <c r="AG10" s="111">
        <v>0</v>
      </c>
      <c r="AH10" s="111">
        <v>-1671972.2978528726</v>
      </c>
      <c r="AI10" s="111">
        <f t="shared" ref="AI10:AI16" si="10">AF10+AG10+AH10</f>
        <v>1074903495.861304</v>
      </c>
      <c r="AJ10" s="111">
        <v>0</v>
      </c>
      <c r="AK10" s="111">
        <v>-1671972.2978528726</v>
      </c>
      <c r="AL10" s="111">
        <f t="shared" ref="AL10:AL16" si="11">AI10+AJ10+AK10</f>
        <v>1073231523.5634512</v>
      </c>
      <c r="AM10" s="111">
        <v>0</v>
      </c>
      <c r="AN10" s="111">
        <v>-1671972.2978528726</v>
      </c>
      <c r="AO10" s="111">
        <f t="shared" ref="AO10:AO16" si="12">AL10+AM10+AN10</f>
        <v>1071559551.2655983</v>
      </c>
      <c r="AP10" s="111">
        <v>0</v>
      </c>
      <c r="AQ10" s="111">
        <v>-1671972.2978528726</v>
      </c>
      <c r="AR10" s="111">
        <f t="shared" ref="AR10:AR16" si="13">AO10+AP10+AQ10</f>
        <v>1069887578.9677454</v>
      </c>
      <c r="AS10" s="111">
        <v>0</v>
      </c>
      <c r="AT10" s="111">
        <v>-1671972.2978528726</v>
      </c>
      <c r="AU10" s="111">
        <f t="shared" ref="AU10:AU16" si="14">AR10+AS10+AT10</f>
        <v>1068215606.6698925</v>
      </c>
      <c r="AV10" s="111">
        <v>0</v>
      </c>
      <c r="AW10" s="111">
        <v>-1671972.2978528726</v>
      </c>
      <c r="AX10" s="111">
        <f t="shared" ref="AX10:AX16" si="15">AU10+AV10+AW10</f>
        <v>1066543634.3720397</v>
      </c>
      <c r="AY10" s="111">
        <v>0</v>
      </c>
      <c r="AZ10" s="111">
        <v>-1671972.2978528726</v>
      </c>
      <c r="BA10" s="111">
        <f t="shared" ref="BA10:BA16" si="16">AX10+AY10+AZ10</f>
        <v>1064871662.0741868</v>
      </c>
      <c r="BB10" s="111">
        <v>0</v>
      </c>
      <c r="BC10" s="111">
        <v>-1671972.2978528726</v>
      </c>
      <c r="BD10" s="111">
        <f t="shared" ref="BD10:BD16" si="17">BA10+BB10+BC10</f>
        <v>1063199689.7763339</v>
      </c>
      <c r="BE10" s="111">
        <v>0</v>
      </c>
      <c r="BF10" s="111">
        <v>-1671972.2978528726</v>
      </c>
      <c r="BG10" s="111">
        <f t="shared" ref="BG10:BG16" si="18">BD10+BE10+BF10</f>
        <v>1061527717.4784811</v>
      </c>
      <c r="BH10" s="111">
        <v>0</v>
      </c>
      <c r="BI10" s="111">
        <v>-1671972.2978528726</v>
      </c>
      <c r="BJ10" s="111">
        <f t="shared" ref="BJ10:BJ16" si="19">BG10+BH10+BI10</f>
        <v>1059855745.1806282</v>
      </c>
      <c r="BK10" s="111">
        <v>0</v>
      </c>
      <c r="BL10" s="111">
        <v>-1640908.9648103882</v>
      </c>
      <c r="BM10" s="111">
        <f t="shared" ref="BM10:BM16" si="20">BJ10+BK10+BL10</f>
        <v>1058214836.2158178</v>
      </c>
      <c r="BN10" s="111">
        <v>0</v>
      </c>
      <c r="BO10" s="111">
        <v>-1640908.9648103882</v>
      </c>
      <c r="BP10" s="111">
        <f t="shared" ref="BP10:BP16" si="21">BM10+BN10+BO10</f>
        <v>1056573927.2510074</v>
      </c>
      <c r="BQ10" s="111">
        <v>0</v>
      </c>
      <c r="BR10" s="111">
        <v>-1640908.9648103882</v>
      </c>
      <c r="BS10" s="111">
        <f t="shared" ref="BS10:BS16" si="22">BP10+BQ10+BR10</f>
        <v>1054933018.2861971</v>
      </c>
      <c r="BT10" s="111">
        <v>0</v>
      </c>
      <c r="BU10" s="111">
        <v>-1640908.9648103882</v>
      </c>
      <c r="BV10" s="111">
        <f t="shared" ref="BV10:BV16" si="23">BS10+BT10+BU10</f>
        <v>1053292109.3213867</v>
      </c>
      <c r="BW10" s="111">
        <v>0</v>
      </c>
      <c r="BX10" s="111">
        <v>-1640908.9648103882</v>
      </c>
      <c r="BY10" s="111">
        <f t="shared" ref="BY10:BY16" si="24">BV10+BW10+BX10</f>
        <v>1051651200.3565763</v>
      </c>
      <c r="CA10" s="112">
        <f>AVERAGE(AO10,AR10,AU10,AX10,BA10,BD10,BG10,BJ10,BM10,BP10,BS10,BV10,BY10)</f>
        <v>1061563559.7858378</v>
      </c>
      <c r="CB10" s="101"/>
    </row>
    <row r="11" spans="1:81">
      <c r="A11" t="s">
        <v>205</v>
      </c>
      <c r="B11" t="s">
        <v>13</v>
      </c>
      <c r="C11" t="s">
        <v>15</v>
      </c>
      <c r="D11" s="109">
        <v>-1.2022751973994723E-2</v>
      </c>
      <c r="E11" s="125" t="s">
        <v>204</v>
      </c>
      <c r="F11" s="125" t="str">
        <f t="shared" si="0"/>
        <v>STMPDGU</v>
      </c>
      <c r="G11" s="125" t="str">
        <f t="shared" si="1"/>
        <v>STMPDGU</v>
      </c>
      <c r="H11" s="110">
        <v>1232403758.6900003</v>
      </c>
      <c r="I11" s="111">
        <v>0</v>
      </c>
      <c r="J11" s="111">
        <v>-1234740.3935457265</v>
      </c>
      <c r="K11" s="111">
        <f t="shared" si="2"/>
        <v>1231169018.2964547</v>
      </c>
      <c r="L11" s="111">
        <v>0</v>
      </c>
      <c r="M11" s="111">
        <v>-1234740.3935457265</v>
      </c>
      <c r="N11" s="111">
        <f t="shared" si="3"/>
        <v>1229934277.902909</v>
      </c>
      <c r="O11" s="111">
        <v>0</v>
      </c>
      <c r="P11" s="111">
        <v>-1234740.3935457265</v>
      </c>
      <c r="Q11" s="111">
        <f t="shared" si="4"/>
        <v>1228699537.5093634</v>
      </c>
      <c r="R11" s="111">
        <v>0</v>
      </c>
      <c r="S11" s="111">
        <v>-1234740.3935457265</v>
      </c>
      <c r="T11" s="111">
        <f t="shared" si="5"/>
        <v>1227464797.1158178</v>
      </c>
      <c r="U11" s="111">
        <v>0</v>
      </c>
      <c r="V11" s="111">
        <v>-1234740.3935457265</v>
      </c>
      <c r="W11" s="111">
        <f t="shared" si="6"/>
        <v>1226230056.7222722</v>
      </c>
      <c r="X11" s="111">
        <v>0</v>
      </c>
      <c r="Y11" s="111">
        <v>-1234740.3935457265</v>
      </c>
      <c r="Z11" s="111">
        <f t="shared" si="7"/>
        <v>1224995316.3287265</v>
      </c>
      <c r="AA11" s="111">
        <v>0</v>
      </c>
      <c r="AB11" s="111">
        <v>-1227317.9047937908</v>
      </c>
      <c r="AC11" s="111">
        <f t="shared" si="8"/>
        <v>1223767998.4239328</v>
      </c>
      <c r="AD11" s="111">
        <v>0</v>
      </c>
      <c r="AE11" s="111">
        <v>-1227317.9047937908</v>
      </c>
      <c r="AF11" s="111">
        <f t="shared" si="9"/>
        <v>1222540680.5191391</v>
      </c>
      <c r="AG11" s="111">
        <v>0</v>
      </c>
      <c r="AH11" s="111">
        <v>-1227317.9047937908</v>
      </c>
      <c r="AI11" s="111">
        <f t="shared" si="10"/>
        <v>1221313362.6143453</v>
      </c>
      <c r="AJ11" s="111">
        <v>0</v>
      </c>
      <c r="AK11" s="111">
        <v>-1227317.9047937908</v>
      </c>
      <c r="AL11" s="111">
        <f t="shared" si="11"/>
        <v>1220086044.7095516</v>
      </c>
      <c r="AM11" s="111">
        <v>0</v>
      </c>
      <c r="AN11" s="111">
        <v>-1227317.9047937908</v>
      </c>
      <c r="AO11" s="111">
        <f t="shared" si="12"/>
        <v>1218858726.8047578</v>
      </c>
      <c r="AP11" s="111">
        <v>0</v>
      </c>
      <c r="AQ11" s="111">
        <v>-1227317.9047937908</v>
      </c>
      <c r="AR11" s="111">
        <f t="shared" si="13"/>
        <v>1217631408.8999641</v>
      </c>
      <c r="AS11" s="111">
        <v>0</v>
      </c>
      <c r="AT11" s="111">
        <v>-1227317.9047937908</v>
      </c>
      <c r="AU11" s="111">
        <f t="shared" si="14"/>
        <v>1216404090.9951704</v>
      </c>
      <c r="AV11" s="111">
        <v>0</v>
      </c>
      <c r="AW11" s="111">
        <v>-1227317.9047937908</v>
      </c>
      <c r="AX11" s="111">
        <f t="shared" si="15"/>
        <v>1215176773.0903766</v>
      </c>
      <c r="AY11" s="111">
        <v>0</v>
      </c>
      <c r="AZ11" s="111">
        <v>-1227317.9047937908</v>
      </c>
      <c r="BA11" s="111">
        <f t="shared" si="16"/>
        <v>1213949455.1855829</v>
      </c>
      <c r="BB11" s="111">
        <v>0</v>
      </c>
      <c r="BC11" s="111">
        <v>-1227317.9047937908</v>
      </c>
      <c r="BD11" s="111">
        <f t="shared" si="17"/>
        <v>1212722137.2807891</v>
      </c>
      <c r="BE11" s="111">
        <v>0</v>
      </c>
      <c r="BF11" s="111">
        <v>-1227317.9047937908</v>
      </c>
      <c r="BG11" s="111">
        <f t="shared" si="18"/>
        <v>1211494819.3759954</v>
      </c>
      <c r="BH11" s="111">
        <v>0</v>
      </c>
      <c r="BI11" s="111">
        <v>-1227317.9047937908</v>
      </c>
      <c r="BJ11" s="111">
        <f t="shared" si="19"/>
        <v>1210267501.4712017</v>
      </c>
      <c r="BK11" s="111">
        <v>0</v>
      </c>
      <c r="BL11" s="111">
        <v>-1212562.1660312125</v>
      </c>
      <c r="BM11" s="111">
        <f t="shared" si="20"/>
        <v>1209054939.3051705</v>
      </c>
      <c r="BN11" s="111">
        <v>0</v>
      </c>
      <c r="BO11" s="111">
        <v>-1212562.1660312125</v>
      </c>
      <c r="BP11" s="111">
        <f t="shared" si="21"/>
        <v>1207842377.1391394</v>
      </c>
      <c r="BQ11" s="111">
        <v>0</v>
      </c>
      <c r="BR11" s="111">
        <v>-1212562.1660312125</v>
      </c>
      <c r="BS11" s="111">
        <f t="shared" si="22"/>
        <v>1206629814.9731083</v>
      </c>
      <c r="BT11" s="111">
        <v>0</v>
      </c>
      <c r="BU11" s="111">
        <v>-1212562.1660312125</v>
      </c>
      <c r="BV11" s="111">
        <f t="shared" si="23"/>
        <v>1205417252.8070772</v>
      </c>
      <c r="BW11" s="111">
        <v>0</v>
      </c>
      <c r="BX11" s="111">
        <v>-1212562.1660312125</v>
      </c>
      <c r="BY11" s="111">
        <f t="shared" si="24"/>
        <v>1204204690.641046</v>
      </c>
      <c r="CA11" s="112">
        <f t="shared" ref="CA11:CA16" si="25">AVERAGE(AO11,AR11,AU11,AX11,BA11,BD11,BG11,BJ11,BM11,BP11,BS11,BV11,BY11)</f>
        <v>1211511845.2284138</v>
      </c>
      <c r="CB11" s="101"/>
    </row>
    <row r="12" spans="1:81">
      <c r="A12" t="s">
        <v>206</v>
      </c>
      <c r="B12" t="s">
        <v>13</v>
      </c>
      <c r="C12" t="s">
        <v>13</v>
      </c>
      <c r="D12" s="109">
        <v>-7.9322104930081433E-3</v>
      </c>
      <c r="E12" s="125" t="s">
        <v>204</v>
      </c>
      <c r="F12" s="125" t="str">
        <f t="shared" si="0"/>
        <v>STMPSG</v>
      </c>
      <c r="G12" s="125" t="str">
        <f t="shared" si="1"/>
        <v>STMPSG</v>
      </c>
      <c r="H12" s="110">
        <v>3207396998.2600002</v>
      </c>
      <c r="I12" s="111">
        <v>12504065.600000001</v>
      </c>
      <c r="J12" s="111">
        <v>-2120145.6770700663</v>
      </c>
      <c r="K12" s="111">
        <f t="shared" si="2"/>
        <v>3217780918.18293</v>
      </c>
      <c r="L12" s="111">
        <v>4496606.2599999988</v>
      </c>
      <c r="M12" s="111">
        <v>-2120145.6770700663</v>
      </c>
      <c r="N12" s="111">
        <f t="shared" si="3"/>
        <v>3220157378.7658601</v>
      </c>
      <c r="O12" s="111">
        <v>2685738.3399999994</v>
      </c>
      <c r="P12" s="111">
        <v>-2120145.6770700663</v>
      </c>
      <c r="Q12" s="111">
        <f t="shared" si="4"/>
        <v>3220722971.4287901</v>
      </c>
      <c r="R12" s="111">
        <v>17579731.229999997</v>
      </c>
      <c r="S12" s="111">
        <v>-2120145.6770700663</v>
      </c>
      <c r="T12" s="111">
        <f t="shared" si="5"/>
        <v>3236182556.98172</v>
      </c>
      <c r="U12" s="111">
        <v>36842353.459999993</v>
      </c>
      <c r="V12" s="111">
        <v>-2120145.6770700663</v>
      </c>
      <c r="W12" s="111">
        <f t="shared" si="6"/>
        <v>3270904764.7646499</v>
      </c>
      <c r="X12" s="111">
        <v>23157804.860000014</v>
      </c>
      <c r="Y12" s="111">
        <v>-2120145.6770700663</v>
      </c>
      <c r="Z12" s="111">
        <f t="shared" si="7"/>
        <v>3291942423.9475799</v>
      </c>
      <c r="AA12" s="111">
        <v>492274.17</v>
      </c>
      <c r="AB12" s="111">
        <v>-2176031.6864679712</v>
      </c>
      <c r="AC12" s="111">
        <f t="shared" si="8"/>
        <v>3290258666.4311118</v>
      </c>
      <c r="AD12" s="111">
        <v>167239.62</v>
      </c>
      <c r="AE12" s="111">
        <v>-2176031.6864679712</v>
      </c>
      <c r="AF12" s="111">
        <f t="shared" si="9"/>
        <v>3288249874.3646436</v>
      </c>
      <c r="AG12" s="111">
        <v>6279514.4500000002</v>
      </c>
      <c r="AH12" s="111">
        <v>-2176031.6864679712</v>
      </c>
      <c r="AI12" s="111">
        <f t="shared" si="10"/>
        <v>3292353357.1281753</v>
      </c>
      <c r="AJ12" s="111">
        <v>57638260.18</v>
      </c>
      <c r="AK12" s="111">
        <v>-2176031.6864679712</v>
      </c>
      <c r="AL12" s="111">
        <f t="shared" si="11"/>
        <v>3347815585.621707</v>
      </c>
      <c r="AM12" s="111">
        <v>18864675.130000006</v>
      </c>
      <c r="AN12" s="111">
        <v>-2176031.6864679712</v>
      </c>
      <c r="AO12" s="111">
        <f t="shared" si="12"/>
        <v>3364504229.065239</v>
      </c>
      <c r="AP12" s="111">
        <v>21820246.060000002</v>
      </c>
      <c r="AQ12" s="111">
        <v>-2176031.6864679712</v>
      </c>
      <c r="AR12" s="111">
        <f t="shared" si="13"/>
        <v>3384148443.4387708</v>
      </c>
      <c r="AS12" s="111">
        <v>18826391.649999995</v>
      </c>
      <c r="AT12" s="111">
        <v>-2176031.6864679712</v>
      </c>
      <c r="AU12" s="111">
        <f t="shared" si="14"/>
        <v>3400798803.4023027</v>
      </c>
      <c r="AV12" s="111">
        <v>7554535.29</v>
      </c>
      <c r="AW12" s="111">
        <v>-2176031.6864679712</v>
      </c>
      <c r="AX12" s="111">
        <f t="shared" si="15"/>
        <v>3406177307.0058346</v>
      </c>
      <c r="AY12" s="111">
        <v>3378170.1799999997</v>
      </c>
      <c r="AZ12" s="111">
        <v>-2176031.6864679712</v>
      </c>
      <c r="BA12" s="111">
        <f t="shared" si="16"/>
        <v>3407379445.4993663</v>
      </c>
      <c r="BB12" s="111">
        <v>7651449.0200000005</v>
      </c>
      <c r="BC12" s="111">
        <v>-2176031.6864679712</v>
      </c>
      <c r="BD12" s="111">
        <f t="shared" si="17"/>
        <v>3412854862.8328981</v>
      </c>
      <c r="BE12" s="111">
        <v>10633803.210000003</v>
      </c>
      <c r="BF12" s="111">
        <v>-2176031.6864679712</v>
      </c>
      <c r="BG12" s="111">
        <f t="shared" si="18"/>
        <v>3421312634.3564301</v>
      </c>
      <c r="BH12" s="111">
        <v>32857240.010000002</v>
      </c>
      <c r="BI12" s="111">
        <v>-2176031.6864679712</v>
      </c>
      <c r="BJ12" s="111">
        <f t="shared" si="19"/>
        <v>3451993842.6799622</v>
      </c>
      <c r="BK12" s="111">
        <v>0</v>
      </c>
      <c r="BL12" s="111">
        <v>-2281828.4817254581</v>
      </c>
      <c r="BM12" s="111">
        <f t="shared" si="20"/>
        <v>3449712014.1982365</v>
      </c>
      <c r="BN12" s="111">
        <v>0</v>
      </c>
      <c r="BO12" s="111">
        <v>-2281828.4817254581</v>
      </c>
      <c r="BP12" s="111">
        <f t="shared" si="21"/>
        <v>3447430185.7165108</v>
      </c>
      <c r="BQ12" s="111">
        <v>0</v>
      </c>
      <c r="BR12" s="111">
        <v>-2281828.4817254581</v>
      </c>
      <c r="BS12" s="111">
        <f t="shared" si="22"/>
        <v>3445148357.2347851</v>
      </c>
      <c r="BT12" s="111">
        <v>15639687.939999999</v>
      </c>
      <c r="BU12" s="111">
        <v>-2281828.4817254581</v>
      </c>
      <c r="BV12" s="111">
        <f t="shared" si="23"/>
        <v>3458506216.6930594</v>
      </c>
      <c r="BW12" s="111">
        <v>53046837.160000004</v>
      </c>
      <c r="BX12" s="111">
        <v>-2281828.4817254581</v>
      </c>
      <c r="BY12" s="111">
        <f t="shared" si="24"/>
        <v>3509271225.3713336</v>
      </c>
      <c r="CA12" s="112">
        <f t="shared" si="25"/>
        <v>3427633659.0380559</v>
      </c>
      <c r="CB12" s="101"/>
    </row>
    <row r="13" spans="1:81">
      <c r="A13" s="113" t="s">
        <v>264</v>
      </c>
      <c r="B13" s="113" t="s">
        <v>13</v>
      </c>
      <c r="C13" t="s">
        <v>13</v>
      </c>
      <c r="D13" s="109">
        <v>-7.9322104930081433E-3</v>
      </c>
      <c r="E13" s="125" t="s">
        <v>265</v>
      </c>
      <c r="F13" s="125" t="str">
        <f t="shared" si="0"/>
        <v>STMPRSG</v>
      </c>
      <c r="G13" s="125" t="str">
        <f t="shared" si="1"/>
        <v>STMPRSG</v>
      </c>
      <c r="H13" s="110">
        <v>26273154.68</v>
      </c>
      <c r="I13" s="111">
        <v>0</v>
      </c>
      <c r="J13" s="111">
        <v>-17367.016103093501</v>
      </c>
      <c r="K13" s="111">
        <f t="shared" si="2"/>
        <v>26255787.663896907</v>
      </c>
      <c r="L13" s="111">
        <v>0</v>
      </c>
      <c r="M13" s="111">
        <v>-17367.016103093501</v>
      </c>
      <c r="N13" s="111">
        <f t="shared" si="3"/>
        <v>26238420.647793815</v>
      </c>
      <c r="O13" s="111">
        <v>0</v>
      </c>
      <c r="P13" s="111">
        <v>-17367.016103093501</v>
      </c>
      <c r="Q13" s="111">
        <f t="shared" si="4"/>
        <v>26221053.631690722</v>
      </c>
      <c r="R13" s="111">
        <v>0</v>
      </c>
      <c r="S13" s="111">
        <v>-17367.016103093501</v>
      </c>
      <c r="T13" s="111">
        <f t="shared" si="5"/>
        <v>26203686.615587629</v>
      </c>
      <c r="U13" s="111">
        <v>194410.53999999998</v>
      </c>
      <c r="V13" s="111">
        <v>-17367.016103093501</v>
      </c>
      <c r="W13" s="111">
        <f t="shared" si="6"/>
        <v>26380730.139484536</v>
      </c>
      <c r="X13" s="111">
        <v>2058</v>
      </c>
      <c r="Y13" s="111">
        <v>-17367.016103093501</v>
      </c>
      <c r="Z13" s="111">
        <f t="shared" si="7"/>
        <v>26365421.123381443</v>
      </c>
      <c r="AA13" s="111">
        <v>0</v>
      </c>
      <c r="AB13" s="111">
        <v>-17428.005840622071</v>
      </c>
      <c r="AC13" s="111">
        <f t="shared" si="8"/>
        <v>26347993.117540821</v>
      </c>
      <c r="AD13" s="111">
        <v>0</v>
      </c>
      <c r="AE13" s="111">
        <v>-17428.005840622071</v>
      </c>
      <c r="AF13" s="111">
        <f t="shared" si="9"/>
        <v>26330565.1117002</v>
      </c>
      <c r="AG13" s="111">
        <v>0</v>
      </c>
      <c r="AH13" s="111">
        <v>-17428.005840622071</v>
      </c>
      <c r="AI13" s="111">
        <f t="shared" si="10"/>
        <v>26313137.105859578</v>
      </c>
      <c r="AJ13" s="111">
        <v>0</v>
      </c>
      <c r="AK13" s="111">
        <v>-17428.005840622071</v>
      </c>
      <c r="AL13" s="111">
        <f t="shared" si="11"/>
        <v>26295709.100018956</v>
      </c>
      <c r="AM13" s="111">
        <v>0</v>
      </c>
      <c r="AN13" s="111">
        <v>-17428.005840622071</v>
      </c>
      <c r="AO13" s="111">
        <f t="shared" si="12"/>
        <v>26278281.094178334</v>
      </c>
      <c r="AP13" s="111">
        <v>0</v>
      </c>
      <c r="AQ13" s="111">
        <v>-17428.005840622071</v>
      </c>
      <c r="AR13" s="111">
        <f t="shared" si="13"/>
        <v>26260853.088337712</v>
      </c>
      <c r="AS13" s="111">
        <v>0</v>
      </c>
      <c r="AT13" s="111">
        <v>-17428.005840622071</v>
      </c>
      <c r="AU13" s="111">
        <f t="shared" si="14"/>
        <v>26243425.08249709</v>
      </c>
      <c r="AV13" s="111">
        <v>0</v>
      </c>
      <c r="AW13" s="111">
        <v>-17428.005840622071</v>
      </c>
      <c r="AX13" s="111">
        <f t="shared" si="15"/>
        <v>26225997.076656468</v>
      </c>
      <c r="AY13" s="111">
        <v>0</v>
      </c>
      <c r="AZ13" s="111">
        <v>-17428.005840622071</v>
      </c>
      <c r="BA13" s="111">
        <f t="shared" si="16"/>
        <v>26208569.070815846</v>
      </c>
      <c r="BB13" s="111">
        <v>210072.00000000003</v>
      </c>
      <c r="BC13" s="111">
        <v>-17428.005840622071</v>
      </c>
      <c r="BD13" s="111">
        <f t="shared" si="17"/>
        <v>26401213.064975224</v>
      </c>
      <c r="BE13" s="111">
        <v>0</v>
      </c>
      <c r="BF13" s="111">
        <v>-17428.005840622071</v>
      </c>
      <c r="BG13" s="111">
        <f t="shared" si="18"/>
        <v>26383785.059134603</v>
      </c>
      <c r="BH13" s="111">
        <v>112028</v>
      </c>
      <c r="BI13" s="111">
        <v>-17428.005840622071</v>
      </c>
      <c r="BJ13" s="111">
        <f t="shared" si="19"/>
        <v>26478385.053293981</v>
      </c>
      <c r="BK13" s="111">
        <v>0</v>
      </c>
      <c r="BL13" s="111">
        <v>-17502.67697980404</v>
      </c>
      <c r="BM13" s="111">
        <f t="shared" si="20"/>
        <v>26460882.376314178</v>
      </c>
      <c r="BN13" s="111">
        <v>0</v>
      </c>
      <c r="BO13" s="111">
        <v>-17502.67697980404</v>
      </c>
      <c r="BP13" s="111">
        <f t="shared" si="21"/>
        <v>26443379.699334376</v>
      </c>
      <c r="BQ13" s="111">
        <v>0</v>
      </c>
      <c r="BR13" s="111">
        <v>-17502.67697980404</v>
      </c>
      <c r="BS13" s="111">
        <f t="shared" si="22"/>
        <v>26425877.022354573</v>
      </c>
      <c r="BT13" s="111">
        <v>0</v>
      </c>
      <c r="BU13" s="111">
        <v>-17502.67697980404</v>
      </c>
      <c r="BV13" s="111">
        <f t="shared" si="23"/>
        <v>26408374.34537477</v>
      </c>
      <c r="BW13" s="111">
        <v>0</v>
      </c>
      <c r="BX13" s="111">
        <v>-17502.67697980404</v>
      </c>
      <c r="BY13" s="111">
        <f t="shared" si="24"/>
        <v>26390871.668394968</v>
      </c>
      <c r="CA13" s="112">
        <f t="shared" si="25"/>
        <v>26354607.207820158</v>
      </c>
      <c r="CB13" s="101"/>
    </row>
    <row r="14" spans="1:81">
      <c r="A14" t="s">
        <v>266</v>
      </c>
      <c r="B14" t="s">
        <v>13</v>
      </c>
      <c r="C14" t="s">
        <v>13</v>
      </c>
      <c r="D14" s="109">
        <v>-7.9322104930081433E-3</v>
      </c>
      <c r="E14" s="125" t="s">
        <v>267</v>
      </c>
      <c r="F14" s="125" t="str">
        <f t="shared" si="0"/>
        <v>STMPPCSG</v>
      </c>
      <c r="G14" s="125" t="str">
        <f t="shared" si="1"/>
        <v>STMPPCSG</v>
      </c>
      <c r="H14" s="110">
        <v>0</v>
      </c>
      <c r="I14" s="111">
        <v>1947488.9100000004</v>
      </c>
      <c r="J14" s="111">
        <v>0</v>
      </c>
      <c r="K14" s="111">
        <f t="shared" si="2"/>
        <v>1947488.9100000004</v>
      </c>
      <c r="L14" s="111">
        <v>13526939.990000002</v>
      </c>
      <c r="M14" s="111">
        <v>0</v>
      </c>
      <c r="N14" s="111">
        <f t="shared" si="3"/>
        <v>15474428.900000002</v>
      </c>
      <c r="O14" s="111">
        <v>1307519.96</v>
      </c>
      <c r="P14" s="111">
        <v>0</v>
      </c>
      <c r="Q14" s="111">
        <f t="shared" si="4"/>
        <v>16781948.860000003</v>
      </c>
      <c r="R14" s="111">
        <v>605515.9800000001</v>
      </c>
      <c r="S14" s="111">
        <v>0</v>
      </c>
      <c r="T14" s="111">
        <f t="shared" si="5"/>
        <v>17387464.840000004</v>
      </c>
      <c r="U14" s="111">
        <v>152339878.90000004</v>
      </c>
      <c r="V14" s="111">
        <v>0</v>
      </c>
      <c r="W14" s="111">
        <f t="shared" si="6"/>
        <v>169727343.74000004</v>
      </c>
      <c r="X14" s="111">
        <v>6334260.5199999949</v>
      </c>
      <c r="Y14" s="111">
        <v>0</v>
      </c>
      <c r="Z14" s="111">
        <f t="shared" si="7"/>
        <v>176061604.26000002</v>
      </c>
      <c r="AA14" s="111">
        <v>1670761.8800000045</v>
      </c>
      <c r="AB14" s="111">
        <v>-116379.80872725161</v>
      </c>
      <c r="AC14" s="111">
        <f t="shared" si="8"/>
        <v>177615986.33127275</v>
      </c>
      <c r="AD14" s="111">
        <v>3040684.2900000066</v>
      </c>
      <c r="AE14" s="111">
        <v>-116379.80872725161</v>
      </c>
      <c r="AF14" s="111">
        <f t="shared" si="9"/>
        <v>180540290.81254548</v>
      </c>
      <c r="AG14" s="111">
        <v>12715838.430000016</v>
      </c>
      <c r="AH14" s="111">
        <v>-116379.80872725161</v>
      </c>
      <c r="AI14" s="111">
        <f t="shared" si="10"/>
        <v>193139749.43381822</v>
      </c>
      <c r="AJ14" s="111">
        <v>100157465.78000002</v>
      </c>
      <c r="AK14" s="111">
        <v>-116379.80872725161</v>
      </c>
      <c r="AL14" s="111">
        <f t="shared" si="11"/>
        <v>293180835.40509099</v>
      </c>
      <c r="AM14" s="111">
        <v>127264830.77</v>
      </c>
      <c r="AN14" s="111">
        <v>-116379.80872725161</v>
      </c>
      <c r="AO14" s="111">
        <f t="shared" si="12"/>
        <v>420329286.3663637</v>
      </c>
      <c r="AP14" s="111">
        <v>48576409.090000018</v>
      </c>
      <c r="AQ14" s="111">
        <v>-116379.80872725161</v>
      </c>
      <c r="AR14" s="111">
        <f t="shared" si="13"/>
        <v>468789315.64763647</v>
      </c>
      <c r="AS14" s="111">
        <v>1964253.8200000152</v>
      </c>
      <c r="AT14" s="111">
        <v>-116379.80872725161</v>
      </c>
      <c r="AU14" s="111">
        <f t="shared" si="14"/>
        <v>470637189.6589092</v>
      </c>
      <c r="AV14" s="111">
        <v>4012383.5600000042</v>
      </c>
      <c r="AW14" s="111">
        <v>-116379.80872725161</v>
      </c>
      <c r="AX14" s="111">
        <f t="shared" si="15"/>
        <v>474533193.41018194</v>
      </c>
      <c r="AY14" s="111">
        <v>2277705.0899999887</v>
      </c>
      <c r="AZ14" s="111">
        <v>-116379.80872725161</v>
      </c>
      <c r="BA14" s="111">
        <f t="shared" si="16"/>
        <v>476694518.69145465</v>
      </c>
      <c r="BB14" s="111">
        <v>2317808.9799999967</v>
      </c>
      <c r="BC14" s="111">
        <v>-116379.80872725161</v>
      </c>
      <c r="BD14" s="111">
        <f t="shared" si="17"/>
        <v>478895947.8627274</v>
      </c>
      <c r="BE14" s="111">
        <v>852814.35000000894</v>
      </c>
      <c r="BF14" s="111">
        <v>-116379.80872725161</v>
      </c>
      <c r="BG14" s="111">
        <f t="shared" si="18"/>
        <v>479632382.40400016</v>
      </c>
      <c r="BH14" s="111">
        <v>9128801.2000000104</v>
      </c>
      <c r="BI14" s="111">
        <v>-116379.80872725161</v>
      </c>
      <c r="BJ14" s="111">
        <f t="shared" si="19"/>
        <v>488644803.79527289</v>
      </c>
      <c r="BK14" s="111">
        <v>515372.93999999762</v>
      </c>
      <c r="BL14" s="111">
        <v>-323002.78666823072</v>
      </c>
      <c r="BM14" s="111">
        <f t="shared" si="20"/>
        <v>488837173.94860464</v>
      </c>
      <c r="BN14" s="111">
        <v>4456761.6800000072</v>
      </c>
      <c r="BO14" s="111">
        <v>-323002.78666823072</v>
      </c>
      <c r="BP14" s="111">
        <f t="shared" si="21"/>
        <v>492970932.84193641</v>
      </c>
      <c r="BQ14" s="111">
        <v>226333</v>
      </c>
      <c r="BR14" s="111">
        <v>-323002.78666823072</v>
      </c>
      <c r="BS14" s="111">
        <f t="shared" si="22"/>
        <v>492874263.05526817</v>
      </c>
      <c r="BT14" s="111">
        <v>226333.36000001431</v>
      </c>
      <c r="BU14" s="111">
        <v>-323002.78666823072</v>
      </c>
      <c r="BV14" s="111">
        <f t="shared" si="23"/>
        <v>492777593.62859994</v>
      </c>
      <c r="BW14" s="111">
        <v>204304</v>
      </c>
      <c r="BX14" s="111">
        <v>-323002.78666823072</v>
      </c>
      <c r="BY14" s="111">
        <f t="shared" si="24"/>
        <v>492658894.8419317</v>
      </c>
      <c r="CA14" s="112">
        <f t="shared" si="25"/>
        <v>478328884.31945282</v>
      </c>
      <c r="CB14" s="101"/>
    </row>
    <row r="15" spans="1:81">
      <c r="A15" t="s">
        <v>266</v>
      </c>
      <c r="B15" t="s">
        <v>13</v>
      </c>
      <c r="C15" t="s">
        <v>16</v>
      </c>
      <c r="D15" s="109">
        <v>-4.1642385976199826E-2</v>
      </c>
      <c r="E15" s="125" t="s">
        <v>267</v>
      </c>
      <c r="F15" s="125" t="str">
        <f t="shared" si="0"/>
        <v>STMPPCSSGCH</v>
      </c>
      <c r="G15" s="125" t="str">
        <f t="shared" si="1"/>
        <v>STMPPCSSGCH</v>
      </c>
      <c r="H15" s="110">
        <v>0</v>
      </c>
      <c r="I15" s="111">
        <v>0</v>
      </c>
      <c r="J15" s="111">
        <v>0</v>
      </c>
      <c r="K15" s="111">
        <f t="shared" si="2"/>
        <v>0</v>
      </c>
      <c r="L15" s="111">
        <v>0</v>
      </c>
      <c r="M15" s="111">
        <v>0</v>
      </c>
      <c r="N15" s="111">
        <f t="shared" si="3"/>
        <v>0</v>
      </c>
      <c r="O15" s="111">
        <v>0</v>
      </c>
      <c r="P15" s="111">
        <v>0</v>
      </c>
      <c r="Q15" s="111">
        <f t="shared" si="4"/>
        <v>0</v>
      </c>
      <c r="R15" s="111">
        <v>0</v>
      </c>
      <c r="S15" s="111">
        <v>0</v>
      </c>
      <c r="T15" s="111">
        <f t="shared" si="5"/>
        <v>0</v>
      </c>
      <c r="U15" s="111">
        <v>0</v>
      </c>
      <c r="V15" s="111">
        <v>0</v>
      </c>
      <c r="W15" s="111">
        <f t="shared" si="6"/>
        <v>0</v>
      </c>
      <c r="X15" s="111">
        <v>0</v>
      </c>
      <c r="Y15" s="111">
        <v>0</v>
      </c>
      <c r="Z15" s="111">
        <f t="shared" si="7"/>
        <v>0</v>
      </c>
      <c r="AA15" s="111">
        <v>0</v>
      </c>
      <c r="AB15" s="111">
        <v>0</v>
      </c>
      <c r="AC15" s="111">
        <f t="shared" si="8"/>
        <v>0</v>
      </c>
      <c r="AD15" s="111">
        <v>0</v>
      </c>
      <c r="AE15" s="111">
        <v>0</v>
      </c>
      <c r="AF15" s="111">
        <f t="shared" si="9"/>
        <v>0</v>
      </c>
      <c r="AG15" s="111">
        <v>0</v>
      </c>
      <c r="AH15" s="111">
        <v>0</v>
      </c>
      <c r="AI15" s="111">
        <f t="shared" si="10"/>
        <v>0</v>
      </c>
      <c r="AJ15" s="111">
        <v>0</v>
      </c>
      <c r="AK15" s="111">
        <v>0</v>
      </c>
      <c r="AL15" s="111">
        <f t="shared" si="11"/>
        <v>0</v>
      </c>
      <c r="AM15" s="111">
        <v>0</v>
      </c>
      <c r="AN15" s="111">
        <v>0</v>
      </c>
      <c r="AO15" s="111">
        <f t="shared" si="12"/>
        <v>0</v>
      </c>
      <c r="AP15" s="111">
        <v>0</v>
      </c>
      <c r="AQ15" s="111">
        <v>0</v>
      </c>
      <c r="AR15" s="111">
        <f t="shared" si="13"/>
        <v>0</v>
      </c>
      <c r="AS15" s="111">
        <v>0</v>
      </c>
      <c r="AT15" s="111">
        <v>0</v>
      </c>
      <c r="AU15" s="111">
        <f t="shared" si="14"/>
        <v>0</v>
      </c>
      <c r="AV15" s="111">
        <v>0</v>
      </c>
      <c r="AW15" s="111">
        <v>0</v>
      </c>
      <c r="AX15" s="111">
        <f t="shared" si="15"/>
        <v>0</v>
      </c>
      <c r="AY15" s="111">
        <v>0</v>
      </c>
      <c r="AZ15" s="111">
        <v>0</v>
      </c>
      <c r="BA15" s="111">
        <f t="shared" si="16"/>
        <v>0</v>
      </c>
      <c r="BB15" s="111">
        <v>0</v>
      </c>
      <c r="BC15" s="111">
        <v>0</v>
      </c>
      <c r="BD15" s="111">
        <f t="shared" si="17"/>
        <v>0</v>
      </c>
      <c r="BE15" s="111">
        <v>0</v>
      </c>
      <c r="BF15" s="111">
        <v>0</v>
      </c>
      <c r="BG15" s="111">
        <f t="shared" si="18"/>
        <v>0</v>
      </c>
      <c r="BH15" s="111">
        <v>0</v>
      </c>
      <c r="BI15" s="111">
        <v>0</v>
      </c>
      <c r="BJ15" s="111">
        <f t="shared" si="19"/>
        <v>0</v>
      </c>
      <c r="BK15" s="111">
        <v>0</v>
      </c>
      <c r="BL15" s="111">
        <v>0</v>
      </c>
      <c r="BM15" s="111">
        <f t="shared" si="20"/>
        <v>0</v>
      </c>
      <c r="BN15" s="111">
        <v>0</v>
      </c>
      <c r="BO15" s="111">
        <v>0</v>
      </c>
      <c r="BP15" s="111">
        <f t="shared" si="21"/>
        <v>0</v>
      </c>
      <c r="BQ15" s="111">
        <v>0</v>
      </c>
      <c r="BR15" s="111">
        <v>0</v>
      </c>
      <c r="BS15" s="111">
        <f t="shared" si="22"/>
        <v>0</v>
      </c>
      <c r="BT15" s="111">
        <v>0</v>
      </c>
      <c r="BU15" s="111">
        <v>0</v>
      </c>
      <c r="BV15" s="111">
        <f t="shared" si="23"/>
        <v>0</v>
      </c>
      <c r="BW15" s="111">
        <v>0</v>
      </c>
      <c r="BX15" s="111">
        <v>0</v>
      </c>
      <c r="BY15" s="111">
        <f t="shared" si="24"/>
        <v>0</v>
      </c>
      <c r="CA15" s="112">
        <f t="shared" si="25"/>
        <v>0</v>
      </c>
      <c r="CB15" s="101"/>
    </row>
    <row r="16" spans="1:81">
      <c r="A16" t="s">
        <v>206</v>
      </c>
      <c r="B16" t="s">
        <v>13</v>
      </c>
      <c r="C16" t="s">
        <v>16</v>
      </c>
      <c r="D16" s="109">
        <v>-4.1642385976199826E-2</v>
      </c>
      <c r="E16" s="125" t="s">
        <v>204</v>
      </c>
      <c r="F16" s="125" t="str">
        <f t="shared" si="0"/>
        <v>STMPSSGCH</v>
      </c>
      <c r="G16" s="125" t="str">
        <f t="shared" si="1"/>
        <v>STMPSSGCH</v>
      </c>
      <c r="H16" s="110">
        <v>520843160.47000003</v>
      </c>
      <c r="I16" s="111">
        <v>0</v>
      </c>
      <c r="J16" s="111">
        <v>-1807429.326779627</v>
      </c>
      <c r="K16" s="111">
        <f t="shared" si="2"/>
        <v>519035731.14322042</v>
      </c>
      <c r="L16" s="111">
        <v>0</v>
      </c>
      <c r="M16" s="111">
        <v>-1807429.326779627</v>
      </c>
      <c r="N16" s="111">
        <f t="shared" si="3"/>
        <v>517228301.81644082</v>
      </c>
      <c r="O16" s="111">
        <v>0</v>
      </c>
      <c r="P16" s="111">
        <v>-1807429.326779627</v>
      </c>
      <c r="Q16" s="111">
        <f t="shared" si="4"/>
        <v>515420872.48966122</v>
      </c>
      <c r="R16" s="111">
        <v>1959484.29</v>
      </c>
      <c r="S16" s="111">
        <v>-1807429.326779627</v>
      </c>
      <c r="T16" s="111">
        <f t="shared" si="5"/>
        <v>515572927.45288163</v>
      </c>
      <c r="U16" s="111">
        <v>2753624.4699999997</v>
      </c>
      <c r="V16" s="111">
        <v>-1807429.326779627</v>
      </c>
      <c r="W16" s="111">
        <f t="shared" si="6"/>
        <v>516519122.59610206</v>
      </c>
      <c r="X16" s="111">
        <v>4577304.3</v>
      </c>
      <c r="Y16" s="111">
        <v>-1807429.326779627</v>
      </c>
      <c r="Z16" s="111">
        <f t="shared" si="7"/>
        <v>519288997.56932247</v>
      </c>
      <c r="AA16" s="111">
        <v>0</v>
      </c>
      <c r="AB16" s="111">
        <v>-1802036.0724979683</v>
      </c>
      <c r="AC16" s="111">
        <f t="shared" si="8"/>
        <v>517486961.4968245</v>
      </c>
      <c r="AD16" s="111">
        <v>0</v>
      </c>
      <c r="AE16" s="111">
        <v>-1802036.0724979683</v>
      </c>
      <c r="AF16" s="111">
        <f t="shared" si="9"/>
        <v>515684925.42432654</v>
      </c>
      <c r="AG16" s="111">
        <v>0</v>
      </c>
      <c r="AH16" s="111">
        <v>-1802036.0724979683</v>
      </c>
      <c r="AI16" s="111">
        <f t="shared" si="10"/>
        <v>513882889.35182858</v>
      </c>
      <c r="AJ16" s="111">
        <v>0</v>
      </c>
      <c r="AK16" s="111">
        <v>-1802036.0724979683</v>
      </c>
      <c r="AL16" s="111">
        <f t="shared" si="11"/>
        <v>512080853.27933061</v>
      </c>
      <c r="AM16" s="111">
        <v>0</v>
      </c>
      <c r="AN16" s="111">
        <v>-1802036.0724979683</v>
      </c>
      <c r="AO16" s="111">
        <f t="shared" si="12"/>
        <v>510278817.20683265</v>
      </c>
      <c r="AP16" s="111">
        <v>316942.75</v>
      </c>
      <c r="AQ16" s="111">
        <v>-1802036.0724979683</v>
      </c>
      <c r="AR16" s="111">
        <f t="shared" si="13"/>
        <v>508793723.88433468</v>
      </c>
      <c r="AS16" s="111">
        <v>52486.679999999993</v>
      </c>
      <c r="AT16" s="111">
        <v>-1802036.0724979683</v>
      </c>
      <c r="AU16" s="111">
        <f t="shared" si="14"/>
        <v>507044174.49183673</v>
      </c>
      <c r="AV16" s="111">
        <v>58654.679999999993</v>
      </c>
      <c r="AW16" s="111">
        <v>-1802036.0724979683</v>
      </c>
      <c r="AX16" s="111">
        <f t="shared" si="15"/>
        <v>505300793.09933877</v>
      </c>
      <c r="AY16" s="111">
        <v>59682.679999999993</v>
      </c>
      <c r="AZ16" s="111">
        <v>-1802036.0724979683</v>
      </c>
      <c r="BA16" s="111">
        <f t="shared" si="16"/>
        <v>503558439.70684081</v>
      </c>
      <c r="BB16" s="111">
        <v>60710.679999999993</v>
      </c>
      <c r="BC16" s="111">
        <v>-1802036.0724979683</v>
      </c>
      <c r="BD16" s="111">
        <f t="shared" si="17"/>
        <v>501817114.31434286</v>
      </c>
      <c r="BE16" s="111">
        <v>54542.680000000051</v>
      </c>
      <c r="BF16" s="111">
        <v>-1802036.0724979683</v>
      </c>
      <c r="BG16" s="111">
        <f t="shared" si="18"/>
        <v>500069620.9218449</v>
      </c>
      <c r="BH16" s="111">
        <v>3487113.98</v>
      </c>
      <c r="BI16" s="111">
        <v>-1802036.0724979683</v>
      </c>
      <c r="BJ16" s="111">
        <f t="shared" si="19"/>
        <v>501754698.82934695</v>
      </c>
      <c r="BK16" s="111">
        <v>0</v>
      </c>
      <c r="BL16" s="111">
        <v>-1741188.5695019637</v>
      </c>
      <c r="BM16" s="111">
        <f t="shared" si="20"/>
        <v>500013510.25984502</v>
      </c>
      <c r="BN16" s="111">
        <v>0</v>
      </c>
      <c r="BO16" s="111">
        <v>-1741188.5695019637</v>
      </c>
      <c r="BP16" s="111">
        <f t="shared" si="21"/>
        <v>498272321.69034308</v>
      </c>
      <c r="BQ16" s="111">
        <v>0</v>
      </c>
      <c r="BR16" s="111">
        <v>-1741188.5695019637</v>
      </c>
      <c r="BS16" s="111">
        <f t="shared" si="22"/>
        <v>496531133.12084115</v>
      </c>
      <c r="BT16" s="111">
        <v>0</v>
      </c>
      <c r="BU16" s="111">
        <v>-1741188.5695019637</v>
      </c>
      <c r="BV16" s="111">
        <f t="shared" si="23"/>
        <v>494789944.55133921</v>
      </c>
      <c r="BW16" s="111">
        <v>8389972.3100000005</v>
      </c>
      <c r="BX16" s="111">
        <v>-1741188.5695019637</v>
      </c>
      <c r="BY16" s="111">
        <f t="shared" si="24"/>
        <v>501438728.29183728</v>
      </c>
      <c r="CA16" s="112">
        <f t="shared" si="25"/>
        <v>502281770.79760957</v>
      </c>
      <c r="CB16" s="101"/>
    </row>
    <row r="17" spans="1:80">
      <c r="A17" t="s">
        <v>207</v>
      </c>
      <c r="D17" s="114"/>
      <c r="H17" s="115">
        <f t="shared" ref="H17:BS17" si="26">SUBTOTAL(9,H10:H16)</f>
        <v>6076962382.4400015</v>
      </c>
      <c r="I17" s="116">
        <f t="shared" si="26"/>
        <v>14451554.510000002</v>
      </c>
      <c r="J17" s="116">
        <f t="shared" si="26"/>
        <v>-6867332.0110214204</v>
      </c>
      <c r="K17" s="116">
        <f t="shared" si="26"/>
        <v>6084546604.9389782</v>
      </c>
      <c r="L17" s="116">
        <f t="shared" si="26"/>
        <v>18023546.25</v>
      </c>
      <c r="M17" s="116">
        <f t="shared" si="26"/>
        <v>-6867332.0110214204</v>
      </c>
      <c r="N17" s="116">
        <f t="shared" si="26"/>
        <v>6095702819.1779566</v>
      </c>
      <c r="O17" s="116">
        <f t="shared" si="26"/>
        <v>3993258.2999999993</v>
      </c>
      <c r="P17" s="116">
        <f t="shared" si="26"/>
        <v>-6867332.0110214204</v>
      </c>
      <c r="Q17" s="116">
        <f t="shared" si="26"/>
        <v>6092828745.4669361</v>
      </c>
      <c r="R17" s="116">
        <f t="shared" si="26"/>
        <v>20144731.499999996</v>
      </c>
      <c r="S17" s="116">
        <f t="shared" si="26"/>
        <v>-6867332.0110214204</v>
      </c>
      <c r="T17" s="116">
        <f t="shared" si="26"/>
        <v>6106106144.9559155</v>
      </c>
      <c r="U17" s="116">
        <f t="shared" si="26"/>
        <v>192130267.37000003</v>
      </c>
      <c r="V17" s="116">
        <f t="shared" si="26"/>
        <v>-6867332.0110214204</v>
      </c>
      <c r="W17" s="116">
        <f t="shared" si="26"/>
        <v>6291369080.3148937</v>
      </c>
      <c r="X17" s="116">
        <f t="shared" si="26"/>
        <v>34071427.680000007</v>
      </c>
      <c r="Y17" s="116">
        <f t="shared" si="26"/>
        <v>-6867332.0110214204</v>
      </c>
      <c r="Z17" s="116">
        <f t="shared" si="26"/>
        <v>6318573175.9838724</v>
      </c>
      <c r="AA17" s="116">
        <f t="shared" si="26"/>
        <v>2163036.0500000045</v>
      </c>
      <c r="AB17" s="116">
        <f t="shared" si="26"/>
        <v>-7011165.7761804769</v>
      </c>
      <c r="AC17" s="116">
        <f t="shared" si="26"/>
        <v>6313725046.2576914</v>
      </c>
      <c r="AD17" s="116">
        <f t="shared" si="26"/>
        <v>3207923.9100000067</v>
      </c>
      <c r="AE17" s="116">
        <f t="shared" si="26"/>
        <v>-7011165.7761804769</v>
      </c>
      <c r="AF17" s="116">
        <f t="shared" si="26"/>
        <v>6309921804.3915129</v>
      </c>
      <c r="AG17" s="116">
        <f t="shared" si="26"/>
        <v>18995352.880000018</v>
      </c>
      <c r="AH17" s="116">
        <f t="shared" si="26"/>
        <v>-7011165.7761804769</v>
      </c>
      <c r="AI17" s="116">
        <f t="shared" si="26"/>
        <v>6321905991.4953308</v>
      </c>
      <c r="AJ17" s="116">
        <f t="shared" si="26"/>
        <v>157795725.96000001</v>
      </c>
      <c r="AK17" s="116">
        <f t="shared" si="26"/>
        <v>-7011165.7761804769</v>
      </c>
      <c r="AL17" s="116">
        <f t="shared" si="26"/>
        <v>6472690551.6791496</v>
      </c>
      <c r="AM17" s="116">
        <f t="shared" si="26"/>
        <v>146129505.90000001</v>
      </c>
      <c r="AN17" s="116">
        <f t="shared" si="26"/>
        <v>-7011165.7761804769</v>
      </c>
      <c r="AO17" s="116">
        <f t="shared" si="26"/>
        <v>6611808891.8029699</v>
      </c>
      <c r="AP17" s="116">
        <f t="shared" si="26"/>
        <v>70713597.900000021</v>
      </c>
      <c r="AQ17" s="116">
        <f t="shared" si="26"/>
        <v>-7011165.7761804769</v>
      </c>
      <c r="AR17" s="116">
        <f t="shared" si="26"/>
        <v>6675511323.9267893</v>
      </c>
      <c r="AS17" s="116">
        <f t="shared" si="26"/>
        <v>20843132.15000001</v>
      </c>
      <c r="AT17" s="116">
        <f t="shared" si="26"/>
        <v>-7011165.7761804769</v>
      </c>
      <c r="AU17" s="116">
        <f t="shared" si="26"/>
        <v>6689343290.3006077</v>
      </c>
      <c r="AV17" s="116">
        <f t="shared" si="26"/>
        <v>11625573.530000005</v>
      </c>
      <c r="AW17" s="116">
        <f t="shared" si="26"/>
        <v>-7011165.7761804769</v>
      </c>
      <c r="AX17" s="116">
        <f t="shared" si="26"/>
        <v>6693957698.0544271</v>
      </c>
      <c r="AY17" s="116">
        <f t="shared" si="26"/>
        <v>5715557.9499999881</v>
      </c>
      <c r="AZ17" s="116">
        <f t="shared" si="26"/>
        <v>-7011165.7761804769</v>
      </c>
      <c r="BA17" s="116">
        <f t="shared" si="26"/>
        <v>6692662090.2282476</v>
      </c>
      <c r="BB17" s="116">
        <f t="shared" si="26"/>
        <v>10240040.679999996</v>
      </c>
      <c r="BC17" s="116">
        <f t="shared" si="26"/>
        <v>-7011165.7761804769</v>
      </c>
      <c r="BD17" s="116">
        <f t="shared" si="26"/>
        <v>6695890965.1320658</v>
      </c>
      <c r="BE17" s="116">
        <f t="shared" si="26"/>
        <v>11541160.240000011</v>
      </c>
      <c r="BF17" s="116">
        <f t="shared" si="26"/>
        <v>-7011165.7761804769</v>
      </c>
      <c r="BG17" s="116">
        <f t="shared" si="26"/>
        <v>6700420959.5958862</v>
      </c>
      <c r="BH17" s="116">
        <f t="shared" si="26"/>
        <v>45585183.190000005</v>
      </c>
      <c r="BI17" s="116">
        <f t="shared" si="26"/>
        <v>-7011165.7761804769</v>
      </c>
      <c r="BJ17" s="116">
        <f t="shared" si="26"/>
        <v>6738994977.0097055</v>
      </c>
      <c r="BK17" s="116">
        <f t="shared" si="26"/>
        <v>515372.93999999762</v>
      </c>
      <c r="BL17" s="116">
        <f t="shared" si="26"/>
        <v>-7216993.6457170574</v>
      </c>
      <c r="BM17" s="116">
        <f t="shared" si="26"/>
        <v>6732293356.3039885</v>
      </c>
      <c r="BN17" s="116">
        <f t="shared" si="26"/>
        <v>4456761.6800000072</v>
      </c>
      <c r="BO17" s="116">
        <f t="shared" si="26"/>
        <v>-7216993.6457170574</v>
      </c>
      <c r="BP17" s="116">
        <f t="shared" si="26"/>
        <v>6729533124.3382702</v>
      </c>
      <c r="BQ17" s="116">
        <f t="shared" si="26"/>
        <v>226333</v>
      </c>
      <c r="BR17" s="116">
        <f t="shared" si="26"/>
        <v>-7216993.6457170574</v>
      </c>
      <c r="BS17" s="116">
        <f t="shared" si="26"/>
        <v>6722542463.6925545</v>
      </c>
      <c r="BT17" s="116">
        <f t="shared" ref="BT17:BY17" si="27">SUBTOTAL(9,BT10:BT16)</f>
        <v>15866021.300000014</v>
      </c>
      <c r="BU17" s="116">
        <f t="shared" si="27"/>
        <v>-7216993.6457170574</v>
      </c>
      <c r="BV17" s="116">
        <f t="shared" si="27"/>
        <v>6731191491.346838</v>
      </c>
      <c r="BW17" s="116">
        <f t="shared" si="27"/>
        <v>61641113.470000006</v>
      </c>
      <c r="BX17" s="116">
        <f t="shared" si="27"/>
        <v>-7216993.6457170574</v>
      </c>
      <c r="BY17" s="116">
        <f t="shared" si="27"/>
        <v>6785615611.1711197</v>
      </c>
      <c r="CA17" s="117">
        <f>SUBTOTAL(9,CA10:CA16)</f>
        <v>6707674326.3771896</v>
      </c>
    </row>
    <row r="18" spans="1:80">
      <c r="D18" s="114"/>
      <c r="H18" s="110"/>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CA18" s="112"/>
    </row>
    <row r="19" spans="1:80">
      <c r="A19" s="99" t="s">
        <v>208</v>
      </c>
      <c r="B19" s="99"/>
      <c r="D19" s="114"/>
      <c r="H19" s="110"/>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CA19" s="112"/>
    </row>
    <row r="20" spans="1:80">
      <c r="A20" t="s">
        <v>203</v>
      </c>
      <c r="B20" t="s">
        <v>13</v>
      </c>
      <c r="C20" t="s">
        <v>14</v>
      </c>
      <c r="D20" s="109">
        <v>-1.0119157077275181E-2</v>
      </c>
      <c r="E20" s="125" t="s">
        <v>209</v>
      </c>
      <c r="F20" s="125" t="str">
        <f>E20&amp;C20</f>
        <v>HYDPDGP</v>
      </c>
      <c r="G20" s="125" t="str">
        <f>E20&amp;C20</f>
        <v>HYDPDGP</v>
      </c>
      <c r="H20" s="110">
        <v>193652145.31</v>
      </c>
      <c r="I20" s="111">
        <v>0</v>
      </c>
      <c r="J20" s="111">
        <v>-163299.70639526736</v>
      </c>
      <c r="K20" s="111">
        <f>H20+I20+J20</f>
        <v>193488845.60360473</v>
      </c>
      <c r="L20" s="111">
        <v>0</v>
      </c>
      <c r="M20" s="111">
        <v>-163299.70639526736</v>
      </c>
      <c r="N20" s="111">
        <f>K20+L20+M20</f>
        <v>193325545.89720947</v>
      </c>
      <c r="O20" s="111">
        <v>0</v>
      </c>
      <c r="P20" s="111">
        <v>-163299.70639526736</v>
      </c>
      <c r="Q20" s="111">
        <f>N20+O20+P20</f>
        <v>193162246.1908142</v>
      </c>
      <c r="R20" s="111">
        <v>0</v>
      </c>
      <c r="S20" s="111">
        <v>-163299.70639526736</v>
      </c>
      <c r="T20" s="111">
        <f>Q20+R20+S20</f>
        <v>192998946.48441893</v>
      </c>
      <c r="U20" s="111">
        <v>0</v>
      </c>
      <c r="V20" s="111">
        <v>-3772979.0763952676</v>
      </c>
      <c r="W20" s="111">
        <f>T20+U20+V20</f>
        <v>189225967.40802366</v>
      </c>
      <c r="X20" s="111">
        <v>0</v>
      </c>
      <c r="Y20" s="111">
        <v>-163299.70639526736</v>
      </c>
      <c r="Z20" s="111">
        <f>W20+X20+Y20</f>
        <v>189062667.70162839</v>
      </c>
      <c r="AA20" s="111">
        <v>0</v>
      </c>
      <c r="AB20" s="111">
        <v>-159429.56932678822</v>
      </c>
      <c r="AC20" s="111">
        <f>Z20+AA20+AB20</f>
        <v>188903238.1323016</v>
      </c>
      <c r="AD20" s="111">
        <v>0</v>
      </c>
      <c r="AE20" s="111">
        <v>-159429.56932678822</v>
      </c>
      <c r="AF20" s="111">
        <f>AC20+AD20+AE20</f>
        <v>188743808.56297481</v>
      </c>
      <c r="AG20" s="111">
        <v>0</v>
      </c>
      <c r="AH20" s="111">
        <v>-159429.56932678822</v>
      </c>
      <c r="AI20" s="111">
        <f>AF20+AG20+AH20</f>
        <v>188584378.99364802</v>
      </c>
      <c r="AJ20" s="111">
        <v>0</v>
      </c>
      <c r="AK20" s="111">
        <v>-159429.56932678822</v>
      </c>
      <c r="AL20" s="111">
        <f>AI20+AJ20+AK20</f>
        <v>188424949.42432123</v>
      </c>
      <c r="AM20" s="111">
        <v>0</v>
      </c>
      <c r="AN20" s="111">
        <v>-159429.56932678822</v>
      </c>
      <c r="AO20" s="111">
        <f>AL20+AM20+AN20</f>
        <v>188265519.85499445</v>
      </c>
      <c r="AP20" s="111">
        <v>0</v>
      </c>
      <c r="AQ20" s="111">
        <v>-159429.56932678822</v>
      </c>
      <c r="AR20" s="111">
        <f>AO20+AP20+AQ20</f>
        <v>188106090.28566766</v>
      </c>
      <c r="AS20" s="111">
        <v>0</v>
      </c>
      <c r="AT20" s="111">
        <v>-159429.56932678822</v>
      </c>
      <c r="AU20" s="111">
        <f>AR20+AS20+AT20</f>
        <v>187946660.71634087</v>
      </c>
      <c r="AV20" s="111">
        <v>0</v>
      </c>
      <c r="AW20" s="111">
        <v>-159429.56932678822</v>
      </c>
      <c r="AX20" s="111">
        <f>AU20+AV20+AW20</f>
        <v>187787231.14701408</v>
      </c>
      <c r="AY20" s="111">
        <v>0</v>
      </c>
      <c r="AZ20" s="111">
        <v>-159429.56932678822</v>
      </c>
      <c r="BA20" s="111">
        <f>AX20+AY20+AZ20</f>
        <v>187627801.57768729</v>
      </c>
      <c r="BB20" s="111">
        <v>0</v>
      </c>
      <c r="BC20" s="111">
        <v>-159429.56932678822</v>
      </c>
      <c r="BD20" s="111">
        <f>BA20+BB20+BC20</f>
        <v>187468372.00836051</v>
      </c>
      <c r="BE20" s="111">
        <v>0</v>
      </c>
      <c r="BF20" s="111">
        <v>-159429.56932678822</v>
      </c>
      <c r="BG20" s="111">
        <f>BD20+BE20+BF20</f>
        <v>187308942.43903372</v>
      </c>
      <c r="BH20" s="111">
        <v>0</v>
      </c>
      <c r="BI20" s="111">
        <v>-159429.56932678822</v>
      </c>
      <c r="BJ20" s="111">
        <f>BG20+BH20+BI20</f>
        <v>187149512.86970693</v>
      </c>
      <c r="BK20" s="111">
        <v>0</v>
      </c>
      <c r="BL20" s="111">
        <v>-157816.27647200812</v>
      </c>
      <c r="BM20" s="111">
        <f>BJ20+BK20+BL20</f>
        <v>186991696.59323493</v>
      </c>
      <c r="BN20" s="111">
        <v>0</v>
      </c>
      <c r="BO20" s="111">
        <v>-157816.27647200812</v>
      </c>
      <c r="BP20" s="111">
        <f>BM20+BN20+BO20</f>
        <v>186833880.31676292</v>
      </c>
      <c r="BQ20" s="111">
        <v>0</v>
      </c>
      <c r="BR20" s="111">
        <v>-157816.27647200812</v>
      </c>
      <c r="BS20" s="111">
        <f>BP20+BQ20+BR20</f>
        <v>186676064.04029092</v>
      </c>
      <c r="BT20" s="111">
        <v>0</v>
      </c>
      <c r="BU20" s="111">
        <v>-157816.27647200812</v>
      </c>
      <c r="BV20" s="111">
        <f>BS20+BT20+BU20</f>
        <v>186518247.76381892</v>
      </c>
      <c r="BW20" s="111">
        <v>0</v>
      </c>
      <c r="BX20" s="111">
        <v>-157816.27647200812</v>
      </c>
      <c r="BY20" s="111">
        <f>BV20+BW20+BX20</f>
        <v>186360431.48734692</v>
      </c>
      <c r="CA20" s="112">
        <f t="shared" ref="CA20:CA23" si="28">AVERAGE(AO20,AR20,AU20,AX20,BA20,BD20,BG20,BJ20,BM20,BP20,BS20,BV20,BY20)</f>
        <v>187310803.93078926</v>
      </c>
      <c r="CB20" s="101"/>
    </row>
    <row r="21" spans="1:80">
      <c r="A21" t="s">
        <v>205</v>
      </c>
      <c r="B21" t="s">
        <v>13</v>
      </c>
      <c r="C21" t="s">
        <v>15</v>
      </c>
      <c r="D21" s="109">
        <v>-1.9898565750515271E-2</v>
      </c>
      <c r="E21" s="125" t="s">
        <v>209</v>
      </c>
      <c r="F21" s="125" t="str">
        <f>E21&amp;C21</f>
        <v>HYDPDGU</v>
      </c>
      <c r="G21" s="125" t="str">
        <f>E21&amp;C21</f>
        <v>HYDPDGU</v>
      </c>
      <c r="H21" s="110">
        <v>43721884.589999996</v>
      </c>
      <c r="I21" s="111">
        <v>0</v>
      </c>
      <c r="J21" s="111">
        <v>-72500.232937546287</v>
      </c>
      <c r="K21" s="111">
        <f>H21+I21+J21</f>
        <v>43649384.357062452</v>
      </c>
      <c r="L21" s="111">
        <v>0</v>
      </c>
      <c r="M21" s="111">
        <v>-72500.232937546287</v>
      </c>
      <c r="N21" s="111">
        <f>K21+L21+M21</f>
        <v>43576884.124124907</v>
      </c>
      <c r="O21" s="111">
        <v>0</v>
      </c>
      <c r="P21" s="111">
        <v>-72500.232937546287</v>
      </c>
      <c r="Q21" s="111">
        <f>N21+O21+P21</f>
        <v>43504383.891187362</v>
      </c>
      <c r="R21" s="111">
        <v>0</v>
      </c>
      <c r="S21" s="111">
        <v>-747432.79293754627</v>
      </c>
      <c r="T21" s="111">
        <f>Q21+R21+S21</f>
        <v>42756951.098249815</v>
      </c>
      <c r="U21" s="111">
        <v>0</v>
      </c>
      <c r="V21" s="111">
        <v>-72500.232937546287</v>
      </c>
      <c r="W21" s="111">
        <f>T21+U21+V21</f>
        <v>42684450.865312271</v>
      </c>
      <c r="X21" s="111">
        <v>0</v>
      </c>
      <c r="Y21" s="111">
        <v>-72500.232937546287</v>
      </c>
      <c r="Z21" s="111">
        <f>W21+X21+Y21</f>
        <v>42611950.632374726</v>
      </c>
      <c r="AA21" s="111">
        <v>0</v>
      </c>
      <c r="AB21" s="111">
        <v>-70659.725118001603</v>
      </c>
      <c r="AC21" s="111">
        <f>Z21+AA21+AB21</f>
        <v>42541290.907256722</v>
      </c>
      <c r="AD21" s="111">
        <v>0</v>
      </c>
      <c r="AE21" s="111">
        <v>-70659.725118001603</v>
      </c>
      <c r="AF21" s="111">
        <f>AC21+AD21+AE21</f>
        <v>42470631.182138719</v>
      </c>
      <c r="AG21" s="111">
        <v>0</v>
      </c>
      <c r="AH21" s="111">
        <v>-70659.725118001603</v>
      </c>
      <c r="AI21" s="111">
        <f>AF21+AG21+AH21</f>
        <v>42399971.457020715</v>
      </c>
      <c r="AJ21" s="111">
        <v>0</v>
      </c>
      <c r="AK21" s="111">
        <v>-70659.725118001603</v>
      </c>
      <c r="AL21" s="111">
        <f>AI21+AJ21+AK21</f>
        <v>42329311.731902711</v>
      </c>
      <c r="AM21" s="111">
        <v>0</v>
      </c>
      <c r="AN21" s="111">
        <v>-70659.725118001603</v>
      </c>
      <c r="AO21" s="111">
        <f>AL21+AM21+AN21</f>
        <v>42258652.006784707</v>
      </c>
      <c r="AP21" s="111">
        <v>0</v>
      </c>
      <c r="AQ21" s="111">
        <v>-70659.725118001603</v>
      </c>
      <c r="AR21" s="111">
        <f>AO21+AP21+AQ21</f>
        <v>42187992.281666704</v>
      </c>
      <c r="AS21" s="111">
        <v>0</v>
      </c>
      <c r="AT21" s="111">
        <v>-70659.725118001603</v>
      </c>
      <c r="AU21" s="111">
        <f>AR21+AS21+AT21</f>
        <v>42117332.5565487</v>
      </c>
      <c r="AV21" s="111">
        <v>0</v>
      </c>
      <c r="AW21" s="111">
        <v>-70659.725118001603</v>
      </c>
      <c r="AX21" s="111">
        <f>AU21+AV21+AW21</f>
        <v>42046672.831430696</v>
      </c>
      <c r="AY21" s="111">
        <v>0</v>
      </c>
      <c r="AZ21" s="111">
        <v>-70659.725118001603</v>
      </c>
      <c r="BA21" s="111">
        <f>AX21+AY21+AZ21</f>
        <v>41976013.106312692</v>
      </c>
      <c r="BB21" s="111">
        <v>0</v>
      </c>
      <c r="BC21" s="111">
        <v>-70659.725118001603</v>
      </c>
      <c r="BD21" s="111">
        <f>BA21+BB21+BC21</f>
        <v>41905353.381194688</v>
      </c>
      <c r="BE21" s="111">
        <v>0</v>
      </c>
      <c r="BF21" s="111">
        <v>-70659.725118001603</v>
      </c>
      <c r="BG21" s="111">
        <f>BD21+BE21+BF21</f>
        <v>41834693.656076685</v>
      </c>
      <c r="BH21" s="111">
        <v>0</v>
      </c>
      <c r="BI21" s="111">
        <v>-70659.725118001603</v>
      </c>
      <c r="BJ21" s="111">
        <f>BG21+BH21+BI21</f>
        <v>41764033.930958681</v>
      </c>
      <c r="BK21" s="111">
        <v>0</v>
      </c>
      <c r="BL21" s="111">
        <v>-69253.697931827672</v>
      </c>
      <c r="BM21" s="111">
        <f>BJ21+BK21+BL21</f>
        <v>41694780.233026855</v>
      </c>
      <c r="BN21" s="111">
        <v>0</v>
      </c>
      <c r="BO21" s="111">
        <v>-69253.697931827672</v>
      </c>
      <c r="BP21" s="111">
        <f>BM21+BN21+BO21</f>
        <v>41625526.535095029</v>
      </c>
      <c r="BQ21" s="111">
        <v>0</v>
      </c>
      <c r="BR21" s="111">
        <v>-69253.697931827672</v>
      </c>
      <c r="BS21" s="111">
        <f>BP21+BQ21+BR21</f>
        <v>41556272.837163202</v>
      </c>
      <c r="BT21" s="111">
        <v>0</v>
      </c>
      <c r="BU21" s="111">
        <v>-69253.697931827672</v>
      </c>
      <c r="BV21" s="111">
        <f>BS21+BT21+BU21</f>
        <v>41487019.139231376</v>
      </c>
      <c r="BW21" s="111">
        <v>0</v>
      </c>
      <c r="BX21" s="111">
        <v>-69253.697931827672</v>
      </c>
      <c r="BY21" s="111">
        <f>BV21+BW21+BX21</f>
        <v>41417765.44129955</v>
      </c>
      <c r="CA21" s="112">
        <f t="shared" si="28"/>
        <v>41836315.995137654</v>
      </c>
      <c r="CB21" s="101"/>
    </row>
    <row r="22" spans="1:80">
      <c r="A22" t="s">
        <v>206</v>
      </c>
      <c r="B22" t="s">
        <v>18</v>
      </c>
      <c r="C22" t="s">
        <v>18</v>
      </c>
      <c r="D22" s="109">
        <v>-1.0055390868865394E-2</v>
      </c>
      <c r="E22" s="125" t="s">
        <v>209</v>
      </c>
      <c r="F22" s="125" t="str">
        <f>E22&amp;C22</f>
        <v>HYDPSG-P</v>
      </c>
      <c r="G22" s="125" t="str">
        <f>E22&amp;C22</f>
        <v>HYDPSG-P</v>
      </c>
      <c r="H22" s="110">
        <v>254882000.88999999</v>
      </c>
      <c r="I22" s="111">
        <v>370390.07</v>
      </c>
      <c r="J22" s="111">
        <v>-213578.17869895391</v>
      </c>
      <c r="K22" s="111">
        <f>H22+I22+J22</f>
        <v>255038812.78130102</v>
      </c>
      <c r="L22" s="111">
        <v>242362.47</v>
      </c>
      <c r="M22" s="111">
        <v>-213578.17869895391</v>
      </c>
      <c r="N22" s="111">
        <f>K22+L22+M22</f>
        <v>255067597.07260206</v>
      </c>
      <c r="O22" s="111">
        <v>390001.04999999993</v>
      </c>
      <c r="P22" s="111">
        <v>-213578.17869895391</v>
      </c>
      <c r="Q22" s="111">
        <f>N22+O22+P22</f>
        <v>255244019.94390312</v>
      </c>
      <c r="R22" s="111">
        <v>17731</v>
      </c>
      <c r="S22" s="111">
        <v>-213578.17869895391</v>
      </c>
      <c r="T22" s="111">
        <f>Q22+R22+S22</f>
        <v>255048172.76520416</v>
      </c>
      <c r="U22" s="111">
        <v>19156911.129999995</v>
      </c>
      <c r="V22" s="111">
        <v>-3539168.3286989541</v>
      </c>
      <c r="W22" s="111">
        <f>T22+U22+V22</f>
        <v>270665915.56650525</v>
      </c>
      <c r="X22" s="111">
        <v>25792024.530000005</v>
      </c>
      <c r="Y22" s="111">
        <v>-213578.17869895391</v>
      </c>
      <c r="Z22" s="111">
        <f>W22+X22+Y22</f>
        <v>296244361.91780633</v>
      </c>
      <c r="AA22" s="111">
        <v>408591.64000000095</v>
      </c>
      <c r="AB22" s="111">
        <v>-248237.73764843037</v>
      </c>
      <c r="AC22" s="111">
        <f>Z22+AA22+AB22</f>
        <v>296404715.82015789</v>
      </c>
      <c r="AD22" s="111">
        <v>3183199.4299999997</v>
      </c>
      <c r="AE22" s="111">
        <v>-248237.73764843037</v>
      </c>
      <c r="AF22" s="111">
        <f>AC22+AD22+AE22</f>
        <v>299339677.51250947</v>
      </c>
      <c r="AG22" s="111">
        <v>315581.64</v>
      </c>
      <c r="AH22" s="111">
        <v>-248237.73764843037</v>
      </c>
      <c r="AI22" s="111">
        <f>AF22+AG22+AH22</f>
        <v>299407021.41486102</v>
      </c>
      <c r="AJ22" s="111">
        <v>65261.64</v>
      </c>
      <c r="AK22" s="111">
        <v>-248237.73764843037</v>
      </c>
      <c r="AL22" s="111">
        <f>AI22+AJ22+AK22</f>
        <v>299224045.31721258</v>
      </c>
      <c r="AM22" s="111">
        <v>928913.62000000023</v>
      </c>
      <c r="AN22" s="111">
        <v>-248237.73764843037</v>
      </c>
      <c r="AO22" s="111">
        <f>AL22+AM22+AN22</f>
        <v>299904721.19956416</v>
      </c>
      <c r="AP22" s="111">
        <v>814813.22</v>
      </c>
      <c r="AQ22" s="111">
        <v>-248237.73764843037</v>
      </c>
      <c r="AR22" s="111">
        <f>AO22+AP22+AQ22</f>
        <v>300471296.68191576</v>
      </c>
      <c r="AS22" s="111">
        <v>1104587.3299999998</v>
      </c>
      <c r="AT22" s="111">
        <v>-248237.73764843037</v>
      </c>
      <c r="AU22" s="111">
        <f>AR22+AS22+AT22</f>
        <v>301327646.27426732</v>
      </c>
      <c r="AV22" s="111">
        <v>432204.97</v>
      </c>
      <c r="AW22" s="111">
        <v>-248237.73764843037</v>
      </c>
      <c r="AX22" s="111">
        <f>AU22+AV22+AW22</f>
        <v>301511613.50661892</v>
      </c>
      <c r="AY22" s="111">
        <v>73249380.460000008</v>
      </c>
      <c r="AZ22" s="111">
        <v>-248237.73764843037</v>
      </c>
      <c r="BA22" s="111">
        <f>AX22+AY22+AZ22</f>
        <v>374512756.22897047</v>
      </c>
      <c r="BB22" s="111">
        <v>5391677.299999998</v>
      </c>
      <c r="BC22" s="111">
        <v>-248237.73764843037</v>
      </c>
      <c r="BD22" s="111">
        <f>BA22+BB22+BC22</f>
        <v>379656195.79132205</v>
      </c>
      <c r="BE22" s="111">
        <v>23269746.939999998</v>
      </c>
      <c r="BF22" s="111">
        <v>-248237.73764843037</v>
      </c>
      <c r="BG22" s="111">
        <f>BD22+BE22+BF22</f>
        <v>402677704.99367362</v>
      </c>
      <c r="BH22" s="111">
        <v>118284497.03999998</v>
      </c>
      <c r="BI22" s="111">
        <v>-248237.73764843037</v>
      </c>
      <c r="BJ22" s="111">
        <f>BG22+BH22+BI22</f>
        <v>520713964.29602516</v>
      </c>
      <c r="BK22" s="111">
        <v>429180.83000000007</v>
      </c>
      <c r="BL22" s="111">
        <v>-436331.8701560793</v>
      </c>
      <c r="BM22" s="111">
        <f>BJ22+BK22+BL22</f>
        <v>520706813.25586909</v>
      </c>
      <c r="BN22" s="111">
        <v>402457</v>
      </c>
      <c r="BO22" s="111">
        <v>-436331.8701560793</v>
      </c>
      <c r="BP22" s="111">
        <f>BM22+BN22+BO22</f>
        <v>520672938.38571304</v>
      </c>
      <c r="BQ22" s="111">
        <v>402590.90000000037</v>
      </c>
      <c r="BR22" s="111">
        <v>-436331.8701560793</v>
      </c>
      <c r="BS22" s="111">
        <f>BP22+BQ22+BR22</f>
        <v>520639197.41555697</v>
      </c>
      <c r="BT22" s="111">
        <v>115370</v>
      </c>
      <c r="BU22" s="111">
        <v>-436331.8701560793</v>
      </c>
      <c r="BV22" s="111">
        <f>BS22+BT22+BU22</f>
        <v>520318235.54540092</v>
      </c>
      <c r="BW22" s="111">
        <v>137678</v>
      </c>
      <c r="BX22" s="111">
        <v>-436331.8701560793</v>
      </c>
      <c r="BY22" s="111">
        <f>BV22+BW22+BX22</f>
        <v>520019581.67524487</v>
      </c>
      <c r="CA22" s="112">
        <f t="shared" si="28"/>
        <v>421779435.78847253</v>
      </c>
      <c r="CB22" s="101"/>
    </row>
    <row r="23" spans="1:80">
      <c r="A23" t="s">
        <v>206</v>
      </c>
      <c r="B23" t="s">
        <v>19</v>
      </c>
      <c r="C23" t="s">
        <v>19</v>
      </c>
      <c r="D23" s="109">
        <v>-1.4026373675035555E-2</v>
      </c>
      <c r="E23" s="125" t="s">
        <v>209</v>
      </c>
      <c r="F23" s="125" t="str">
        <f>E23&amp;C23</f>
        <v>HYDPSG-U</v>
      </c>
      <c r="G23" s="125" t="str">
        <f>E23&amp;C23</f>
        <v>HYDPSG-U</v>
      </c>
      <c r="H23" s="110">
        <v>97096458.399999991</v>
      </c>
      <c r="I23" s="111">
        <v>1065138.3799999999</v>
      </c>
      <c r="J23" s="111">
        <v>-113492.60067007873</v>
      </c>
      <c r="K23" s="111">
        <f>H23+I23+J23</f>
        <v>98048104.179329902</v>
      </c>
      <c r="L23" s="111">
        <v>343393.52999999997</v>
      </c>
      <c r="M23" s="111">
        <v>-113492.60067007873</v>
      </c>
      <c r="N23" s="111">
        <f>K23+L23+M23</f>
        <v>98278005.108659819</v>
      </c>
      <c r="O23" s="111">
        <v>160675.75</v>
      </c>
      <c r="P23" s="111">
        <v>-113492.60067007873</v>
      </c>
      <c r="Q23" s="111">
        <f>N23+O23+P23</f>
        <v>98325188.257989734</v>
      </c>
      <c r="R23" s="111">
        <v>0</v>
      </c>
      <c r="S23" s="111">
        <v>-431182.79067007871</v>
      </c>
      <c r="T23" s="111">
        <f>Q23+R23+S23</f>
        <v>97894005.467319652</v>
      </c>
      <c r="U23" s="111">
        <v>0</v>
      </c>
      <c r="V23" s="111">
        <v>-113492.60067007873</v>
      </c>
      <c r="W23" s="111">
        <f>T23+U23+V23</f>
        <v>97780512.866649568</v>
      </c>
      <c r="X23" s="111">
        <v>2964201.2600000002</v>
      </c>
      <c r="Y23" s="111">
        <v>-113492.60067007873</v>
      </c>
      <c r="Z23" s="111">
        <f>W23+X23+Y23</f>
        <v>100631221.52597949</v>
      </c>
      <c r="AA23" s="111">
        <v>0</v>
      </c>
      <c r="AB23" s="111">
        <v>-117624.25970822251</v>
      </c>
      <c r="AC23" s="111">
        <f>Z23+AA23+AB23</f>
        <v>100513597.26627126</v>
      </c>
      <c r="AD23" s="111">
        <v>0</v>
      </c>
      <c r="AE23" s="111">
        <v>-117624.25970822251</v>
      </c>
      <c r="AF23" s="111">
        <f>AC23+AD23+AE23</f>
        <v>100395973.00656304</v>
      </c>
      <c r="AG23" s="111">
        <v>0</v>
      </c>
      <c r="AH23" s="111">
        <v>-117624.25970822251</v>
      </c>
      <c r="AI23" s="111">
        <f>AF23+AG23+AH23</f>
        <v>100278348.74685481</v>
      </c>
      <c r="AJ23" s="111">
        <v>170379.97000000003</v>
      </c>
      <c r="AK23" s="111">
        <v>-117624.25970822251</v>
      </c>
      <c r="AL23" s="111">
        <f>AI23+AJ23+AK23</f>
        <v>100331104.45714658</v>
      </c>
      <c r="AM23" s="111">
        <v>0</v>
      </c>
      <c r="AN23" s="111">
        <v>-117624.25970822251</v>
      </c>
      <c r="AO23" s="111">
        <f>AL23+AM23+AN23</f>
        <v>100213480.19743836</v>
      </c>
      <c r="AP23" s="111">
        <v>0</v>
      </c>
      <c r="AQ23" s="111">
        <v>-117624.25970822251</v>
      </c>
      <c r="AR23" s="111">
        <f>AO23+AP23+AQ23</f>
        <v>100095855.93773013</v>
      </c>
      <c r="AS23" s="111">
        <v>0</v>
      </c>
      <c r="AT23" s="111">
        <v>-117624.25970822251</v>
      </c>
      <c r="AU23" s="111">
        <f>AR23+AS23+AT23</f>
        <v>99978231.678021908</v>
      </c>
      <c r="AV23" s="111">
        <v>0</v>
      </c>
      <c r="AW23" s="111">
        <v>-117624.25970822251</v>
      </c>
      <c r="AX23" s="111">
        <f>AU23+AV23+AW23</f>
        <v>99860607.418313682</v>
      </c>
      <c r="AY23" s="111">
        <v>0</v>
      </c>
      <c r="AZ23" s="111">
        <v>-117624.25970822251</v>
      </c>
      <c r="BA23" s="111">
        <f>AX23+AY23+AZ23</f>
        <v>99742983.158605456</v>
      </c>
      <c r="BB23" s="111">
        <v>0</v>
      </c>
      <c r="BC23" s="111">
        <v>-117624.25970822251</v>
      </c>
      <c r="BD23" s="111">
        <f>BA23+BB23+BC23</f>
        <v>99625358.898897231</v>
      </c>
      <c r="BE23" s="111">
        <v>18444586.530000001</v>
      </c>
      <c r="BF23" s="111">
        <v>-117624.25970822251</v>
      </c>
      <c r="BG23" s="111">
        <f>BD23+BE23+BF23</f>
        <v>117952321.16918901</v>
      </c>
      <c r="BH23" s="111">
        <v>1172334.0099999998</v>
      </c>
      <c r="BI23" s="111">
        <v>-117624.25970822251</v>
      </c>
      <c r="BJ23" s="111">
        <f>BG23+BH23+BI23</f>
        <v>119007030.91948079</v>
      </c>
      <c r="BK23" s="111">
        <v>0</v>
      </c>
      <c r="BL23" s="111">
        <v>-139103.09046942898</v>
      </c>
      <c r="BM23" s="111">
        <f>BJ23+BK23+BL23</f>
        <v>118867927.82901135</v>
      </c>
      <c r="BN23" s="111">
        <v>0</v>
      </c>
      <c r="BO23" s="111">
        <v>-139103.09046942898</v>
      </c>
      <c r="BP23" s="111">
        <f>BM23+BN23+BO23</f>
        <v>118728824.73854192</v>
      </c>
      <c r="BQ23" s="111">
        <v>0</v>
      </c>
      <c r="BR23" s="111">
        <v>-139103.09046942898</v>
      </c>
      <c r="BS23" s="111">
        <f>BP23+BQ23+BR23</f>
        <v>118589721.64807248</v>
      </c>
      <c r="BT23" s="111">
        <v>0</v>
      </c>
      <c r="BU23" s="111">
        <v>-139103.09046942898</v>
      </c>
      <c r="BV23" s="111">
        <f>BS23+BT23+BU23</f>
        <v>118450618.55760305</v>
      </c>
      <c r="BW23" s="111">
        <v>0</v>
      </c>
      <c r="BX23" s="111">
        <v>-139103.09046942898</v>
      </c>
      <c r="BY23" s="111">
        <f>BV23+BW23+BX23</f>
        <v>118311515.46713361</v>
      </c>
      <c r="CA23" s="112">
        <f t="shared" si="28"/>
        <v>109955729.04754145</v>
      </c>
      <c r="CB23" s="101"/>
    </row>
    <row r="24" spans="1:80" s="113" customFormat="1" hidden="1">
      <c r="A24" s="118"/>
      <c r="B24" s="118"/>
      <c r="D24" s="119"/>
      <c r="E24" s="118"/>
      <c r="F24" s="125" t="str">
        <f>E24&amp;C24</f>
        <v/>
      </c>
      <c r="G24" s="118"/>
      <c r="H24" s="110"/>
      <c r="I24" s="111">
        <v>0</v>
      </c>
      <c r="J24" s="111">
        <v>0</v>
      </c>
      <c r="K24" s="111"/>
      <c r="L24" s="111">
        <v>0</v>
      </c>
      <c r="M24" s="111">
        <v>0</v>
      </c>
      <c r="N24" s="111"/>
      <c r="O24" s="111">
        <v>0</v>
      </c>
      <c r="P24" s="111">
        <v>0</v>
      </c>
      <c r="Q24" s="111"/>
      <c r="R24" s="111">
        <v>0</v>
      </c>
      <c r="S24" s="111">
        <v>0</v>
      </c>
      <c r="T24" s="111"/>
      <c r="U24" s="111">
        <v>0</v>
      </c>
      <c r="V24" s="111">
        <v>0</v>
      </c>
      <c r="W24" s="111"/>
      <c r="X24" s="111">
        <v>0</v>
      </c>
      <c r="Y24" s="111">
        <v>0</v>
      </c>
      <c r="Z24" s="111"/>
      <c r="AA24" s="111">
        <v>0</v>
      </c>
      <c r="AB24" s="111">
        <v>0</v>
      </c>
      <c r="AC24" s="111"/>
      <c r="AD24" s="111">
        <v>0</v>
      </c>
      <c r="AE24" s="111">
        <v>0</v>
      </c>
      <c r="AF24" s="111"/>
      <c r="AG24" s="111">
        <v>0</v>
      </c>
      <c r="AH24" s="111">
        <v>0</v>
      </c>
      <c r="AI24" s="111"/>
      <c r="AJ24" s="111">
        <v>0</v>
      </c>
      <c r="AK24" s="111">
        <v>0</v>
      </c>
      <c r="AL24" s="111"/>
      <c r="AM24" s="111">
        <v>0</v>
      </c>
      <c r="AN24" s="111">
        <v>0</v>
      </c>
      <c r="AO24" s="111"/>
      <c r="AP24" s="111">
        <v>0</v>
      </c>
      <c r="AQ24" s="111">
        <v>0</v>
      </c>
      <c r="AR24" s="111"/>
      <c r="AS24" s="111">
        <v>0</v>
      </c>
      <c r="AT24" s="111">
        <v>0</v>
      </c>
      <c r="AU24" s="111"/>
      <c r="AV24" s="111">
        <v>0</v>
      </c>
      <c r="AW24" s="111">
        <v>0</v>
      </c>
      <c r="AX24" s="111"/>
      <c r="AY24" s="111">
        <v>0</v>
      </c>
      <c r="AZ24" s="111">
        <v>0</v>
      </c>
      <c r="BA24" s="111"/>
      <c r="BB24" s="111">
        <v>0</v>
      </c>
      <c r="BC24" s="111">
        <v>0</v>
      </c>
      <c r="BD24" s="111"/>
      <c r="BE24" s="111">
        <v>0</v>
      </c>
      <c r="BF24" s="111">
        <v>0</v>
      </c>
      <c r="BG24" s="111"/>
      <c r="BH24" s="111">
        <v>0</v>
      </c>
      <c r="BI24" s="111">
        <v>0</v>
      </c>
      <c r="BJ24" s="111"/>
      <c r="BK24" s="111">
        <v>0</v>
      </c>
      <c r="BL24" s="111">
        <v>0</v>
      </c>
      <c r="BM24" s="111"/>
      <c r="BN24" s="111">
        <v>0</v>
      </c>
      <c r="BO24" s="111">
        <v>0</v>
      </c>
      <c r="BP24" s="111"/>
      <c r="BQ24" s="111">
        <v>0</v>
      </c>
      <c r="BR24" s="111">
        <v>0</v>
      </c>
      <c r="BS24" s="111"/>
      <c r="BT24" s="111">
        <v>0</v>
      </c>
      <c r="BU24" s="111">
        <v>0</v>
      </c>
      <c r="BV24" s="111"/>
      <c r="BW24" s="111">
        <v>0</v>
      </c>
      <c r="BX24" s="111">
        <v>0</v>
      </c>
      <c r="BY24" s="111"/>
      <c r="CA24" s="112"/>
      <c r="CB24" s="101"/>
    </row>
    <row r="25" spans="1:80">
      <c r="A25" t="s">
        <v>210</v>
      </c>
      <c r="D25" s="114"/>
      <c r="H25" s="115">
        <f>SUBTOTAL(9,H20:H24)</f>
        <v>589352489.18999994</v>
      </c>
      <c r="I25" s="115">
        <f t="shared" ref="I25:BT25" si="29">SUBTOTAL(9,I20:I24)</f>
        <v>1435528.45</v>
      </c>
      <c r="J25" s="115">
        <f t="shared" si="29"/>
        <v>-562870.71870184632</v>
      </c>
      <c r="K25" s="115">
        <f t="shared" si="29"/>
        <v>590225146.92129815</v>
      </c>
      <c r="L25" s="115">
        <f t="shared" si="29"/>
        <v>585756</v>
      </c>
      <c r="M25" s="115">
        <f t="shared" si="29"/>
        <v>-562870.71870184632</v>
      </c>
      <c r="N25" s="115">
        <f t="shared" si="29"/>
        <v>590248032.20259631</v>
      </c>
      <c r="O25" s="115">
        <f t="shared" si="29"/>
        <v>550676.79999999993</v>
      </c>
      <c r="P25" s="115">
        <f t="shared" si="29"/>
        <v>-562870.71870184632</v>
      </c>
      <c r="Q25" s="115">
        <f t="shared" si="29"/>
        <v>590235838.28389442</v>
      </c>
      <c r="R25" s="115">
        <f t="shared" si="29"/>
        <v>17731</v>
      </c>
      <c r="S25" s="115">
        <f t="shared" si="29"/>
        <v>-1555493.4687018462</v>
      </c>
      <c r="T25" s="115">
        <f t="shared" si="29"/>
        <v>588698075.81519258</v>
      </c>
      <c r="U25" s="115">
        <f t="shared" si="29"/>
        <v>19156911.129999995</v>
      </c>
      <c r="V25" s="115">
        <f t="shared" si="29"/>
        <v>-7498140.2387018465</v>
      </c>
      <c r="W25" s="115">
        <f t="shared" si="29"/>
        <v>600356846.70649076</v>
      </c>
      <c r="X25" s="115">
        <f t="shared" si="29"/>
        <v>28756225.790000007</v>
      </c>
      <c r="Y25" s="115">
        <f t="shared" si="29"/>
        <v>-562870.71870184632</v>
      </c>
      <c r="Z25" s="115">
        <f t="shared" si="29"/>
        <v>628550201.777789</v>
      </c>
      <c r="AA25" s="115">
        <f t="shared" si="29"/>
        <v>408591.64000000095</v>
      </c>
      <c r="AB25" s="115">
        <f t="shared" si="29"/>
        <v>-595951.29180144263</v>
      </c>
      <c r="AC25" s="115">
        <f t="shared" si="29"/>
        <v>628362842.12598741</v>
      </c>
      <c r="AD25" s="115">
        <f t="shared" si="29"/>
        <v>3183199.4299999997</v>
      </c>
      <c r="AE25" s="115">
        <f t="shared" si="29"/>
        <v>-595951.29180144263</v>
      </c>
      <c r="AF25" s="115">
        <f t="shared" si="29"/>
        <v>630950090.26418602</v>
      </c>
      <c r="AG25" s="115">
        <f t="shared" si="29"/>
        <v>315581.64</v>
      </c>
      <c r="AH25" s="115">
        <f t="shared" si="29"/>
        <v>-595951.29180144263</v>
      </c>
      <c r="AI25" s="115">
        <f t="shared" si="29"/>
        <v>630669720.61238456</v>
      </c>
      <c r="AJ25" s="115">
        <f t="shared" si="29"/>
        <v>235641.61000000004</v>
      </c>
      <c r="AK25" s="115">
        <f t="shared" si="29"/>
        <v>-595951.29180144263</v>
      </c>
      <c r="AL25" s="115">
        <f t="shared" si="29"/>
        <v>630309410.93058312</v>
      </c>
      <c r="AM25" s="115">
        <f t="shared" si="29"/>
        <v>928913.62000000023</v>
      </c>
      <c r="AN25" s="115">
        <f t="shared" si="29"/>
        <v>-595951.29180144263</v>
      </c>
      <c r="AO25" s="115">
        <f t="shared" si="29"/>
        <v>630642373.25878167</v>
      </c>
      <c r="AP25" s="115">
        <f t="shared" si="29"/>
        <v>814813.22</v>
      </c>
      <c r="AQ25" s="115">
        <f t="shared" si="29"/>
        <v>-595951.29180144263</v>
      </c>
      <c r="AR25" s="115">
        <f t="shared" si="29"/>
        <v>630861235.18698025</v>
      </c>
      <c r="AS25" s="115">
        <f t="shared" si="29"/>
        <v>1104587.3299999998</v>
      </c>
      <c r="AT25" s="115">
        <f t="shared" si="29"/>
        <v>-595951.29180144263</v>
      </c>
      <c r="AU25" s="115">
        <f t="shared" si="29"/>
        <v>631369871.22517872</v>
      </c>
      <c r="AV25" s="115">
        <f t="shared" si="29"/>
        <v>432204.97</v>
      </c>
      <c r="AW25" s="115">
        <f t="shared" si="29"/>
        <v>-595951.29180144263</v>
      </c>
      <c r="AX25" s="115">
        <f t="shared" si="29"/>
        <v>631206124.90337729</v>
      </c>
      <c r="AY25" s="115">
        <f t="shared" si="29"/>
        <v>73249380.460000008</v>
      </c>
      <c r="AZ25" s="115">
        <f t="shared" si="29"/>
        <v>-595951.29180144263</v>
      </c>
      <c r="BA25" s="115">
        <f t="shared" si="29"/>
        <v>703859554.07157588</v>
      </c>
      <c r="BB25" s="115">
        <f t="shared" si="29"/>
        <v>5391677.299999998</v>
      </c>
      <c r="BC25" s="115">
        <f t="shared" si="29"/>
        <v>-595951.29180144263</v>
      </c>
      <c r="BD25" s="115">
        <f t="shared" si="29"/>
        <v>708655280.07977438</v>
      </c>
      <c r="BE25" s="115">
        <f t="shared" si="29"/>
        <v>41714333.469999999</v>
      </c>
      <c r="BF25" s="115">
        <f t="shared" si="29"/>
        <v>-595951.29180144263</v>
      </c>
      <c r="BG25" s="115">
        <f t="shared" si="29"/>
        <v>749773662.25797296</v>
      </c>
      <c r="BH25" s="115">
        <f t="shared" si="29"/>
        <v>119456831.04999998</v>
      </c>
      <c r="BI25" s="115">
        <f t="shared" si="29"/>
        <v>-595951.29180144263</v>
      </c>
      <c r="BJ25" s="115">
        <f t="shared" si="29"/>
        <v>868634542.01617157</v>
      </c>
      <c r="BK25" s="115">
        <f t="shared" si="29"/>
        <v>429180.83000000007</v>
      </c>
      <c r="BL25" s="115">
        <f t="shared" si="29"/>
        <v>-802504.93502934417</v>
      </c>
      <c r="BM25" s="115">
        <f t="shared" si="29"/>
        <v>868261217.91114223</v>
      </c>
      <c r="BN25" s="115">
        <f t="shared" si="29"/>
        <v>402457</v>
      </c>
      <c r="BO25" s="115">
        <f t="shared" si="29"/>
        <v>-802504.93502934417</v>
      </c>
      <c r="BP25" s="115">
        <f t="shared" si="29"/>
        <v>867861169.97611296</v>
      </c>
      <c r="BQ25" s="115">
        <f t="shared" si="29"/>
        <v>402590.90000000037</v>
      </c>
      <c r="BR25" s="115">
        <f t="shared" si="29"/>
        <v>-802504.93502934417</v>
      </c>
      <c r="BS25" s="115">
        <f t="shared" si="29"/>
        <v>867461255.94108355</v>
      </c>
      <c r="BT25" s="115">
        <f t="shared" si="29"/>
        <v>115370</v>
      </c>
      <c r="BU25" s="115">
        <f t="shared" ref="BU25:BY25" si="30">SUBTOTAL(9,BU20:BU24)</f>
        <v>-802504.93502934417</v>
      </c>
      <c r="BV25" s="115">
        <f t="shared" si="30"/>
        <v>866774121.00605428</v>
      </c>
      <c r="BW25" s="115">
        <f t="shared" si="30"/>
        <v>137678</v>
      </c>
      <c r="BX25" s="115">
        <f t="shared" si="30"/>
        <v>-802504.93502934417</v>
      </c>
      <c r="BY25" s="115">
        <f t="shared" si="30"/>
        <v>866109294.07102501</v>
      </c>
      <c r="CA25" s="117">
        <f>SUBTOTAL(9,CA20:CA24)</f>
        <v>760882284.76194096</v>
      </c>
    </row>
    <row r="26" spans="1:80">
      <c r="D26" s="114"/>
      <c r="H26" s="110"/>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CA26" s="112"/>
    </row>
    <row r="27" spans="1:80">
      <c r="A27" s="99" t="s">
        <v>211</v>
      </c>
      <c r="B27" s="99"/>
      <c r="D27" s="114"/>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CA27" s="112"/>
    </row>
    <row r="28" spans="1:80">
      <c r="A28" t="s">
        <v>205</v>
      </c>
      <c r="B28" t="s">
        <v>13</v>
      </c>
      <c r="C28" t="s">
        <v>15</v>
      </c>
      <c r="D28" s="109">
        <v>-1.7974475177058365E-2</v>
      </c>
      <c r="E28" s="125" t="s">
        <v>212</v>
      </c>
      <c r="F28" s="125" t="str">
        <f>E28&amp;C28</f>
        <v>OTHPDGU</v>
      </c>
      <c r="G28" s="125" t="str">
        <f>E28&amp;C28</f>
        <v>OTHPDGU</v>
      </c>
      <c r="H28" s="110">
        <v>1207689.6100000001</v>
      </c>
      <c r="I28" s="111">
        <v>0</v>
      </c>
      <c r="J28" s="111">
        <v>-1808.9655763780249</v>
      </c>
      <c r="K28" s="111">
        <f>H28+I28+J28</f>
        <v>1205880.6444236222</v>
      </c>
      <c r="L28" s="111">
        <v>0</v>
      </c>
      <c r="M28" s="111">
        <v>-1808.9655763780249</v>
      </c>
      <c r="N28" s="111">
        <f>K28+L28+M28</f>
        <v>1204071.6788472442</v>
      </c>
      <c r="O28" s="111">
        <v>0</v>
      </c>
      <c r="P28" s="111">
        <v>-1808.9655763780249</v>
      </c>
      <c r="Q28" s="111">
        <f>N28+O28+P28</f>
        <v>1202262.7132708663</v>
      </c>
      <c r="R28" s="111">
        <v>0</v>
      </c>
      <c r="S28" s="111">
        <v>-1808.9655763780249</v>
      </c>
      <c r="T28" s="111">
        <f>Q28+R28+S28</f>
        <v>1200453.7476944884</v>
      </c>
      <c r="U28" s="111">
        <v>0</v>
      </c>
      <c r="V28" s="111">
        <v>-1808.9655763780249</v>
      </c>
      <c r="W28" s="111">
        <f>T28+U28+V28</f>
        <v>1198644.7821181105</v>
      </c>
      <c r="X28" s="111">
        <v>0</v>
      </c>
      <c r="Y28" s="111">
        <v>-1808.9655763780249</v>
      </c>
      <c r="Z28" s="111">
        <f>W28+X28+Y28</f>
        <v>1196835.8165417325</v>
      </c>
      <c r="AA28" s="111">
        <v>0</v>
      </c>
      <c r="AB28" s="111">
        <v>-1792.707972953646</v>
      </c>
      <c r="AC28" s="111">
        <f>Z28+AA28+AB28</f>
        <v>1195043.108568779</v>
      </c>
      <c r="AD28" s="111">
        <v>0</v>
      </c>
      <c r="AE28" s="111">
        <v>-1792.707972953646</v>
      </c>
      <c r="AF28" s="111">
        <f>AC28+AD28+AE28</f>
        <v>1193250.4005958254</v>
      </c>
      <c r="AG28" s="111">
        <v>0</v>
      </c>
      <c r="AH28" s="111">
        <v>-1792.707972953646</v>
      </c>
      <c r="AI28" s="111">
        <f>AF28+AG28+AH28</f>
        <v>1191457.6926228718</v>
      </c>
      <c r="AJ28" s="111">
        <v>0</v>
      </c>
      <c r="AK28" s="111">
        <v>-1792.707972953646</v>
      </c>
      <c r="AL28" s="111">
        <f>AI28+AJ28+AK28</f>
        <v>1189664.9846499183</v>
      </c>
      <c r="AM28" s="111">
        <v>0</v>
      </c>
      <c r="AN28" s="111">
        <v>-1792.707972953646</v>
      </c>
      <c r="AO28" s="111">
        <f>AL28+AM28+AN28</f>
        <v>1187872.2766769647</v>
      </c>
      <c r="AP28" s="111">
        <v>0</v>
      </c>
      <c r="AQ28" s="111">
        <v>-1792.707972953646</v>
      </c>
      <c r="AR28" s="111">
        <f>AO28+AP28+AQ28</f>
        <v>1186079.5687040112</v>
      </c>
      <c r="AS28" s="111">
        <v>0</v>
      </c>
      <c r="AT28" s="111">
        <v>-1792.707972953646</v>
      </c>
      <c r="AU28" s="111">
        <f>AR28+AS28+AT28</f>
        <v>1184286.8607310576</v>
      </c>
      <c r="AV28" s="111">
        <v>0</v>
      </c>
      <c r="AW28" s="111">
        <v>-1792.707972953646</v>
      </c>
      <c r="AX28" s="111">
        <f>AU28+AV28+AW28</f>
        <v>1182494.152758104</v>
      </c>
      <c r="AY28" s="111">
        <v>0</v>
      </c>
      <c r="AZ28" s="111">
        <v>-1209482.3179729537</v>
      </c>
      <c r="BA28" s="111">
        <f>AX28+AY28+AZ28</f>
        <v>-26988.165214849636</v>
      </c>
      <c r="BB28" s="111">
        <v>0</v>
      </c>
      <c r="BC28" s="111">
        <v>-1792.707972953646</v>
      </c>
      <c r="BD28" s="111">
        <f>BA28+BB28+BC28</f>
        <v>-28780.873187803281</v>
      </c>
      <c r="BE28" s="111">
        <v>0</v>
      </c>
      <c r="BF28" s="111">
        <v>-1792.707972953646</v>
      </c>
      <c r="BG28" s="111">
        <f>BD28+BE28+BF28</f>
        <v>-30573.581160756927</v>
      </c>
      <c r="BH28" s="111">
        <v>0</v>
      </c>
      <c r="BI28" s="111">
        <v>-1792.707972953646</v>
      </c>
      <c r="BJ28" s="111">
        <f>BG28+BH28+BI28</f>
        <v>-32366.289133710572</v>
      </c>
      <c r="BK28" s="111">
        <v>0</v>
      </c>
      <c r="BL28" s="111">
        <v>48.480588383947882</v>
      </c>
      <c r="BM28" s="111">
        <f>BJ28+BK28+BL28</f>
        <v>-32317.808545326625</v>
      </c>
      <c r="BN28" s="111">
        <v>0</v>
      </c>
      <c r="BO28" s="111">
        <v>48.480588383947882</v>
      </c>
      <c r="BP28" s="111">
        <f>BM28+BN28+BO28</f>
        <v>-32269.327956942678</v>
      </c>
      <c r="BQ28" s="111">
        <v>0</v>
      </c>
      <c r="BR28" s="111">
        <v>48.480588383947882</v>
      </c>
      <c r="BS28" s="111">
        <f>BP28+BQ28+BR28</f>
        <v>-32220.847368558731</v>
      </c>
      <c r="BT28" s="111">
        <v>0</v>
      </c>
      <c r="BU28" s="111">
        <v>48.480588383947882</v>
      </c>
      <c r="BV28" s="111">
        <f>BS28+BT28+BU28</f>
        <v>-32172.366780174783</v>
      </c>
      <c r="BW28" s="111">
        <v>0</v>
      </c>
      <c r="BX28" s="111">
        <v>48.480588383947882</v>
      </c>
      <c r="BY28" s="111">
        <f>BV28+BW28+BX28</f>
        <v>-32123.886191790836</v>
      </c>
      <c r="CA28" s="112">
        <f t="shared" ref="CA28:CA31" si="31">AVERAGE(AO28,AR28,AU28,AX28,BA28,BD28,BG28,BJ28,BM28,BP28,BS28,BV28,BY28)</f>
        <v>343147.67025617097</v>
      </c>
      <c r="CB28" s="101"/>
    </row>
    <row r="29" spans="1:80">
      <c r="A29" t="s">
        <v>206</v>
      </c>
      <c r="B29" t="s">
        <v>13</v>
      </c>
      <c r="C29" t="s">
        <v>13</v>
      </c>
      <c r="D29" s="109">
        <v>-2.1130128439046075E-2</v>
      </c>
      <c r="E29" s="125" t="s">
        <v>212</v>
      </c>
      <c r="F29" s="125" t="str">
        <f>E29&amp;C29</f>
        <v>OTHPSG</v>
      </c>
      <c r="G29" s="125" t="str">
        <f>E29&amp;C29</f>
        <v>OTHPSG</v>
      </c>
      <c r="H29" s="110">
        <v>1230406793.0699999</v>
      </c>
      <c r="I29" s="111">
        <v>2920977.8800000004</v>
      </c>
      <c r="J29" s="111">
        <v>-2166554.4641536572</v>
      </c>
      <c r="K29" s="111">
        <f>H29+I29+J29</f>
        <v>1231161216.4858463</v>
      </c>
      <c r="L29" s="111">
        <v>-111842.84000000008</v>
      </c>
      <c r="M29" s="111">
        <v>-2166554.4641536572</v>
      </c>
      <c r="N29" s="111">
        <f>K29+L29+M29</f>
        <v>1228882819.1816926</v>
      </c>
      <c r="O29" s="111">
        <v>0</v>
      </c>
      <c r="P29" s="111">
        <v>-2166554.4641536572</v>
      </c>
      <c r="Q29" s="111">
        <f>N29+O29+P29</f>
        <v>1226716264.7175388</v>
      </c>
      <c r="R29" s="111">
        <v>969077.12000000011</v>
      </c>
      <c r="S29" s="111">
        <v>-2166554.4641536572</v>
      </c>
      <c r="T29" s="111">
        <f>Q29+R29+S29</f>
        <v>1225518787.373385</v>
      </c>
      <c r="U29" s="111">
        <v>178325</v>
      </c>
      <c r="V29" s="111">
        <v>-2166554.4641536572</v>
      </c>
      <c r="W29" s="111">
        <f>T29+U29+V29</f>
        <v>1223530557.9092312</v>
      </c>
      <c r="X29" s="111">
        <v>736224.97000000009</v>
      </c>
      <c r="Y29" s="111">
        <v>-2166554.4641536572</v>
      </c>
      <c r="Z29" s="111">
        <f>W29+X29+Y29</f>
        <v>1222100228.4150774</v>
      </c>
      <c r="AA29" s="111">
        <v>0</v>
      </c>
      <c r="AB29" s="111">
        <v>-5977281.1893165112</v>
      </c>
      <c r="AC29" s="111">
        <f>Z29+AA29+AB29</f>
        <v>1216122947.2257609</v>
      </c>
      <c r="AD29" s="111">
        <v>0</v>
      </c>
      <c r="AE29" s="111">
        <v>-2151927.8993165111</v>
      </c>
      <c r="AF29" s="111">
        <f>AC29+AD29+AE29</f>
        <v>1213971019.3264444</v>
      </c>
      <c r="AG29" s="111">
        <v>0</v>
      </c>
      <c r="AH29" s="111">
        <v>-2151927.8993165111</v>
      </c>
      <c r="AI29" s="111">
        <f>AF29+AG29+AH29</f>
        <v>1211819091.4271278</v>
      </c>
      <c r="AJ29" s="111">
        <v>0</v>
      </c>
      <c r="AK29" s="111">
        <v>-2151927.8993165111</v>
      </c>
      <c r="AL29" s="111">
        <f>AI29+AJ29+AK29</f>
        <v>1209667163.5278113</v>
      </c>
      <c r="AM29" s="111">
        <v>254259.26</v>
      </c>
      <c r="AN29" s="111">
        <v>-2151927.8993165111</v>
      </c>
      <c r="AO29" s="111">
        <f>AL29+AM29+AN29</f>
        <v>1207769494.8884947</v>
      </c>
      <c r="AP29" s="111">
        <v>672282.02</v>
      </c>
      <c r="AQ29" s="111">
        <v>-2151927.8993165111</v>
      </c>
      <c r="AR29" s="111">
        <f>AO29+AP29+AQ29</f>
        <v>1206289849.0091782</v>
      </c>
      <c r="AS29" s="111">
        <v>571712.88</v>
      </c>
      <c r="AT29" s="111">
        <v>-2151927.8993165111</v>
      </c>
      <c r="AU29" s="111">
        <f>AR29+AS29+AT29</f>
        <v>1204709633.9898617</v>
      </c>
      <c r="AV29" s="111">
        <v>0</v>
      </c>
      <c r="AW29" s="111">
        <v>-2151927.8993165111</v>
      </c>
      <c r="AX29" s="111">
        <f>AU29+AV29+AW29</f>
        <v>1202557706.0905452</v>
      </c>
      <c r="AY29" s="111">
        <v>0</v>
      </c>
      <c r="AZ29" s="111">
        <v>-2676535.3293165099</v>
      </c>
      <c r="BA29" s="111">
        <f>AX29+AY29+AZ29</f>
        <v>1199881170.7612286</v>
      </c>
      <c r="BB29" s="111">
        <v>17641071.98</v>
      </c>
      <c r="BC29" s="111">
        <v>-2151927.8993165111</v>
      </c>
      <c r="BD29" s="111">
        <f>BA29+BB29+BC29</f>
        <v>1215370314.841912</v>
      </c>
      <c r="BE29" s="111">
        <v>0</v>
      </c>
      <c r="BF29" s="111">
        <v>-2151927.8993165111</v>
      </c>
      <c r="BG29" s="111">
        <f>BD29+BE29+BF29</f>
        <v>1213218386.9425955</v>
      </c>
      <c r="BH29" s="111">
        <v>3990411.0199999996</v>
      </c>
      <c r="BI29" s="111">
        <v>-2151927.8993165111</v>
      </c>
      <c r="BJ29" s="111">
        <f>BG29+BH29+BI29</f>
        <v>1215056870.0632789</v>
      </c>
      <c r="BK29" s="111">
        <v>0</v>
      </c>
      <c r="BL29" s="111">
        <v>-2139525.6437652004</v>
      </c>
      <c r="BM29" s="111">
        <f>BJ29+BK29+BL29</f>
        <v>1212917344.4195137</v>
      </c>
      <c r="BN29" s="111">
        <v>0</v>
      </c>
      <c r="BO29" s="111">
        <v>-2139525.6437652004</v>
      </c>
      <c r="BP29" s="111">
        <f>BM29+BN29+BO29</f>
        <v>1210777818.7757485</v>
      </c>
      <c r="BQ29" s="111">
        <v>2921306.7</v>
      </c>
      <c r="BR29" s="111">
        <v>-2139525.6437652004</v>
      </c>
      <c r="BS29" s="111">
        <f>BP29+BQ29+BR29</f>
        <v>1211559599.8319833</v>
      </c>
      <c r="BT29" s="111">
        <v>2902285.71</v>
      </c>
      <c r="BU29" s="111">
        <v>-2139525.6437652004</v>
      </c>
      <c r="BV29" s="111">
        <f>BS29+BT29+BU29</f>
        <v>1212322359.8982182</v>
      </c>
      <c r="BW29" s="111">
        <v>156887.25</v>
      </c>
      <c r="BX29" s="111">
        <v>-2139525.6437652004</v>
      </c>
      <c r="BY29" s="111">
        <f>BV29+BW29+BX29</f>
        <v>1210339721.5044529</v>
      </c>
      <c r="CA29" s="112">
        <f t="shared" si="31"/>
        <v>1209443867.0013087</v>
      </c>
      <c r="CB29" s="101"/>
    </row>
    <row r="30" spans="1:80">
      <c r="A30" s="113" t="s">
        <v>213</v>
      </c>
      <c r="B30" s="113" t="s">
        <v>21</v>
      </c>
      <c r="C30" s="113" t="s">
        <v>21</v>
      </c>
      <c r="D30" s="120">
        <v>-5.3040650331291574E-4</v>
      </c>
      <c r="E30" s="118" t="s">
        <v>212</v>
      </c>
      <c r="F30" s="125" t="str">
        <f>E30&amp;C30</f>
        <v>OTHPSG-W</v>
      </c>
      <c r="G30" s="125" t="str">
        <f>E30&amp;C30</f>
        <v>OTHPSG-W</v>
      </c>
      <c r="H30" s="110">
        <v>1998989689.4300001</v>
      </c>
      <c r="I30" s="111">
        <v>149794.66</v>
      </c>
      <c r="J30" s="111">
        <v>-65669.681328717546</v>
      </c>
      <c r="K30" s="111">
        <f>H30+I30+J30</f>
        <v>1999073814.4086714</v>
      </c>
      <c r="L30" s="111">
        <v>-27306.45</v>
      </c>
      <c r="M30" s="111">
        <v>-528804.6813287175</v>
      </c>
      <c r="N30" s="111">
        <f>K30+L30+M30</f>
        <v>1998517703.2773426</v>
      </c>
      <c r="O30" s="111">
        <v>1065607.52</v>
      </c>
      <c r="P30" s="111">
        <v>-65669.681328717546</v>
      </c>
      <c r="Q30" s="111">
        <f>N30+O30+P30</f>
        <v>1999517641.1160138</v>
      </c>
      <c r="R30" s="111">
        <v>1839261.26</v>
      </c>
      <c r="S30" s="111">
        <v>-65669.681328717546</v>
      </c>
      <c r="T30" s="111">
        <f>Q30+R30+S30</f>
        <v>2001291232.694685</v>
      </c>
      <c r="U30" s="111">
        <v>1282040.8399999999</v>
      </c>
      <c r="V30" s="111">
        <v>-65669.681328717546</v>
      </c>
      <c r="W30" s="111">
        <f>T30+U30+V30</f>
        <v>2002507603.8533561</v>
      </c>
      <c r="X30" s="111">
        <v>470000.18</v>
      </c>
      <c r="Y30" s="111">
        <v>-65669.681328717546</v>
      </c>
      <c r="Z30" s="111">
        <f>W30+X30+Y30</f>
        <v>2002911934.3520274</v>
      </c>
      <c r="AA30" s="111">
        <v>0</v>
      </c>
      <c r="AB30" s="111">
        <v>-65843.046679903331</v>
      </c>
      <c r="AC30" s="111">
        <f>Z30+AA30+AB30</f>
        <v>2002846091.3053474</v>
      </c>
      <c r="AD30" s="111">
        <v>842322.08000000007</v>
      </c>
      <c r="AE30" s="111">
        <v>-65843.046679903331</v>
      </c>
      <c r="AF30" s="111">
        <f>AC30+AD30+AE30</f>
        <v>2003622570.3386674</v>
      </c>
      <c r="AG30" s="111">
        <v>0</v>
      </c>
      <c r="AH30" s="111">
        <v>-65843.046679903331</v>
      </c>
      <c r="AI30" s="111">
        <f>AF30+AG30+AH30</f>
        <v>2003556727.2919874</v>
      </c>
      <c r="AJ30" s="111">
        <v>0</v>
      </c>
      <c r="AK30" s="111">
        <v>-65843.046679903331</v>
      </c>
      <c r="AL30" s="111">
        <f>AI30+AJ30+AK30</f>
        <v>2003490884.2453074</v>
      </c>
      <c r="AM30" s="111">
        <v>0</v>
      </c>
      <c r="AN30" s="111">
        <v>-65843.046679903331</v>
      </c>
      <c r="AO30" s="111">
        <f>AL30+AM30+AN30</f>
        <v>2003425041.1986275</v>
      </c>
      <c r="AP30" s="111">
        <v>0</v>
      </c>
      <c r="AQ30" s="111">
        <v>-65843.046679903331</v>
      </c>
      <c r="AR30" s="111">
        <f>AO30+AP30+AQ30</f>
        <v>2003359198.1519475</v>
      </c>
      <c r="AS30" s="111">
        <v>0</v>
      </c>
      <c r="AT30" s="111">
        <v>-65843.046679903331</v>
      </c>
      <c r="AU30" s="111">
        <f>AR30+AS30+AT30</f>
        <v>2003293355.1052675</v>
      </c>
      <c r="AV30" s="111">
        <v>0</v>
      </c>
      <c r="AW30" s="111">
        <v>-65843.046679903331</v>
      </c>
      <c r="AX30" s="111">
        <f>AU30+AV30+AW30</f>
        <v>2003227512.0585876</v>
      </c>
      <c r="AY30" s="111">
        <v>0</v>
      </c>
      <c r="AZ30" s="111">
        <v>-65843.046679903331</v>
      </c>
      <c r="BA30" s="111">
        <f>AX30+AY30+AZ30</f>
        <v>2003161669.0119076</v>
      </c>
      <c r="BB30" s="111">
        <v>0</v>
      </c>
      <c r="BC30" s="111">
        <v>-65843.046679903331</v>
      </c>
      <c r="BD30" s="111">
        <f>BA30+BB30+BC30</f>
        <v>2003095825.9652276</v>
      </c>
      <c r="BE30" s="111">
        <v>0</v>
      </c>
      <c r="BF30" s="111">
        <v>-65843.046679903331</v>
      </c>
      <c r="BG30" s="111">
        <f>BD30+BE30+BF30</f>
        <v>2003029982.9185476</v>
      </c>
      <c r="BH30" s="111">
        <v>2551624.0699999998</v>
      </c>
      <c r="BI30" s="111">
        <v>-65843.046679903331</v>
      </c>
      <c r="BJ30" s="111">
        <f>BG30+BH30+BI30</f>
        <v>2005515763.9418676</v>
      </c>
      <c r="BK30" s="111">
        <v>0</v>
      </c>
      <c r="BL30" s="111">
        <v>-65958.137358900814</v>
      </c>
      <c r="BM30" s="111">
        <f>BJ30+BK30+BL30</f>
        <v>2005449805.8045087</v>
      </c>
      <c r="BN30" s="111">
        <v>849713.23000000045</v>
      </c>
      <c r="BO30" s="111">
        <v>-65958.137358900814</v>
      </c>
      <c r="BP30" s="111">
        <f>BM30+BN30+BO30</f>
        <v>2006233560.8971498</v>
      </c>
      <c r="BQ30" s="111">
        <v>375253.54</v>
      </c>
      <c r="BR30" s="111">
        <v>-65958.137358900814</v>
      </c>
      <c r="BS30" s="111">
        <f>BP30+BQ30+BR30</f>
        <v>2006542856.2997909</v>
      </c>
      <c r="BT30" s="111">
        <v>0</v>
      </c>
      <c r="BU30" s="111">
        <v>-65958.137358900814</v>
      </c>
      <c r="BV30" s="111">
        <f>BS30+BT30+BU30</f>
        <v>2006476898.162432</v>
      </c>
      <c r="BW30" s="111">
        <v>0</v>
      </c>
      <c r="BX30" s="111">
        <v>-65958.137358900814</v>
      </c>
      <c r="BY30" s="111">
        <f>BV30+BW30+BX30</f>
        <v>2006410940.0250731</v>
      </c>
      <c r="CA30" s="112">
        <f t="shared" si="31"/>
        <v>2004555569.9646873</v>
      </c>
      <c r="CB30" s="101"/>
    </row>
    <row r="31" spans="1:80">
      <c r="A31" t="s">
        <v>206</v>
      </c>
      <c r="B31" t="s">
        <v>13</v>
      </c>
      <c r="C31" t="s">
        <v>22</v>
      </c>
      <c r="D31" s="109">
        <v>-1.0449033687697595E-2</v>
      </c>
      <c r="E31" s="125" t="s">
        <v>212</v>
      </c>
      <c r="F31" s="125" t="str">
        <f>E31&amp;C31</f>
        <v>OTHPSSGCT</v>
      </c>
      <c r="G31" s="125" t="str">
        <f>E31&amp;C31</f>
        <v>OTHPSSGCT</v>
      </c>
      <c r="H31" s="110">
        <v>78966674.829999998</v>
      </c>
      <c r="I31" s="111">
        <v>0</v>
      </c>
      <c r="J31" s="111">
        <v>-68760.453792010972</v>
      </c>
      <c r="K31" s="111">
        <f>H31+I31+J31</f>
        <v>78897914.376207992</v>
      </c>
      <c r="L31" s="111">
        <v>0</v>
      </c>
      <c r="M31" s="111">
        <v>-68760.453792010972</v>
      </c>
      <c r="N31" s="111">
        <f>K31+L31+M31</f>
        <v>78829153.922415987</v>
      </c>
      <c r="O31" s="111">
        <v>0</v>
      </c>
      <c r="P31" s="111">
        <v>-68760.453792010972</v>
      </c>
      <c r="Q31" s="111">
        <f>N31+O31+P31</f>
        <v>78760393.468623981</v>
      </c>
      <c r="R31" s="111">
        <v>162982.29</v>
      </c>
      <c r="S31" s="111">
        <v>-68760.453792010972</v>
      </c>
      <c r="T31" s="111">
        <f>Q31+R31+S31</f>
        <v>78854615.304831982</v>
      </c>
      <c r="U31" s="111">
        <v>34083.75</v>
      </c>
      <c r="V31" s="111">
        <v>-68760.453792010972</v>
      </c>
      <c r="W31" s="111">
        <f>T31+U31+V31</f>
        <v>78819938.601039976</v>
      </c>
      <c r="X31" s="111">
        <v>2552494</v>
      </c>
      <c r="Y31" s="111">
        <v>-68760.453792010972</v>
      </c>
      <c r="Z31" s="111">
        <f>W31+X31+Y31</f>
        <v>81303672.14724797</v>
      </c>
      <c r="AA31" s="111">
        <v>0</v>
      </c>
      <c r="AB31" s="111">
        <v>-70795.400766676219</v>
      </c>
      <c r="AC31" s="111">
        <f>Z31+AA31+AB31</f>
        <v>81232876.746481299</v>
      </c>
      <c r="AD31" s="111">
        <v>0</v>
      </c>
      <c r="AE31" s="111">
        <v>-70795.400766676219</v>
      </c>
      <c r="AF31" s="111">
        <f>AC31+AD31+AE31</f>
        <v>81162081.345714629</v>
      </c>
      <c r="AG31" s="111">
        <v>0</v>
      </c>
      <c r="AH31" s="111">
        <v>-70795.400766676219</v>
      </c>
      <c r="AI31" s="111">
        <f>AF31+AG31+AH31</f>
        <v>81091285.944947958</v>
      </c>
      <c r="AJ31" s="111">
        <v>0</v>
      </c>
      <c r="AK31" s="111">
        <v>-70795.400766676219</v>
      </c>
      <c r="AL31" s="111">
        <f>AI31+AJ31+AK31</f>
        <v>81020490.544181287</v>
      </c>
      <c r="AM31" s="111">
        <v>0</v>
      </c>
      <c r="AN31" s="111">
        <v>-70795.400766676219</v>
      </c>
      <c r="AO31" s="111">
        <f>AL31+AM31+AN31</f>
        <v>80949695.143414617</v>
      </c>
      <c r="AP31" s="111">
        <v>0</v>
      </c>
      <c r="AQ31" s="111">
        <v>-70795.400766676219</v>
      </c>
      <c r="AR31" s="111">
        <f>AO31+AP31+AQ31</f>
        <v>80878899.742647946</v>
      </c>
      <c r="AS31" s="111">
        <v>0</v>
      </c>
      <c r="AT31" s="111">
        <v>-70795.400766676219</v>
      </c>
      <c r="AU31" s="111">
        <f>AR31+AS31+AT31</f>
        <v>80808104.341881275</v>
      </c>
      <c r="AV31" s="111">
        <v>0</v>
      </c>
      <c r="AW31" s="111">
        <v>-70795.400766676219</v>
      </c>
      <c r="AX31" s="111">
        <f>AU31+AV31+AW31</f>
        <v>80737308.941114604</v>
      </c>
      <c r="AY31" s="111">
        <v>0</v>
      </c>
      <c r="AZ31" s="111">
        <v>-70795.400766676219</v>
      </c>
      <c r="BA31" s="111">
        <f>AX31+AY31+AZ31</f>
        <v>80666513.540347934</v>
      </c>
      <c r="BB31" s="111">
        <v>0</v>
      </c>
      <c r="BC31" s="111">
        <v>-70795.400766676219</v>
      </c>
      <c r="BD31" s="111">
        <f>BA31+BB31+BC31</f>
        <v>80595718.139581263</v>
      </c>
      <c r="BE31" s="111">
        <v>0</v>
      </c>
      <c r="BF31" s="111">
        <v>-70795.400766676219</v>
      </c>
      <c r="BG31" s="111">
        <f>BD31+BE31+BF31</f>
        <v>80524922.738814592</v>
      </c>
      <c r="BH31" s="111">
        <v>106246.59000000001</v>
      </c>
      <c r="BI31" s="111">
        <v>-70795.400766676219</v>
      </c>
      <c r="BJ31" s="111">
        <f>BG31+BH31+BI31</f>
        <v>80560373.928047925</v>
      </c>
      <c r="BK31" s="111">
        <v>0</v>
      </c>
      <c r="BL31" s="111">
        <v>-70148.171755640651</v>
      </c>
      <c r="BM31" s="111">
        <f>BJ31+BK31+BL31</f>
        <v>80490225.756292284</v>
      </c>
      <c r="BN31" s="111">
        <v>0</v>
      </c>
      <c r="BO31" s="111">
        <v>-70148.171755640651</v>
      </c>
      <c r="BP31" s="111">
        <f>BM31+BN31+BO31</f>
        <v>80420077.584536642</v>
      </c>
      <c r="BQ31" s="111">
        <v>0</v>
      </c>
      <c r="BR31" s="111">
        <v>-70148.171755640651</v>
      </c>
      <c r="BS31" s="111">
        <f>BP31+BQ31+BR31</f>
        <v>80349929.412781</v>
      </c>
      <c r="BT31" s="111">
        <v>0</v>
      </c>
      <c r="BU31" s="111">
        <v>-70148.171755640651</v>
      </c>
      <c r="BV31" s="111">
        <f>BS31+BT31+BU31</f>
        <v>80279781.241025358</v>
      </c>
      <c r="BW31" s="111">
        <v>0</v>
      </c>
      <c r="BX31" s="111">
        <v>-70148.171755640651</v>
      </c>
      <c r="BY31" s="111">
        <f>BV31+BW31+BX31</f>
        <v>80209633.069269717</v>
      </c>
      <c r="CA31" s="112">
        <f t="shared" si="31"/>
        <v>80574706.429211929</v>
      </c>
      <c r="CB31" s="101"/>
    </row>
    <row r="32" spans="1:80">
      <c r="A32" t="s">
        <v>268</v>
      </c>
      <c r="D32" s="114"/>
      <c r="H32" s="115">
        <f>SUBTOTAL(9,H28:H31)</f>
        <v>3309570846.9399996</v>
      </c>
      <c r="I32" s="116">
        <f t="shared" ref="I32:BT32" si="32">SUBTOTAL(9,I28:I31)</f>
        <v>3070772.5400000005</v>
      </c>
      <c r="J32" s="116">
        <f t="shared" si="32"/>
        <v>-2302793.5648507639</v>
      </c>
      <c r="K32" s="116">
        <f t="shared" si="32"/>
        <v>3310338825.9151492</v>
      </c>
      <c r="L32" s="116">
        <f t="shared" si="32"/>
        <v>-139149.2900000001</v>
      </c>
      <c r="M32" s="116">
        <f t="shared" si="32"/>
        <v>-2765928.5648507639</v>
      </c>
      <c r="N32" s="116">
        <f t="shared" si="32"/>
        <v>3307433748.0602984</v>
      </c>
      <c r="O32" s="116">
        <f t="shared" si="32"/>
        <v>1065607.52</v>
      </c>
      <c r="P32" s="116">
        <f t="shared" si="32"/>
        <v>-2302793.5648507639</v>
      </c>
      <c r="Q32" s="116">
        <f t="shared" si="32"/>
        <v>3306196562.0154476</v>
      </c>
      <c r="R32" s="116">
        <f t="shared" si="32"/>
        <v>2971320.67</v>
      </c>
      <c r="S32" s="116">
        <f t="shared" si="32"/>
        <v>-2302793.5648507639</v>
      </c>
      <c r="T32" s="116">
        <f t="shared" si="32"/>
        <v>3306865089.1205964</v>
      </c>
      <c r="U32" s="116">
        <f t="shared" si="32"/>
        <v>1494449.5899999999</v>
      </c>
      <c r="V32" s="116">
        <f t="shared" si="32"/>
        <v>-2302793.5648507639</v>
      </c>
      <c r="W32" s="116">
        <f t="shared" si="32"/>
        <v>3306056745.1457453</v>
      </c>
      <c r="X32" s="116">
        <f t="shared" si="32"/>
        <v>3758719.1500000004</v>
      </c>
      <c r="Y32" s="116">
        <f t="shared" si="32"/>
        <v>-2302793.5648507639</v>
      </c>
      <c r="Z32" s="116">
        <f t="shared" si="32"/>
        <v>3307512670.7308946</v>
      </c>
      <c r="AA32" s="116">
        <f t="shared" si="32"/>
        <v>0</v>
      </c>
      <c r="AB32" s="116">
        <f t="shared" si="32"/>
        <v>-6115712.3447360452</v>
      </c>
      <c r="AC32" s="116">
        <f t="shared" si="32"/>
        <v>3301396958.3861585</v>
      </c>
      <c r="AD32" s="116">
        <f t="shared" si="32"/>
        <v>842322.08000000007</v>
      </c>
      <c r="AE32" s="116">
        <f t="shared" si="32"/>
        <v>-2290359.0547360443</v>
      </c>
      <c r="AF32" s="116">
        <f t="shared" si="32"/>
        <v>3299948921.4114223</v>
      </c>
      <c r="AG32" s="116">
        <f t="shared" si="32"/>
        <v>0</v>
      </c>
      <c r="AH32" s="116">
        <f t="shared" si="32"/>
        <v>-2290359.0547360443</v>
      </c>
      <c r="AI32" s="116">
        <f t="shared" si="32"/>
        <v>3297658562.3566866</v>
      </c>
      <c r="AJ32" s="116">
        <f t="shared" si="32"/>
        <v>0</v>
      </c>
      <c r="AK32" s="116">
        <f t="shared" si="32"/>
        <v>-2290359.0547360443</v>
      </c>
      <c r="AL32" s="116">
        <f t="shared" si="32"/>
        <v>3295368203.30195</v>
      </c>
      <c r="AM32" s="116">
        <f t="shared" si="32"/>
        <v>254259.26</v>
      </c>
      <c r="AN32" s="116">
        <f t="shared" si="32"/>
        <v>-2290359.0547360443</v>
      </c>
      <c r="AO32" s="116">
        <f t="shared" si="32"/>
        <v>3293332103.5072136</v>
      </c>
      <c r="AP32" s="116">
        <f t="shared" si="32"/>
        <v>672282.02</v>
      </c>
      <c r="AQ32" s="116">
        <f t="shared" si="32"/>
        <v>-2290359.0547360443</v>
      </c>
      <c r="AR32" s="116">
        <f t="shared" si="32"/>
        <v>3291714026.4724779</v>
      </c>
      <c r="AS32" s="116">
        <f t="shared" si="32"/>
        <v>571712.88</v>
      </c>
      <c r="AT32" s="116">
        <f t="shared" si="32"/>
        <v>-2290359.0547360443</v>
      </c>
      <c r="AU32" s="116">
        <f t="shared" si="32"/>
        <v>3289995380.2977414</v>
      </c>
      <c r="AV32" s="116">
        <f t="shared" si="32"/>
        <v>0</v>
      </c>
      <c r="AW32" s="116">
        <f t="shared" si="32"/>
        <v>-2290359.0547360443</v>
      </c>
      <c r="AX32" s="116">
        <f t="shared" si="32"/>
        <v>3287705021.2430053</v>
      </c>
      <c r="AY32" s="116">
        <f t="shared" si="32"/>
        <v>0</v>
      </c>
      <c r="AZ32" s="116">
        <f t="shared" si="32"/>
        <v>-4022656.0947360429</v>
      </c>
      <c r="BA32" s="116">
        <f t="shared" si="32"/>
        <v>3283682365.1482697</v>
      </c>
      <c r="BB32" s="116">
        <f t="shared" si="32"/>
        <v>17641071.98</v>
      </c>
      <c r="BC32" s="116">
        <f t="shared" si="32"/>
        <v>-2290359.0547360443</v>
      </c>
      <c r="BD32" s="116">
        <f t="shared" si="32"/>
        <v>3299033078.0735331</v>
      </c>
      <c r="BE32" s="116">
        <f t="shared" si="32"/>
        <v>0</v>
      </c>
      <c r="BF32" s="116">
        <f t="shared" si="32"/>
        <v>-2290359.0547360443</v>
      </c>
      <c r="BG32" s="116">
        <f t="shared" si="32"/>
        <v>3296742719.0187969</v>
      </c>
      <c r="BH32" s="116">
        <f t="shared" si="32"/>
        <v>6648281.6799999997</v>
      </c>
      <c r="BI32" s="116">
        <f t="shared" si="32"/>
        <v>-2290359.0547360443</v>
      </c>
      <c r="BJ32" s="116">
        <f t="shared" si="32"/>
        <v>3301100641.6440611</v>
      </c>
      <c r="BK32" s="116">
        <f t="shared" si="32"/>
        <v>0</v>
      </c>
      <c r="BL32" s="116">
        <f t="shared" si="32"/>
        <v>-2275583.4722913578</v>
      </c>
      <c r="BM32" s="116">
        <f t="shared" si="32"/>
        <v>3298825058.1717691</v>
      </c>
      <c r="BN32" s="116">
        <f t="shared" si="32"/>
        <v>849713.23000000045</v>
      </c>
      <c r="BO32" s="116">
        <f t="shared" si="32"/>
        <v>-2275583.4722913578</v>
      </c>
      <c r="BP32" s="116">
        <f t="shared" si="32"/>
        <v>3297399187.9294777</v>
      </c>
      <c r="BQ32" s="116">
        <f t="shared" si="32"/>
        <v>3296560.24</v>
      </c>
      <c r="BR32" s="116">
        <f t="shared" si="32"/>
        <v>-2275583.4722913578</v>
      </c>
      <c r="BS32" s="116">
        <f t="shared" si="32"/>
        <v>3298420164.6971865</v>
      </c>
      <c r="BT32" s="116">
        <f t="shared" si="32"/>
        <v>2902285.71</v>
      </c>
      <c r="BU32" s="116">
        <f t="shared" ref="BU32:BY32" si="33">SUBTOTAL(9,BU28:BU31)</f>
        <v>-2275583.4722913578</v>
      </c>
      <c r="BV32" s="116">
        <f t="shared" si="33"/>
        <v>3299046866.934895</v>
      </c>
      <c r="BW32" s="116">
        <f t="shared" si="33"/>
        <v>156887.25</v>
      </c>
      <c r="BX32" s="116">
        <f t="shared" si="33"/>
        <v>-2275583.4722913578</v>
      </c>
      <c r="BY32" s="116">
        <f t="shared" si="33"/>
        <v>3296928170.712604</v>
      </c>
      <c r="CA32" s="117">
        <f>SUBTOTAL(9,CA28:CA31)</f>
        <v>3294917291.0654645</v>
      </c>
    </row>
    <row r="33" spans="1:80">
      <c r="H33" s="110"/>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CA33" s="112"/>
    </row>
    <row r="34" spans="1:80">
      <c r="A34" s="99" t="s">
        <v>215</v>
      </c>
      <c r="B34" s="99"/>
      <c r="H34" s="11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CA34" s="112"/>
    </row>
    <row r="35" spans="1:80">
      <c r="A35" t="s">
        <v>203</v>
      </c>
      <c r="B35" t="s">
        <v>13</v>
      </c>
      <c r="C35" t="s">
        <v>14</v>
      </c>
      <c r="D35" s="122">
        <v>-8.5889728248802893E-3</v>
      </c>
      <c r="E35" s="125" t="s">
        <v>216</v>
      </c>
      <c r="F35" s="125" t="str">
        <f>E35&amp;C35</f>
        <v>TRNPDGP</v>
      </c>
      <c r="G35" s="125" t="str">
        <f>E35&amp;C35</f>
        <v>TRNPDGP</v>
      </c>
      <c r="H35" s="110">
        <v>562508283.15999997</v>
      </c>
      <c r="I35" s="111">
        <v>0</v>
      </c>
      <c r="J35" s="111">
        <v>-402614.02981927554</v>
      </c>
      <c r="K35" s="111">
        <f>H35+I35+J35</f>
        <v>562105669.13018072</v>
      </c>
      <c r="L35" s="111">
        <v>0</v>
      </c>
      <c r="M35" s="111">
        <v>-402614.02981927554</v>
      </c>
      <c r="N35" s="111">
        <f>K35+L35+M35</f>
        <v>561703055.10036147</v>
      </c>
      <c r="O35" s="111">
        <v>0</v>
      </c>
      <c r="P35" s="111">
        <v>-402614.02981927554</v>
      </c>
      <c r="Q35" s="111">
        <f>N35+O35+P35</f>
        <v>561300441.07054222</v>
      </c>
      <c r="R35" s="111">
        <v>0</v>
      </c>
      <c r="S35" s="111">
        <v>-402614.02981927554</v>
      </c>
      <c r="T35" s="111">
        <f>Q35+R35+S35</f>
        <v>560897827.04072297</v>
      </c>
      <c r="U35" s="111">
        <v>0</v>
      </c>
      <c r="V35" s="111">
        <v>-607830.66981927562</v>
      </c>
      <c r="W35" s="111">
        <f>T35+U35+V35</f>
        <v>560289996.37090373</v>
      </c>
      <c r="X35" s="111">
        <v>0</v>
      </c>
      <c r="Y35" s="111">
        <v>-402614.02981927554</v>
      </c>
      <c r="Z35" s="111">
        <f>W35+X35+Y35</f>
        <v>559887382.34108448</v>
      </c>
      <c r="AA35" s="111">
        <v>0</v>
      </c>
      <c r="AB35" s="111">
        <v>-400738.12599341123</v>
      </c>
      <c r="AC35" s="111">
        <f>Z35+AA35+AB35</f>
        <v>559486644.21509111</v>
      </c>
      <c r="AD35" s="111">
        <v>0</v>
      </c>
      <c r="AE35" s="111">
        <v>-400738.12599341123</v>
      </c>
      <c r="AF35" s="111">
        <f>AC35+AD35+AE35</f>
        <v>559085906.08909774</v>
      </c>
      <c r="AG35" s="111">
        <v>0</v>
      </c>
      <c r="AH35" s="111">
        <v>-400738.12599341123</v>
      </c>
      <c r="AI35" s="111">
        <f>AF35+AG35+AH35</f>
        <v>558685167.96310437</v>
      </c>
      <c r="AJ35" s="111">
        <v>0</v>
      </c>
      <c r="AK35" s="111">
        <v>-400738.12599341123</v>
      </c>
      <c r="AL35" s="111">
        <f>AI35+AJ35+AK35</f>
        <v>558284429.837111</v>
      </c>
      <c r="AM35" s="111">
        <v>0</v>
      </c>
      <c r="AN35" s="111">
        <v>-400738.12599341123</v>
      </c>
      <c r="AO35" s="111">
        <f>AL35+AM35+AN35</f>
        <v>557883691.71111763</v>
      </c>
      <c r="AP35" s="111">
        <v>0</v>
      </c>
      <c r="AQ35" s="111">
        <v>-400738.12599341123</v>
      </c>
      <c r="AR35" s="111">
        <f>AO35+AP35+AQ35</f>
        <v>557482953.58512425</v>
      </c>
      <c r="AS35" s="111">
        <v>0</v>
      </c>
      <c r="AT35" s="111">
        <v>-400738.12599341123</v>
      </c>
      <c r="AU35" s="111">
        <f>AR35+AS35+AT35</f>
        <v>557082215.45913088</v>
      </c>
      <c r="AV35" s="111">
        <v>0</v>
      </c>
      <c r="AW35" s="111">
        <v>-400738.12599341123</v>
      </c>
      <c r="AX35" s="111">
        <f>AU35+AV35+AW35</f>
        <v>556681477.33313751</v>
      </c>
      <c r="AY35" s="111">
        <v>0</v>
      </c>
      <c r="AZ35" s="111">
        <v>-400738.12599341123</v>
      </c>
      <c r="BA35" s="111">
        <f>AX35+AY35+AZ35</f>
        <v>556280739.20714414</v>
      </c>
      <c r="BB35" s="111">
        <v>0</v>
      </c>
      <c r="BC35" s="111">
        <v>-400738.12599341123</v>
      </c>
      <c r="BD35" s="111">
        <f>BA35+BB35+BC35</f>
        <v>555880001.08115077</v>
      </c>
      <c r="BE35" s="111">
        <v>0</v>
      </c>
      <c r="BF35" s="111">
        <v>-400738.12599341123</v>
      </c>
      <c r="BG35" s="111">
        <f>BD35+BE35+BF35</f>
        <v>555479262.9551574</v>
      </c>
      <c r="BH35" s="111">
        <v>0</v>
      </c>
      <c r="BI35" s="111">
        <v>-400738.12599341123</v>
      </c>
      <c r="BJ35" s="111">
        <f>BG35+BH35+BI35</f>
        <v>555078524.82916403</v>
      </c>
      <c r="BK35" s="111">
        <v>0</v>
      </c>
      <c r="BL35" s="111">
        <v>-397296.19711936073</v>
      </c>
      <c r="BM35" s="111">
        <f>BJ35+BK35+BL35</f>
        <v>554681228.63204467</v>
      </c>
      <c r="BN35" s="111">
        <v>0</v>
      </c>
      <c r="BO35" s="111">
        <v>-397296.19711936073</v>
      </c>
      <c r="BP35" s="111">
        <f>BM35+BN35+BO35</f>
        <v>554283932.43492532</v>
      </c>
      <c r="BQ35" s="111">
        <v>0</v>
      </c>
      <c r="BR35" s="111">
        <v>-397296.19711936073</v>
      </c>
      <c r="BS35" s="111">
        <f>BP35+BQ35+BR35</f>
        <v>553886636.23780596</v>
      </c>
      <c r="BT35" s="111">
        <v>0</v>
      </c>
      <c r="BU35" s="111">
        <v>-397296.19711936073</v>
      </c>
      <c r="BV35" s="111">
        <f>BS35+BT35+BU35</f>
        <v>553489340.04068661</v>
      </c>
      <c r="BW35" s="111">
        <v>0</v>
      </c>
      <c r="BX35" s="111">
        <v>-397296.19711936073</v>
      </c>
      <c r="BY35" s="111">
        <f>BV35+BW35+BX35</f>
        <v>553092043.84356725</v>
      </c>
      <c r="CA35" s="112">
        <f t="shared" ref="CA35:CA37" si="34">AVERAGE(AO35,AR35,AU35,AX35,BA35,BD35,BG35,BJ35,BM35,BP35,BS35,BV35,BY35)</f>
        <v>555483234.41155052</v>
      </c>
      <c r="CB35" s="101"/>
    </row>
    <row r="36" spans="1:80">
      <c r="A36" t="s">
        <v>205</v>
      </c>
      <c r="B36" t="s">
        <v>13</v>
      </c>
      <c r="C36" t="s">
        <v>15</v>
      </c>
      <c r="D36" s="122">
        <v>-5.4261906853230691E-3</v>
      </c>
      <c r="E36" s="125" t="s">
        <v>216</v>
      </c>
      <c r="F36" s="125" t="str">
        <f>E36&amp;C36</f>
        <v>TRNPDGU</v>
      </c>
      <c r="G36" s="125" t="str">
        <f>E36&amp;C36</f>
        <v>TRNPDGU</v>
      </c>
      <c r="H36" s="110">
        <v>659011430.26999998</v>
      </c>
      <c r="I36" s="111">
        <v>0</v>
      </c>
      <c r="J36" s="111">
        <v>-297993.47370437562</v>
      </c>
      <c r="K36" s="111">
        <f>H36+I36+J36</f>
        <v>658713436.79629564</v>
      </c>
      <c r="L36" s="111">
        <v>0</v>
      </c>
      <c r="M36" s="111">
        <v>-297993.47370437562</v>
      </c>
      <c r="N36" s="111">
        <f>K36+L36+M36</f>
        <v>658415443.3225913</v>
      </c>
      <c r="O36" s="111">
        <v>0</v>
      </c>
      <c r="P36" s="111">
        <v>-297993.47370437562</v>
      </c>
      <c r="Q36" s="111">
        <f>N36+O36+P36</f>
        <v>658117449.84888697</v>
      </c>
      <c r="R36" s="111">
        <v>0</v>
      </c>
      <c r="S36" s="111">
        <v>-297993.47370437562</v>
      </c>
      <c r="T36" s="111">
        <f>Q36+R36+S36</f>
        <v>657819456.37518263</v>
      </c>
      <c r="U36" s="111">
        <v>0</v>
      </c>
      <c r="V36" s="111">
        <v>-297993.47370437562</v>
      </c>
      <c r="W36" s="111">
        <f>T36+U36+V36</f>
        <v>657521462.90147829</v>
      </c>
      <c r="X36" s="111">
        <v>0</v>
      </c>
      <c r="Y36" s="111">
        <v>-297993.47370437562</v>
      </c>
      <c r="Z36" s="111">
        <f>W36+X36+Y36</f>
        <v>657223469.42777395</v>
      </c>
      <c r="AA36" s="111">
        <v>0</v>
      </c>
      <c r="AB36" s="111">
        <v>-297184.98899872479</v>
      </c>
      <c r="AC36" s="111">
        <f>Z36+AA36+AB36</f>
        <v>656926284.43877518</v>
      </c>
      <c r="AD36" s="111">
        <v>0</v>
      </c>
      <c r="AE36" s="111">
        <v>-297184.98899872479</v>
      </c>
      <c r="AF36" s="111">
        <f>AC36+AD36+AE36</f>
        <v>656629099.44977641</v>
      </c>
      <c r="AG36" s="111">
        <v>0</v>
      </c>
      <c r="AH36" s="111">
        <v>-297184.98899872479</v>
      </c>
      <c r="AI36" s="111">
        <f>AF36+AG36+AH36</f>
        <v>656331914.46077764</v>
      </c>
      <c r="AJ36" s="111">
        <v>0</v>
      </c>
      <c r="AK36" s="111">
        <v>-297184.98899872479</v>
      </c>
      <c r="AL36" s="111">
        <f>AI36+AJ36+AK36</f>
        <v>656034729.47177887</v>
      </c>
      <c r="AM36" s="111">
        <v>0</v>
      </c>
      <c r="AN36" s="111">
        <v>-297184.98899872479</v>
      </c>
      <c r="AO36" s="111">
        <f>AL36+AM36+AN36</f>
        <v>655737544.4827801</v>
      </c>
      <c r="AP36" s="111">
        <v>0</v>
      </c>
      <c r="AQ36" s="111">
        <v>-297184.98899872479</v>
      </c>
      <c r="AR36" s="111">
        <f>AO36+AP36+AQ36</f>
        <v>655440359.49378133</v>
      </c>
      <c r="AS36" s="111">
        <v>0</v>
      </c>
      <c r="AT36" s="111">
        <v>-297184.98899872479</v>
      </c>
      <c r="AU36" s="111">
        <f>AR36+AS36+AT36</f>
        <v>655143174.50478256</v>
      </c>
      <c r="AV36" s="111">
        <v>0</v>
      </c>
      <c r="AW36" s="111">
        <v>-297184.98899872479</v>
      </c>
      <c r="AX36" s="111">
        <f>AU36+AV36+AW36</f>
        <v>654845989.51578379</v>
      </c>
      <c r="AY36" s="111">
        <v>0</v>
      </c>
      <c r="AZ36" s="111">
        <v>-297184.98899872479</v>
      </c>
      <c r="BA36" s="111">
        <f>AX36+AY36+AZ36</f>
        <v>654548804.52678502</v>
      </c>
      <c r="BB36" s="111">
        <v>0</v>
      </c>
      <c r="BC36" s="111">
        <v>-297184.98899872479</v>
      </c>
      <c r="BD36" s="111">
        <f>BA36+BB36+BC36</f>
        <v>654251619.53778625</v>
      </c>
      <c r="BE36" s="111">
        <v>0</v>
      </c>
      <c r="BF36" s="111">
        <v>-297184.98899872479</v>
      </c>
      <c r="BG36" s="111">
        <f>BD36+BE36+BF36</f>
        <v>653954434.54878747</v>
      </c>
      <c r="BH36" s="111">
        <v>0</v>
      </c>
      <c r="BI36" s="111">
        <v>-297184.98899872479</v>
      </c>
      <c r="BJ36" s="111">
        <f>BG36+BH36+BI36</f>
        <v>653657249.5597887</v>
      </c>
      <c r="BK36" s="111">
        <v>0</v>
      </c>
      <c r="BL36" s="111">
        <v>-295572.40657960187</v>
      </c>
      <c r="BM36" s="111">
        <f>BJ36+BK36+BL36</f>
        <v>653361677.15320909</v>
      </c>
      <c r="BN36" s="111">
        <v>0</v>
      </c>
      <c r="BO36" s="111">
        <v>-295572.40657960187</v>
      </c>
      <c r="BP36" s="111">
        <f>BM36+BN36+BO36</f>
        <v>653066104.74662948</v>
      </c>
      <c r="BQ36" s="111">
        <v>0</v>
      </c>
      <c r="BR36" s="111">
        <v>-295572.40657960187</v>
      </c>
      <c r="BS36" s="111">
        <f>BP36+BQ36+BR36</f>
        <v>652770532.34004986</v>
      </c>
      <c r="BT36" s="111">
        <v>0</v>
      </c>
      <c r="BU36" s="111">
        <v>-295572.40657960187</v>
      </c>
      <c r="BV36" s="111">
        <f>BS36+BT36+BU36</f>
        <v>652474959.93347025</v>
      </c>
      <c r="BW36" s="111">
        <v>0</v>
      </c>
      <c r="BX36" s="111">
        <v>-295572.40657960187</v>
      </c>
      <c r="BY36" s="111">
        <f>BV36+BW36+BX36</f>
        <v>652179387.52689064</v>
      </c>
      <c r="CA36" s="112">
        <f t="shared" si="34"/>
        <v>653956295.22080958</v>
      </c>
      <c r="CB36" s="101"/>
    </row>
    <row r="37" spans="1:80">
      <c r="A37" t="s">
        <v>206</v>
      </c>
      <c r="B37" t="s">
        <v>13</v>
      </c>
      <c r="C37" t="s">
        <v>13</v>
      </c>
      <c r="D37" s="122">
        <v>-7.1514498641784803E-3</v>
      </c>
      <c r="E37" s="125" t="s">
        <v>216</v>
      </c>
      <c r="F37" s="125" t="str">
        <f>E37&amp;C37</f>
        <v>TRNPSG</v>
      </c>
      <c r="G37" s="125" t="str">
        <f>E37&amp;C37</f>
        <v>TRNPSG</v>
      </c>
      <c r="H37" s="110">
        <v>3233142263.04</v>
      </c>
      <c r="I37" s="111">
        <v>9587041.0400000028</v>
      </c>
      <c r="J37" s="111">
        <v>-1926804.5664905927</v>
      </c>
      <c r="K37" s="111">
        <f>H37+I37+J37</f>
        <v>3240802499.5135093</v>
      </c>
      <c r="L37" s="111">
        <v>14506599.310000002</v>
      </c>
      <c r="M37" s="111">
        <v>-1926804.5664905927</v>
      </c>
      <c r="N37" s="111">
        <f>K37+L37+M37</f>
        <v>3253382294.2570186</v>
      </c>
      <c r="O37" s="111">
        <v>8321286.5000000009</v>
      </c>
      <c r="P37" s="111">
        <v>-1926804.5664905927</v>
      </c>
      <c r="Q37" s="111">
        <f>N37+O37+P37</f>
        <v>3259776776.1905279</v>
      </c>
      <c r="R37" s="111">
        <v>7415505.9700000025</v>
      </c>
      <c r="S37" s="111">
        <v>-1926804.5664905927</v>
      </c>
      <c r="T37" s="111">
        <f>Q37+R37+S37</f>
        <v>3265265477.5940371</v>
      </c>
      <c r="U37" s="111">
        <v>13675067.210000001</v>
      </c>
      <c r="V37" s="111">
        <v>-1979011.5564905927</v>
      </c>
      <c r="W37" s="111">
        <f>T37+U37+V37</f>
        <v>3276961533.2475467</v>
      </c>
      <c r="X37" s="111">
        <v>23044303.229999997</v>
      </c>
      <c r="Y37" s="111">
        <v>-1926804.5664905927</v>
      </c>
      <c r="Z37" s="111">
        <f>W37+X37+Y37</f>
        <v>3298079031.911056</v>
      </c>
      <c r="AA37" s="111">
        <v>3998249.4055000013</v>
      </c>
      <c r="AB37" s="111">
        <v>-1965503.9037341846</v>
      </c>
      <c r="AC37" s="111">
        <f>Z37+AA37+AB37</f>
        <v>3300111777.4128218</v>
      </c>
      <c r="AD37" s="111">
        <v>4107318.4005000009</v>
      </c>
      <c r="AE37" s="111">
        <v>-1965503.9037341846</v>
      </c>
      <c r="AF37" s="111">
        <f>AC37+AD37+AE37</f>
        <v>3302253591.9095874</v>
      </c>
      <c r="AG37" s="111">
        <v>6156381.0729999999</v>
      </c>
      <c r="AH37" s="111">
        <v>-1965503.9037341846</v>
      </c>
      <c r="AI37" s="111">
        <f>AF37+AG37+AH37</f>
        <v>3306444469.0788531</v>
      </c>
      <c r="AJ37" s="111">
        <v>8096481.9365000017</v>
      </c>
      <c r="AK37" s="111">
        <v>-1965503.9037341846</v>
      </c>
      <c r="AL37" s="111">
        <f>AI37+AJ37+AK37</f>
        <v>3312575447.111619</v>
      </c>
      <c r="AM37" s="111">
        <v>59211961.271500006</v>
      </c>
      <c r="AN37" s="111">
        <v>-1965503.9037341846</v>
      </c>
      <c r="AO37" s="111">
        <f>AL37+AM37+AN37</f>
        <v>3369821904.4793849</v>
      </c>
      <c r="AP37" s="111">
        <v>28285384.263000004</v>
      </c>
      <c r="AQ37" s="111">
        <v>-1965503.9037341846</v>
      </c>
      <c r="AR37" s="111">
        <f>AO37+AP37+AQ37</f>
        <v>3396141784.8386507</v>
      </c>
      <c r="AS37" s="111">
        <v>6819799.8254999993</v>
      </c>
      <c r="AT37" s="111">
        <v>-1965503.9037341846</v>
      </c>
      <c r="AU37" s="111">
        <f>AR37+AS37+AT37</f>
        <v>3400996080.7604165</v>
      </c>
      <c r="AV37" s="111">
        <v>26941988.726499997</v>
      </c>
      <c r="AW37" s="111">
        <v>-1965503.9037341846</v>
      </c>
      <c r="AX37" s="111">
        <f>AU37+AV37+AW37</f>
        <v>3425972565.5831823</v>
      </c>
      <c r="AY37" s="111">
        <v>5920381.4619999994</v>
      </c>
      <c r="AZ37" s="111">
        <v>-1965503.9037341846</v>
      </c>
      <c r="BA37" s="111">
        <f>AX37+AY37+AZ37</f>
        <v>3429927443.141448</v>
      </c>
      <c r="BB37" s="111">
        <v>10385274.317499999</v>
      </c>
      <c r="BC37" s="111">
        <v>-1965503.9037341846</v>
      </c>
      <c r="BD37" s="111">
        <f>BA37+BB37+BC37</f>
        <v>3438347213.5552139</v>
      </c>
      <c r="BE37" s="111">
        <v>8888997.9525000006</v>
      </c>
      <c r="BF37" s="111">
        <v>-1965503.9037341846</v>
      </c>
      <c r="BG37" s="111">
        <f>BD37+BE37+BF37</f>
        <v>3445270707.6039796</v>
      </c>
      <c r="BH37" s="111">
        <v>74303653.136000007</v>
      </c>
      <c r="BI37" s="111">
        <v>-1965503.9037341846</v>
      </c>
      <c r="BJ37" s="111">
        <f>BG37+BH37+BI37</f>
        <v>3517608856.8362455</v>
      </c>
      <c r="BK37" s="111">
        <v>7718373.320448</v>
      </c>
      <c r="BL37" s="111">
        <v>-2096333.6151212156</v>
      </c>
      <c r="BM37" s="111">
        <f>BJ37+BK37+BL37</f>
        <v>3523230896.5415721</v>
      </c>
      <c r="BN37" s="111">
        <v>5930627.6858300008</v>
      </c>
      <c r="BO37" s="111">
        <v>-2096333.6151212156</v>
      </c>
      <c r="BP37" s="111">
        <f>BM37+BN37+BO37</f>
        <v>3527065190.6122808</v>
      </c>
      <c r="BQ37" s="111">
        <v>23619831.203536004</v>
      </c>
      <c r="BR37" s="111">
        <v>-2096333.6151212156</v>
      </c>
      <c r="BS37" s="111">
        <f>BP37+BQ37+BR37</f>
        <v>3548588688.2006955</v>
      </c>
      <c r="BT37" s="111">
        <v>6163251.6201680014</v>
      </c>
      <c r="BU37" s="111">
        <v>-2096333.6151212156</v>
      </c>
      <c r="BV37" s="111">
        <f>BS37+BT37+BU37</f>
        <v>3552655606.2057424</v>
      </c>
      <c r="BW37" s="111">
        <v>415070332.49053997</v>
      </c>
      <c r="BX37" s="111">
        <v>-2096333.6151212156</v>
      </c>
      <c r="BY37" s="111">
        <f>BV37+BW37+BX37</f>
        <v>3965629605.081161</v>
      </c>
      <c r="CA37" s="112">
        <f t="shared" si="34"/>
        <v>3503173580.2646136</v>
      </c>
      <c r="CB37" s="101"/>
    </row>
    <row r="38" spans="1:80">
      <c r="A38" t="s">
        <v>217</v>
      </c>
      <c r="H38" s="115">
        <f>SUBTOTAL(9,H35:H37)</f>
        <v>4454661976.4699993</v>
      </c>
      <c r="I38" s="116">
        <f t="shared" ref="I38:BT38" si="35">SUBTOTAL(9,I35:I37)</f>
        <v>9587041.0400000028</v>
      </c>
      <c r="J38" s="116">
        <f t="shared" si="35"/>
        <v>-2627412.0700142439</v>
      </c>
      <c r="K38" s="116">
        <f t="shared" si="35"/>
        <v>4461621605.4399853</v>
      </c>
      <c r="L38" s="116">
        <f t="shared" si="35"/>
        <v>14506599.310000002</v>
      </c>
      <c r="M38" s="116">
        <f t="shared" si="35"/>
        <v>-2627412.0700142439</v>
      </c>
      <c r="N38" s="116">
        <f t="shared" si="35"/>
        <v>4473500792.6799717</v>
      </c>
      <c r="O38" s="116">
        <f t="shared" si="35"/>
        <v>8321286.5000000009</v>
      </c>
      <c r="P38" s="116">
        <f t="shared" si="35"/>
        <v>-2627412.0700142439</v>
      </c>
      <c r="Q38" s="116">
        <f t="shared" si="35"/>
        <v>4479194667.1099567</v>
      </c>
      <c r="R38" s="116">
        <f t="shared" si="35"/>
        <v>7415505.9700000025</v>
      </c>
      <c r="S38" s="116">
        <f t="shared" si="35"/>
        <v>-2627412.0700142439</v>
      </c>
      <c r="T38" s="116">
        <f t="shared" si="35"/>
        <v>4483982761.009943</v>
      </c>
      <c r="U38" s="116">
        <f t="shared" si="35"/>
        <v>13675067.210000001</v>
      </c>
      <c r="V38" s="116">
        <f t="shared" si="35"/>
        <v>-2884835.7000142438</v>
      </c>
      <c r="W38" s="116">
        <f t="shared" si="35"/>
        <v>4494772992.5199289</v>
      </c>
      <c r="X38" s="116">
        <f t="shared" si="35"/>
        <v>23044303.229999997</v>
      </c>
      <c r="Y38" s="116">
        <f t="shared" si="35"/>
        <v>-2627412.0700142439</v>
      </c>
      <c r="Z38" s="116">
        <f t="shared" si="35"/>
        <v>4515189883.6799145</v>
      </c>
      <c r="AA38" s="116">
        <f t="shared" si="35"/>
        <v>3998249.4055000013</v>
      </c>
      <c r="AB38" s="116">
        <f t="shared" si="35"/>
        <v>-2663427.0187263205</v>
      </c>
      <c r="AC38" s="116">
        <f t="shared" si="35"/>
        <v>4516524706.0666885</v>
      </c>
      <c r="AD38" s="116">
        <f t="shared" si="35"/>
        <v>4107318.4005000009</v>
      </c>
      <c r="AE38" s="116">
        <f t="shared" si="35"/>
        <v>-2663427.0187263205</v>
      </c>
      <c r="AF38" s="116">
        <f t="shared" si="35"/>
        <v>4517968597.4484615</v>
      </c>
      <c r="AG38" s="116">
        <f t="shared" si="35"/>
        <v>6156381.0729999999</v>
      </c>
      <c r="AH38" s="116">
        <f t="shared" si="35"/>
        <v>-2663427.0187263205</v>
      </c>
      <c r="AI38" s="116">
        <f t="shared" si="35"/>
        <v>4521461551.5027351</v>
      </c>
      <c r="AJ38" s="116">
        <f t="shared" si="35"/>
        <v>8096481.9365000017</v>
      </c>
      <c r="AK38" s="116">
        <f t="shared" si="35"/>
        <v>-2663427.0187263205</v>
      </c>
      <c r="AL38" s="116">
        <f t="shared" si="35"/>
        <v>4526894606.4205093</v>
      </c>
      <c r="AM38" s="116">
        <f t="shared" si="35"/>
        <v>59211961.271500006</v>
      </c>
      <c r="AN38" s="116">
        <f t="shared" si="35"/>
        <v>-2663427.0187263205</v>
      </c>
      <c r="AO38" s="116">
        <f t="shared" si="35"/>
        <v>4583443140.6732826</v>
      </c>
      <c r="AP38" s="116">
        <f t="shared" si="35"/>
        <v>28285384.263000004</v>
      </c>
      <c r="AQ38" s="116">
        <f t="shared" si="35"/>
        <v>-2663427.0187263205</v>
      </c>
      <c r="AR38" s="116">
        <f t="shared" si="35"/>
        <v>4609065097.9175568</v>
      </c>
      <c r="AS38" s="116">
        <f t="shared" si="35"/>
        <v>6819799.8254999993</v>
      </c>
      <c r="AT38" s="116">
        <f t="shared" si="35"/>
        <v>-2663427.0187263205</v>
      </c>
      <c r="AU38" s="116">
        <f t="shared" si="35"/>
        <v>4613221470.7243299</v>
      </c>
      <c r="AV38" s="116">
        <f t="shared" si="35"/>
        <v>26941988.726499997</v>
      </c>
      <c r="AW38" s="116">
        <f t="shared" si="35"/>
        <v>-2663427.0187263205</v>
      </c>
      <c r="AX38" s="116">
        <f t="shared" si="35"/>
        <v>4637500032.4321041</v>
      </c>
      <c r="AY38" s="116">
        <f t="shared" si="35"/>
        <v>5920381.4619999994</v>
      </c>
      <c r="AZ38" s="116">
        <f t="shared" si="35"/>
        <v>-2663427.0187263205</v>
      </c>
      <c r="BA38" s="116">
        <f t="shared" si="35"/>
        <v>4640756986.8753777</v>
      </c>
      <c r="BB38" s="116">
        <f t="shared" si="35"/>
        <v>10385274.317499999</v>
      </c>
      <c r="BC38" s="116">
        <f t="shared" si="35"/>
        <v>-2663427.0187263205</v>
      </c>
      <c r="BD38" s="116">
        <f t="shared" si="35"/>
        <v>4648478834.1741505</v>
      </c>
      <c r="BE38" s="116">
        <f t="shared" si="35"/>
        <v>8888997.9525000006</v>
      </c>
      <c r="BF38" s="116">
        <f t="shared" si="35"/>
        <v>-2663427.0187263205</v>
      </c>
      <c r="BG38" s="116">
        <f t="shared" si="35"/>
        <v>4654704405.1079245</v>
      </c>
      <c r="BH38" s="116">
        <f t="shared" si="35"/>
        <v>74303653.136000007</v>
      </c>
      <c r="BI38" s="116">
        <f t="shared" si="35"/>
        <v>-2663427.0187263205</v>
      </c>
      <c r="BJ38" s="116">
        <f t="shared" si="35"/>
        <v>4726344631.2251987</v>
      </c>
      <c r="BK38" s="116">
        <f t="shared" si="35"/>
        <v>7718373.320448</v>
      </c>
      <c r="BL38" s="116">
        <f t="shared" si="35"/>
        <v>-2789202.2188201779</v>
      </c>
      <c r="BM38" s="116">
        <f t="shared" si="35"/>
        <v>4731273802.3268261</v>
      </c>
      <c r="BN38" s="116">
        <f t="shared" si="35"/>
        <v>5930627.6858300008</v>
      </c>
      <c r="BO38" s="116">
        <f t="shared" si="35"/>
        <v>-2789202.2188201779</v>
      </c>
      <c r="BP38" s="116">
        <f t="shared" si="35"/>
        <v>4734415227.7938356</v>
      </c>
      <c r="BQ38" s="116">
        <f t="shared" si="35"/>
        <v>23619831.203536004</v>
      </c>
      <c r="BR38" s="116">
        <f t="shared" si="35"/>
        <v>-2789202.2188201779</v>
      </c>
      <c r="BS38" s="116">
        <f t="shared" si="35"/>
        <v>4755245856.7785511</v>
      </c>
      <c r="BT38" s="116">
        <f t="shared" si="35"/>
        <v>6163251.6201680014</v>
      </c>
      <c r="BU38" s="116">
        <f t="shared" ref="BU38:BY38" si="36">SUBTOTAL(9,BU35:BU37)</f>
        <v>-2789202.2188201779</v>
      </c>
      <c r="BV38" s="116">
        <f t="shared" si="36"/>
        <v>4758619906.1798992</v>
      </c>
      <c r="BW38" s="116">
        <f t="shared" si="36"/>
        <v>415070332.49053997</v>
      </c>
      <c r="BX38" s="116">
        <f t="shared" si="36"/>
        <v>-2789202.2188201779</v>
      </c>
      <c r="BY38" s="116">
        <f t="shared" si="36"/>
        <v>5170901036.4516191</v>
      </c>
      <c r="CA38" s="117">
        <f>SUBTOTAL(9,CA35:CA37)</f>
        <v>4712613109.8969736</v>
      </c>
    </row>
    <row r="39" spans="1:80">
      <c r="H39" s="110"/>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CA39" s="112"/>
    </row>
    <row r="40" spans="1:80">
      <c r="A40" s="99" t="s">
        <v>218</v>
      </c>
      <c r="B40" s="99"/>
      <c r="H40" s="110"/>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CA40" s="112"/>
    </row>
    <row r="41" spans="1:80">
      <c r="A41" t="s">
        <v>219</v>
      </c>
      <c r="B41" t="s">
        <v>25</v>
      </c>
      <c r="C41" t="s">
        <v>25</v>
      </c>
      <c r="D41" s="122">
        <v>-4.9359883019659146E-3</v>
      </c>
      <c r="E41" s="125" t="s">
        <v>221</v>
      </c>
      <c r="F41" s="125" t="str">
        <f t="shared" ref="F41:F47" si="37">E41&amp;C41</f>
        <v>DSTPCA</v>
      </c>
      <c r="G41" s="125" t="str">
        <f t="shared" ref="G41:G47" si="38">E41&amp;C41</f>
        <v>DSTPCA</v>
      </c>
      <c r="H41" s="110">
        <v>219979420.56000003</v>
      </c>
      <c r="I41" s="111">
        <v>480181.89999999997</v>
      </c>
      <c r="J41" s="111">
        <v>-90484.653879783364</v>
      </c>
      <c r="K41" s="111">
        <f t="shared" ref="K41:K47" si="39">H41+I41+J41</f>
        <v>220369117.80612025</v>
      </c>
      <c r="L41" s="111">
        <v>634382.56000000017</v>
      </c>
      <c r="M41" s="111">
        <v>-90484.653879783364</v>
      </c>
      <c r="N41" s="111">
        <f t="shared" ref="N41:N47" si="40">K41+L41+M41</f>
        <v>220913015.71224046</v>
      </c>
      <c r="O41" s="111">
        <v>1861440.77</v>
      </c>
      <c r="P41" s="111">
        <v>-90484.653879783364</v>
      </c>
      <c r="Q41" s="111">
        <f t="shared" ref="Q41:Q47" si="41">N41+O41+P41</f>
        <v>222683971.82836068</v>
      </c>
      <c r="R41" s="111">
        <v>778690.73256399983</v>
      </c>
      <c r="S41" s="111">
        <v>-90484.653879783364</v>
      </c>
      <c r="T41" s="111">
        <f t="shared" ref="T41:T47" si="42">Q41+R41+S41</f>
        <v>223372177.90704489</v>
      </c>
      <c r="U41" s="111">
        <v>1002326.4245639999</v>
      </c>
      <c r="V41" s="111">
        <v>-90484.653879783364</v>
      </c>
      <c r="W41" s="111">
        <f t="shared" ref="W41:W47" si="43">T41+U41+V41</f>
        <v>224284019.6777291</v>
      </c>
      <c r="X41" s="111">
        <v>2529582.2102759997</v>
      </c>
      <c r="Y41" s="111">
        <v>-90484.653879783364</v>
      </c>
      <c r="Z41" s="111">
        <f t="shared" ref="Z41:Z47" si="44">W41+X41+Y41</f>
        <v>226723117.23412532</v>
      </c>
      <c r="AA41" s="111">
        <v>542499.43299999996</v>
      </c>
      <c r="AB41" s="111">
        <v>-93258.554537740769</v>
      </c>
      <c r="AC41" s="111">
        <f t="shared" ref="AC41:AC47" si="45">Z41+AA41+AB41</f>
        <v>227172358.11258757</v>
      </c>
      <c r="AD41" s="111">
        <v>571405.30299999996</v>
      </c>
      <c r="AE41" s="111">
        <v>-93258.554537740769</v>
      </c>
      <c r="AF41" s="111">
        <f t="shared" ref="AF41:AF47" si="46">AC41+AD41+AE41</f>
        <v>227650504.86104983</v>
      </c>
      <c r="AG41" s="111">
        <v>662849.00399999996</v>
      </c>
      <c r="AH41" s="111">
        <v>-93258.554537740769</v>
      </c>
      <c r="AI41" s="111">
        <f t="shared" ref="AI41:AI47" si="47">AF41+AG41+AH41</f>
        <v>228220095.3105121</v>
      </c>
      <c r="AJ41" s="111">
        <v>572783.50699999998</v>
      </c>
      <c r="AK41" s="111">
        <v>-93258.554537740769</v>
      </c>
      <c r="AL41" s="111">
        <f t="shared" ref="AL41:AL47" si="48">AI41+AJ41+AK41</f>
        <v>228699620.26297435</v>
      </c>
      <c r="AM41" s="111">
        <v>572159.93900000001</v>
      </c>
      <c r="AN41" s="111">
        <v>-93258.554537740769</v>
      </c>
      <c r="AO41" s="111">
        <f t="shared" ref="AO41:AO47" si="49">AL41+AM41+AN41</f>
        <v>229178521.64743662</v>
      </c>
      <c r="AP41" s="111">
        <v>593011.59</v>
      </c>
      <c r="AQ41" s="111">
        <v>-93258.554537740769</v>
      </c>
      <c r="AR41" s="111">
        <f t="shared" ref="AR41:AR47" si="50">AO41+AP41+AQ41</f>
        <v>229678274.68289888</v>
      </c>
      <c r="AS41" s="111">
        <v>568145.82499999995</v>
      </c>
      <c r="AT41" s="111">
        <v>-93258.554537740769</v>
      </c>
      <c r="AU41" s="111">
        <f t="shared" ref="AU41:AU47" si="51">AR41+AS41+AT41</f>
        <v>230153161.95336112</v>
      </c>
      <c r="AV41" s="111">
        <v>673203.90699999989</v>
      </c>
      <c r="AW41" s="111">
        <v>-93258.554537740769</v>
      </c>
      <c r="AX41" s="111">
        <f t="shared" ref="AX41:AX47" si="52">AU41+AV41+AW41</f>
        <v>230733107.30582339</v>
      </c>
      <c r="AY41" s="111">
        <v>585271.74399999995</v>
      </c>
      <c r="AZ41" s="111">
        <v>-93258.554537740769</v>
      </c>
      <c r="BA41" s="111">
        <f t="shared" ref="BA41:BA47" si="53">AX41+AY41+AZ41</f>
        <v>231225120.49528563</v>
      </c>
      <c r="BB41" s="111">
        <v>535640.23600000003</v>
      </c>
      <c r="BC41" s="111">
        <v>-93258.554537740769</v>
      </c>
      <c r="BD41" s="111">
        <f t="shared" ref="BD41:BD47" si="54">BA41+BB41+BC41</f>
        <v>231667502.17674789</v>
      </c>
      <c r="BE41" s="111">
        <v>499857.91799999995</v>
      </c>
      <c r="BF41" s="111">
        <v>-93258.554537740769</v>
      </c>
      <c r="BG41" s="111">
        <f t="shared" ref="BG41:BG47" si="55">BD41+BE41+BF41</f>
        <v>232074101.54021016</v>
      </c>
      <c r="BH41" s="111">
        <v>620983.59400000004</v>
      </c>
      <c r="BI41" s="111">
        <v>-93258.554537740769</v>
      </c>
      <c r="BJ41" s="111">
        <f t="shared" ref="BJ41:BJ47" si="56">BG41+BH41+BI41</f>
        <v>232601826.57967243</v>
      </c>
      <c r="BK41" s="111">
        <v>485509.85563599999</v>
      </c>
      <c r="BL41" s="111">
        <v>-95676.657917763965</v>
      </c>
      <c r="BM41" s="111">
        <f t="shared" ref="BM41:BM47" si="57">BJ41+BK41+BL41</f>
        <v>232991659.77739066</v>
      </c>
      <c r="BN41" s="111">
        <v>489334.89189000003</v>
      </c>
      <c r="BO41" s="111">
        <v>-95676.657917763965</v>
      </c>
      <c r="BP41" s="111">
        <f t="shared" ref="BP41:BP47" si="58">BM41+BN41+BO41</f>
        <v>233385318.01136288</v>
      </c>
      <c r="BQ41" s="111">
        <v>537423.37338200002</v>
      </c>
      <c r="BR41" s="111">
        <v>-95676.657917763965</v>
      </c>
      <c r="BS41" s="111">
        <f t="shared" ref="BS41:BS47" si="59">BP41+BQ41+BR41</f>
        <v>233827064.72682711</v>
      </c>
      <c r="BT41" s="111">
        <v>468290.01610200002</v>
      </c>
      <c r="BU41" s="111">
        <v>-95676.657917763965</v>
      </c>
      <c r="BV41" s="111">
        <f t="shared" ref="BV41:BV47" si="60">BS41+BT41+BU41</f>
        <v>234199678.08501133</v>
      </c>
      <c r="BW41" s="111">
        <v>478879.913802</v>
      </c>
      <c r="BX41" s="111">
        <v>-95676.657917763965</v>
      </c>
      <c r="BY41" s="111">
        <f t="shared" ref="BY41:BY47" si="61">BV41+BW41+BX41</f>
        <v>234582881.34089556</v>
      </c>
      <c r="CA41" s="112">
        <f t="shared" ref="CA41:CA47" si="62">AVERAGE(AO41,AR41,AU41,AX41,BA41,BD41,BG41,BJ41,BM41,BP41,BS41,BV41,BY41)</f>
        <v>232022939.87099412</v>
      </c>
      <c r="CB41" s="101"/>
    </row>
    <row r="42" spans="1:80">
      <c r="A42" t="s">
        <v>222</v>
      </c>
      <c r="B42" t="s">
        <v>27</v>
      </c>
      <c r="C42" t="s">
        <v>27</v>
      </c>
      <c r="D42" s="122">
        <v>-5.9920683767090812E-3</v>
      </c>
      <c r="E42" s="125" t="s">
        <v>221</v>
      </c>
      <c r="F42" s="125" t="str">
        <f t="shared" si="37"/>
        <v>DSTPOR</v>
      </c>
      <c r="G42" s="125" t="str">
        <f t="shared" si="38"/>
        <v>DSTPOR</v>
      </c>
      <c r="H42" s="110">
        <v>1723708872.29</v>
      </c>
      <c r="I42" s="111">
        <v>5779600.0900000017</v>
      </c>
      <c r="J42" s="111">
        <v>-860715.11869181506</v>
      </c>
      <c r="K42" s="111">
        <f t="shared" si="39"/>
        <v>1728627757.261308</v>
      </c>
      <c r="L42" s="111">
        <v>8140356.3299999991</v>
      </c>
      <c r="M42" s="111">
        <v>-860715.11869181506</v>
      </c>
      <c r="N42" s="111">
        <f t="shared" si="40"/>
        <v>1735907398.472616</v>
      </c>
      <c r="O42" s="111">
        <v>3946671.169999999</v>
      </c>
      <c r="P42" s="111">
        <v>-860715.11869181506</v>
      </c>
      <c r="Q42" s="111">
        <f t="shared" si="41"/>
        <v>1738993354.5239241</v>
      </c>
      <c r="R42" s="111">
        <v>6861133.9220260018</v>
      </c>
      <c r="S42" s="111">
        <v>-860715.11869181506</v>
      </c>
      <c r="T42" s="111">
        <f t="shared" si="42"/>
        <v>1744993773.3272581</v>
      </c>
      <c r="U42" s="111">
        <v>8912092.0000260007</v>
      </c>
      <c r="V42" s="111">
        <v>-860715.11869181506</v>
      </c>
      <c r="W42" s="111">
        <f t="shared" si="43"/>
        <v>1753045150.2085922</v>
      </c>
      <c r="X42" s="111">
        <v>11719002.288034</v>
      </c>
      <c r="Y42" s="111">
        <v>-860715.11869181506</v>
      </c>
      <c r="Z42" s="111">
        <f t="shared" si="44"/>
        <v>1763903437.3779342</v>
      </c>
      <c r="AA42" s="111">
        <v>2720288.1910000001</v>
      </c>
      <c r="AB42" s="111">
        <v>-880785.8338900638</v>
      </c>
      <c r="AC42" s="111">
        <f t="shared" si="45"/>
        <v>1765742939.7350442</v>
      </c>
      <c r="AD42" s="111">
        <v>2788909.4389999998</v>
      </c>
      <c r="AE42" s="111">
        <v>-880785.8338900638</v>
      </c>
      <c r="AF42" s="111">
        <f t="shared" si="46"/>
        <v>1767651063.3401542</v>
      </c>
      <c r="AG42" s="111">
        <v>3141619.28</v>
      </c>
      <c r="AH42" s="111">
        <v>-880785.8338900638</v>
      </c>
      <c r="AI42" s="111">
        <f t="shared" si="47"/>
        <v>1769911896.7862642</v>
      </c>
      <c r="AJ42" s="111">
        <v>2963543.7439999995</v>
      </c>
      <c r="AK42" s="111">
        <v>-880785.8338900638</v>
      </c>
      <c r="AL42" s="111">
        <f t="shared" si="48"/>
        <v>1771994654.6963742</v>
      </c>
      <c r="AM42" s="111">
        <v>2847799.0040000002</v>
      </c>
      <c r="AN42" s="111">
        <v>-880785.8338900638</v>
      </c>
      <c r="AO42" s="111">
        <f t="shared" si="49"/>
        <v>1773961667.8664842</v>
      </c>
      <c r="AP42" s="111">
        <v>3041600.085</v>
      </c>
      <c r="AQ42" s="111">
        <v>-880785.8338900638</v>
      </c>
      <c r="AR42" s="111">
        <f t="shared" si="50"/>
        <v>1776122482.1175942</v>
      </c>
      <c r="AS42" s="111">
        <v>2757217.926</v>
      </c>
      <c r="AT42" s="111">
        <v>-880785.8338900638</v>
      </c>
      <c r="AU42" s="111">
        <f t="shared" si="51"/>
        <v>1777998914.2097044</v>
      </c>
      <c r="AV42" s="111">
        <v>3094388.0179999997</v>
      </c>
      <c r="AW42" s="111">
        <v>-880785.8338900638</v>
      </c>
      <c r="AX42" s="111">
        <f t="shared" si="52"/>
        <v>1780212516.3938143</v>
      </c>
      <c r="AY42" s="111">
        <v>2593819.0029999996</v>
      </c>
      <c r="AZ42" s="111">
        <v>-880785.8338900638</v>
      </c>
      <c r="BA42" s="111">
        <f t="shared" si="53"/>
        <v>1781925549.5629244</v>
      </c>
      <c r="BB42" s="111">
        <v>2531154.0899999994</v>
      </c>
      <c r="BC42" s="111">
        <v>-880785.8338900638</v>
      </c>
      <c r="BD42" s="111">
        <f t="shared" si="54"/>
        <v>1783575917.8190343</v>
      </c>
      <c r="BE42" s="111">
        <v>2448738.7349999999</v>
      </c>
      <c r="BF42" s="111">
        <v>-880785.8338900638</v>
      </c>
      <c r="BG42" s="111">
        <f t="shared" si="55"/>
        <v>1785143870.7201443</v>
      </c>
      <c r="BH42" s="111">
        <v>2992036.4850000003</v>
      </c>
      <c r="BI42" s="111">
        <v>-880785.8338900638</v>
      </c>
      <c r="BJ42" s="111">
        <f t="shared" si="56"/>
        <v>1787255121.3712542</v>
      </c>
      <c r="BK42" s="111">
        <v>3254707.0984999989</v>
      </c>
      <c r="BL42" s="111">
        <v>-892446.24115667026</v>
      </c>
      <c r="BM42" s="111">
        <f t="shared" si="57"/>
        <v>1789617382.2285976</v>
      </c>
      <c r="BN42" s="111">
        <v>5972641.5559219997</v>
      </c>
      <c r="BO42" s="111">
        <v>-892446.24115667026</v>
      </c>
      <c r="BP42" s="111">
        <f t="shared" si="58"/>
        <v>1794697577.5433631</v>
      </c>
      <c r="BQ42" s="111">
        <v>3716226.1003639996</v>
      </c>
      <c r="BR42" s="111">
        <v>-892446.24115667026</v>
      </c>
      <c r="BS42" s="111">
        <f t="shared" si="59"/>
        <v>1797521357.4025705</v>
      </c>
      <c r="BT42" s="111">
        <v>3484775.6614539996</v>
      </c>
      <c r="BU42" s="111">
        <v>-892446.24115667026</v>
      </c>
      <c r="BV42" s="111">
        <f t="shared" si="60"/>
        <v>1800113686.8228679</v>
      </c>
      <c r="BW42" s="111">
        <v>3384299.274216</v>
      </c>
      <c r="BX42" s="111">
        <v>-892446.24115667026</v>
      </c>
      <c r="BY42" s="111">
        <f t="shared" si="61"/>
        <v>1802605539.8559272</v>
      </c>
      <c r="CA42" s="112">
        <f t="shared" si="62"/>
        <v>1786980891.070329</v>
      </c>
      <c r="CB42" s="101"/>
    </row>
    <row r="43" spans="1:80">
      <c r="A43" t="s">
        <v>223</v>
      </c>
      <c r="B43" t="s">
        <v>29</v>
      </c>
      <c r="C43" t="s">
        <v>29</v>
      </c>
      <c r="D43" s="122">
        <v>-1.1747186215069264E-2</v>
      </c>
      <c r="E43" s="125" t="s">
        <v>221</v>
      </c>
      <c r="F43" s="125" t="str">
        <f t="shared" si="37"/>
        <v>DSTPWA</v>
      </c>
      <c r="G43" s="125" t="str">
        <f t="shared" si="38"/>
        <v>DSTPWA</v>
      </c>
      <c r="H43" s="110">
        <v>401662068.95999992</v>
      </c>
      <c r="I43" s="111">
        <v>1187191.6500000001</v>
      </c>
      <c r="J43" s="111">
        <v>-393199.92663359264</v>
      </c>
      <c r="K43" s="111">
        <f t="shared" si="39"/>
        <v>402456060.6833663</v>
      </c>
      <c r="L43" s="111">
        <v>705117.35</v>
      </c>
      <c r="M43" s="111">
        <v>-393199.92663359264</v>
      </c>
      <c r="N43" s="111">
        <f t="shared" si="40"/>
        <v>402767978.10673273</v>
      </c>
      <c r="O43" s="111">
        <v>1107431.7999999996</v>
      </c>
      <c r="P43" s="111">
        <v>-393199.92663359264</v>
      </c>
      <c r="Q43" s="111">
        <f t="shared" si="41"/>
        <v>403482209.98009914</v>
      </c>
      <c r="R43" s="111">
        <v>1094767.6054100001</v>
      </c>
      <c r="S43" s="111">
        <v>-393199.92663359264</v>
      </c>
      <c r="T43" s="111">
        <f t="shared" si="42"/>
        <v>404183777.65887552</v>
      </c>
      <c r="U43" s="111">
        <v>1409178.8354099998</v>
      </c>
      <c r="V43" s="111">
        <v>-393199.92663359264</v>
      </c>
      <c r="W43" s="111">
        <f t="shared" si="43"/>
        <v>405199756.56765193</v>
      </c>
      <c r="X43" s="111">
        <v>1582892.3416900001</v>
      </c>
      <c r="Y43" s="111">
        <v>-393199.92663359264</v>
      </c>
      <c r="Z43" s="111">
        <f t="shared" si="44"/>
        <v>406389448.98270833</v>
      </c>
      <c r="AA43" s="111">
        <v>756135.74999999988</v>
      </c>
      <c r="AB43" s="111">
        <v>-397827.71108660544</v>
      </c>
      <c r="AC43" s="111">
        <f t="shared" si="45"/>
        <v>406747757.0216217</v>
      </c>
      <c r="AD43" s="111">
        <v>798123.53</v>
      </c>
      <c r="AE43" s="111">
        <v>-397827.71108660544</v>
      </c>
      <c r="AF43" s="111">
        <f t="shared" si="46"/>
        <v>407148052.84053504</v>
      </c>
      <c r="AG43" s="111">
        <v>925940.63499999978</v>
      </c>
      <c r="AH43" s="111">
        <v>-397827.71108660544</v>
      </c>
      <c r="AI43" s="111">
        <f t="shared" si="47"/>
        <v>407676165.7644484</v>
      </c>
      <c r="AJ43" s="111">
        <v>849882.72699999996</v>
      </c>
      <c r="AK43" s="111">
        <v>-397827.71108660544</v>
      </c>
      <c r="AL43" s="111">
        <f t="shared" si="48"/>
        <v>408128220.78036177</v>
      </c>
      <c r="AM43" s="111">
        <v>846904.1399999999</v>
      </c>
      <c r="AN43" s="111">
        <v>-397827.71108660544</v>
      </c>
      <c r="AO43" s="111">
        <f t="shared" si="49"/>
        <v>408577297.20927513</v>
      </c>
      <c r="AP43" s="111">
        <v>879300.02899999998</v>
      </c>
      <c r="AQ43" s="111">
        <v>-397827.71108660544</v>
      </c>
      <c r="AR43" s="111">
        <f t="shared" si="50"/>
        <v>409058769.52718848</v>
      </c>
      <c r="AS43" s="111">
        <v>825679.93200000003</v>
      </c>
      <c r="AT43" s="111">
        <v>-397827.71108660544</v>
      </c>
      <c r="AU43" s="111">
        <f t="shared" si="51"/>
        <v>409486621.74810183</v>
      </c>
      <c r="AV43" s="111">
        <v>922703.35799999989</v>
      </c>
      <c r="AW43" s="111">
        <v>-397827.71108660544</v>
      </c>
      <c r="AX43" s="111">
        <f t="shared" si="52"/>
        <v>410011497.39501518</v>
      </c>
      <c r="AY43" s="111">
        <v>796813.93799999985</v>
      </c>
      <c r="AZ43" s="111">
        <v>-397827.71108660544</v>
      </c>
      <c r="BA43" s="111">
        <f t="shared" si="53"/>
        <v>410410483.62192857</v>
      </c>
      <c r="BB43" s="111">
        <v>751548.79499999993</v>
      </c>
      <c r="BC43" s="111">
        <v>-397827.71108660544</v>
      </c>
      <c r="BD43" s="111">
        <f t="shared" si="54"/>
        <v>410764204.70584196</v>
      </c>
      <c r="BE43" s="111">
        <v>619745.07399999991</v>
      </c>
      <c r="BF43" s="111">
        <v>-397827.71108660544</v>
      </c>
      <c r="BG43" s="111">
        <f t="shared" si="55"/>
        <v>410986122.06875533</v>
      </c>
      <c r="BH43" s="111">
        <v>813463.09199999995</v>
      </c>
      <c r="BI43" s="111">
        <v>-397827.71108660544</v>
      </c>
      <c r="BJ43" s="111">
        <f t="shared" si="56"/>
        <v>411401757.44966871</v>
      </c>
      <c r="BK43" s="111">
        <v>743080.20776999998</v>
      </c>
      <c r="BL43" s="111">
        <v>-402734.4211640014</v>
      </c>
      <c r="BM43" s="111">
        <f t="shared" si="57"/>
        <v>411742103.23627472</v>
      </c>
      <c r="BN43" s="111">
        <v>767596.51445799996</v>
      </c>
      <c r="BO43" s="111">
        <v>-402734.4211640014</v>
      </c>
      <c r="BP43" s="111">
        <f t="shared" si="58"/>
        <v>412106965.32956874</v>
      </c>
      <c r="BQ43" s="111">
        <v>899154.54284799984</v>
      </c>
      <c r="BR43" s="111">
        <v>-402734.4211640014</v>
      </c>
      <c r="BS43" s="111">
        <f t="shared" si="59"/>
        <v>412603385.45125276</v>
      </c>
      <c r="BT43" s="111">
        <v>805337.36799799989</v>
      </c>
      <c r="BU43" s="111">
        <v>-402734.4211640014</v>
      </c>
      <c r="BV43" s="111">
        <f t="shared" si="60"/>
        <v>413005988.39808679</v>
      </c>
      <c r="BW43" s="111">
        <v>1818845.1378260001</v>
      </c>
      <c r="BX43" s="111">
        <v>-402734.4211640014</v>
      </c>
      <c r="BY43" s="111">
        <f t="shared" si="61"/>
        <v>414422099.11474884</v>
      </c>
      <c r="CA43" s="112">
        <f t="shared" si="62"/>
        <v>411121330.40428513</v>
      </c>
      <c r="CB43" s="101"/>
    </row>
    <row r="44" spans="1:80">
      <c r="A44" t="s">
        <v>224</v>
      </c>
      <c r="B44" t="s">
        <v>30</v>
      </c>
      <c r="C44" t="s">
        <v>30</v>
      </c>
      <c r="D44" s="122">
        <v>-9.8902358185911591E-3</v>
      </c>
      <c r="E44" s="125" t="s">
        <v>221</v>
      </c>
      <c r="F44" s="125" t="str">
        <f t="shared" si="37"/>
        <v>DSTPWYP</v>
      </c>
      <c r="G44" s="125" t="str">
        <f t="shared" si="38"/>
        <v>DSTPWYP</v>
      </c>
      <c r="H44" s="110">
        <v>477607666.39999998</v>
      </c>
      <c r="I44" s="111">
        <v>4370966.7600000007</v>
      </c>
      <c r="J44" s="111">
        <v>-393637.70412191813</v>
      </c>
      <c r="K44" s="111">
        <f t="shared" si="39"/>
        <v>481584995.45587802</v>
      </c>
      <c r="L44" s="111">
        <v>4126937.7100000009</v>
      </c>
      <c r="M44" s="111">
        <v>-987770.56866737269</v>
      </c>
      <c r="N44" s="111">
        <f t="shared" si="40"/>
        <v>484724162.59721065</v>
      </c>
      <c r="O44" s="111">
        <v>3309044.6</v>
      </c>
      <c r="P44" s="111">
        <v>-1394217.0086673733</v>
      </c>
      <c r="Q44" s="111">
        <f t="shared" si="41"/>
        <v>486638990.18854332</v>
      </c>
      <c r="R44" s="111">
        <v>7709253.759962</v>
      </c>
      <c r="S44" s="111">
        <v>-393637.70412191813</v>
      </c>
      <c r="T44" s="111">
        <f t="shared" si="42"/>
        <v>493954606.24438339</v>
      </c>
      <c r="U44" s="111">
        <v>3360272.4872199995</v>
      </c>
      <c r="V44" s="111">
        <v>-781201.38866737229</v>
      </c>
      <c r="W44" s="111">
        <f t="shared" si="43"/>
        <v>496533677.34293604</v>
      </c>
      <c r="X44" s="111">
        <v>3202090.8119319999</v>
      </c>
      <c r="Y44" s="111">
        <v>-393637.70412191813</v>
      </c>
      <c r="Z44" s="111">
        <f t="shared" si="44"/>
        <v>499342130.45074612</v>
      </c>
      <c r="AA44" s="111">
        <v>1346805.4580000003</v>
      </c>
      <c r="AB44" s="111">
        <v>-411550.95202629903</v>
      </c>
      <c r="AC44" s="111">
        <f t="shared" si="45"/>
        <v>500277384.95671982</v>
      </c>
      <c r="AD44" s="111">
        <v>1310088.2890000001</v>
      </c>
      <c r="AE44" s="111">
        <v>-411550.95202629903</v>
      </c>
      <c r="AF44" s="111">
        <f t="shared" si="46"/>
        <v>501175922.29369348</v>
      </c>
      <c r="AG44" s="111">
        <v>1361186.0380000002</v>
      </c>
      <c r="AH44" s="111">
        <v>-411550.95202629903</v>
      </c>
      <c r="AI44" s="111">
        <f t="shared" si="47"/>
        <v>502125557.37966716</v>
      </c>
      <c r="AJ44" s="111">
        <v>1432755.669</v>
      </c>
      <c r="AK44" s="111">
        <v>-411550.95202629903</v>
      </c>
      <c r="AL44" s="111">
        <f t="shared" si="48"/>
        <v>503146762.09664088</v>
      </c>
      <c r="AM44" s="111">
        <v>1429209.9980000001</v>
      </c>
      <c r="AN44" s="111">
        <v>-411550.95202629903</v>
      </c>
      <c r="AO44" s="111">
        <f t="shared" si="49"/>
        <v>504164421.1426146</v>
      </c>
      <c r="AP44" s="111">
        <v>1483218.3530000001</v>
      </c>
      <c r="AQ44" s="111">
        <v>-411550.95202629903</v>
      </c>
      <c r="AR44" s="111">
        <f t="shared" si="50"/>
        <v>505236088.54358828</v>
      </c>
      <c r="AS44" s="111">
        <v>1595717.9780000004</v>
      </c>
      <c r="AT44" s="111">
        <v>-411550.95202629903</v>
      </c>
      <c r="AU44" s="111">
        <f t="shared" si="51"/>
        <v>506420255.56956196</v>
      </c>
      <c r="AV44" s="111">
        <v>1704720.4129999999</v>
      </c>
      <c r="AW44" s="111">
        <v>-411550.95202629903</v>
      </c>
      <c r="AX44" s="111">
        <f t="shared" si="52"/>
        <v>507713425.03053564</v>
      </c>
      <c r="AY44" s="111">
        <v>1544873.8090000001</v>
      </c>
      <c r="AZ44" s="111">
        <v>-411550.95202629903</v>
      </c>
      <c r="BA44" s="111">
        <f t="shared" si="53"/>
        <v>508846747.88750935</v>
      </c>
      <c r="BB44" s="111">
        <v>1489718.5730000001</v>
      </c>
      <c r="BC44" s="111">
        <v>-411550.95202629903</v>
      </c>
      <c r="BD44" s="111">
        <f t="shared" si="54"/>
        <v>509924915.50848305</v>
      </c>
      <c r="BE44" s="111">
        <v>1402017.649</v>
      </c>
      <c r="BF44" s="111">
        <v>-411550.95202629903</v>
      </c>
      <c r="BG44" s="111">
        <f t="shared" si="55"/>
        <v>510915382.20545673</v>
      </c>
      <c r="BH44" s="111">
        <v>2624687.773</v>
      </c>
      <c r="BI44" s="111">
        <v>-411550.95202629903</v>
      </c>
      <c r="BJ44" s="111">
        <f t="shared" si="56"/>
        <v>513128519.02643043</v>
      </c>
      <c r="BK44" s="111">
        <v>1164054.51636</v>
      </c>
      <c r="BL44" s="111">
        <v>-422913.50486798648</v>
      </c>
      <c r="BM44" s="111">
        <f t="shared" si="57"/>
        <v>513869660.03792244</v>
      </c>
      <c r="BN44" s="111">
        <v>1206736.0537319998</v>
      </c>
      <c r="BO44" s="111">
        <v>-422913.50486798648</v>
      </c>
      <c r="BP44" s="111">
        <f t="shared" si="58"/>
        <v>514653482.58678645</v>
      </c>
      <c r="BQ44" s="111">
        <v>1260167.5509800001</v>
      </c>
      <c r="BR44" s="111">
        <v>-422913.50486798648</v>
      </c>
      <c r="BS44" s="111">
        <f t="shared" si="59"/>
        <v>515490736.63289845</v>
      </c>
      <c r="BT44" s="111">
        <v>1387133.777372</v>
      </c>
      <c r="BU44" s="111">
        <v>-422913.50486798648</v>
      </c>
      <c r="BV44" s="111">
        <f t="shared" si="60"/>
        <v>516454956.90540248</v>
      </c>
      <c r="BW44" s="111">
        <v>1443636.5297199998</v>
      </c>
      <c r="BX44" s="111">
        <v>-422913.50486798648</v>
      </c>
      <c r="BY44" s="111">
        <f t="shared" si="61"/>
        <v>517475679.93025452</v>
      </c>
      <c r="CA44" s="112">
        <f t="shared" si="62"/>
        <v>511099559.30826497</v>
      </c>
      <c r="CB44" s="101"/>
    </row>
    <row r="45" spans="1:80">
      <c r="A45" t="s">
        <v>225</v>
      </c>
      <c r="B45" t="s">
        <v>28</v>
      </c>
      <c r="C45" t="s">
        <v>28</v>
      </c>
      <c r="D45" s="122">
        <v>-1.3120860425657454E-2</v>
      </c>
      <c r="E45" s="125" t="s">
        <v>221</v>
      </c>
      <c r="F45" s="125" t="str">
        <f t="shared" si="37"/>
        <v>DSTPUT</v>
      </c>
      <c r="G45" s="125" t="str">
        <f t="shared" si="38"/>
        <v>DSTPUT</v>
      </c>
      <c r="H45" s="110">
        <v>2363965358.3599997</v>
      </c>
      <c r="I45" s="111">
        <v>7738561.8899999997</v>
      </c>
      <c r="J45" s="111">
        <v>-2584771.6265109051</v>
      </c>
      <c r="K45" s="111">
        <f t="shared" si="39"/>
        <v>2369119148.6234884</v>
      </c>
      <c r="L45" s="111">
        <v>8556060.9700000044</v>
      </c>
      <c r="M45" s="111">
        <v>-2584771.6265109051</v>
      </c>
      <c r="N45" s="111">
        <f t="shared" si="40"/>
        <v>2375090437.9669771</v>
      </c>
      <c r="O45" s="111">
        <v>9258306.2600000016</v>
      </c>
      <c r="P45" s="111">
        <v>-2584771.6265109051</v>
      </c>
      <c r="Q45" s="111">
        <f t="shared" si="41"/>
        <v>2381763972.6004663</v>
      </c>
      <c r="R45" s="111">
        <v>11175046.114581998</v>
      </c>
      <c r="S45" s="111">
        <v>-3781938.9485109057</v>
      </c>
      <c r="T45" s="111">
        <f t="shared" si="42"/>
        <v>2389157079.7665372</v>
      </c>
      <c r="U45" s="111">
        <v>15736649.459419999</v>
      </c>
      <c r="V45" s="111">
        <v>-3904765.428510908</v>
      </c>
      <c r="W45" s="111">
        <f t="shared" si="43"/>
        <v>2400988963.7974463</v>
      </c>
      <c r="X45" s="111">
        <v>14850736.961252002</v>
      </c>
      <c r="Y45" s="111">
        <v>-2584771.6265109051</v>
      </c>
      <c r="Z45" s="111">
        <f t="shared" si="44"/>
        <v>2413254929.1321874</v>
      </c>
      <c r="AA45" s="111">
        <v>3567729.6455000006</v>
      </c>
      <c r="AB45" s="111">
        <v>-2638665.0913894414</v>
      </c>
      <c r="AC45" s="111">
        <f t="shared" si="45"/>
        <v>2414183993.6862979</v>
      </c>
      <c r="AD45" s="111">
        <v>3376100.7715000003</v>
      </c>
      <c r="AE45" s="111">
        <v>-2638665.0913894414</v>
      </c>
      <c r="AF45" s="111">
        <f t="shared" si="46"/>
        <v>2414921429.3664083</v>
      </c>
      <c r="AG45" s="111">
        <v>5603055.6129999999</v>
      </c>
      <c r="AH45" s="111">
        <v>-2638665.0913894414</v>
      </c>
      <c r="AI45" s="111">
        <f t="shared" si="47"/>
        <v>2417885819.8880186</v>
      </c>
      <c r="AJ45" s="111">
        <v>3831907.3815000006</v>
      </c>
      <c r="AK45" s="111">
        <v>-2638665.0913894414</v>
      </c>
      <c r="AL45" s="111">
        <f t="shared" si="48"/>
        <v>2419079062.1781287</v>
      </c>
      <c r="AM45" s="111">
        <v>33743271.225500003</v>
      </c>
      <c r="AN45" s="111">
        <v>-2638665.0913894414</v>
      </c>
      <c r="AO45" s="111">
        <f t="shared" si="49"/>
        <v>2450183668.3122392</v>
      </c>
      <c r="AP45" s="111">
        <v>11573784.403000001</v>
      </c>
      <c r="AQ45" s="111">
        <v>-2638665.0913894414</v>
      </c>
      <c r="AR45" s="111">
        <f t="shared" si="50"/>
        <v>2459118787.6238494</v>
      </c>
      <c r="AS45" s="111">
        <v>4702684.7555</v>
      </c>
      <c r="AT45" s="111">
        <v>-2638665.0913894414</v>
      </c>
      <c r="AU45" s="111">
        <f t="shared" si="51"/>
        <v>2461182807.2879596</v>
      </c>
      <c r="AV45" s="111">
        <v>5115272.0055000018</v>
      </c>
      <c r="AW45" s="111">
        <v>-2638665.0913894414</v>
      </c>
      <c r="AX45" s="111">
        <f t="shared" si="52"/>
        <v>2463659414.2020698</v>
      </c>
      <c r="AY45" s="111">
        <v>4598330.9989999998</v>
      </c>
      <c r="AZ45" s="111">
        <v>-2905641.6113894414</v>
      </c>
      <c r="BA45" s="111">
        <f t="shared" si="53"/>
        <v>2465352103.5896802</v>
      </c>
      <c r="BB45" s="111">
        <v>4350740.3454999998</v>
      </c>
      <c r="BC45" s="111">
        <v>-2638665.0913894414</v>
      </c>
      <c r="BD45" s="111">
        <f t="shared" si="54"/>
        <v>2467064178.8437905</v>
      </c>
      <c r="BE45" s="111">
        <v>3962755.3215000001</v>
      </c>
      <c r="BF45" s="111">
        <v>-2638665.0913894414</v>
      </c>
      <c r="BG45" s="111">
        <f t="shared" si="55"/>
        <v>2468388269.0739007</v>
      </c>
      <c r="BH45" s="111">
        <v>4623498.2129999995</v>
      </c>
      <c r="BI45" s="111">
        <v>-2638665.0913894414</v>
      </c>
      <c r="BJ45" s="111">
        <f t="shared" si="56"/>
        <v>2470373102.1955109</v>
      </c>
      <c r="BK45" s="111">
        <v>3624030.7644300009</v>
      </c>
      <c r="BL45" s="111">
        <v>-2701118.3894338096</v>
      </c>
      <c r="BM45" s="111">
        <f t="shared" si="57"/>
        <v>2471296014.570507</v>
      </c>
      <c r="BN45" s="111">
        <v>3449732.2310180003</v>
      </c>
      <c r="BO45" s="111">
        <v>-2701118.3894338096</v>
      </c>
      <c r="BP45" s="111">
        <f t="shared" si="58"/>
        <v>2472044628.4120913</v>
      </c>
      <c r="BQ45" s="111">
        <v>3675134.4662300004</v>
      </c>
      <c r="BR45" s="111">
        <v>-2701118.3894338096</v>
      </c>
      <c r="BS45" s="111">
        <f t="shared" si="59"/>
        <v>2473018644.4888873</v>
      </c>
      <c r="BT45" s="111">
        <v>3920555.0932179997</v>
      </c>
      <c r="BU45" s="111">
        <v>-2701118.3894338096</v>
      </c>
      <c r="BV45" s="111">
        <f t="shared" si="60"/>
        <v>2474238081.1926713</v>
      </c>
      <c r="BW45" s="111">
        <v>11001728.60203</v>
      </c>
      <c r="BX45" s="111">
        <v>-2701118.3894338096</v>
      </c>
      <c r="BY45" s="111">
        <f t="shared" si="61"/>
        <v>2482538691.4052672</v>
      </c>
      <c r="CA45" s="112">
        <f t="shared" si="62"/>
        <v>2467573722.399879</v>
      </c>
      <c r="CB45" s="101"/>
    </row>
    <row r="46" spans="1:80">
      <c r="A46" t="s">
        <v>226</v>
      </c>
      <c r="B46" t="s">
        <v>26</v>
      </c>
      <c r="C46" t="s">
        <v>26</v>
      </c>
      <c r="D46" s="122">
        <v>-8.5304710338778116E-3</v>
      </c>
      <c r="E46" s="125" t="s">
        <v>221</v>
      </c>
      <c r="F46" s="125" t="str">
        <f t="shared" si="37"/>
        <v>DSTPID</v>
      </c>
      <c r="G46" s="125" t="str">
        <f t="shared" si="38"/>
        <v>DSTPID</v>
      </c>
      <c r="H46" s="110">
        <v>279009730.01000005</v>
      </c>
      <c r="I46" s="111">
        <v>621330.52</v>
      </c>
      <c r="J46" s="111">
        <v>-198340.36833503118</v>
      </c>
      <c r="K46" s="111">
        <f t="shared" si="39"/>
        <v>279432720.16166502</v>
      </c>
      <c r="L46" s="111">
        <v>806860.94000000006</v>
      </c>
      <c r="M46" s="111">
        <v>-198340.36833503118</v>
      </c>
      <c r="N46" s="111">
        <f t="shared" si="40"/>
        <v>280041240.73333001</v>
      </c>
      <c r="O46" s="111">
        <v>950602.63</v>
      </c>
      <c r="P46" s="111">
        <v>-198340.36833503118</v>
      </c>
      <c r="Q46" s="111">
        <f t="shared" si="41"/>
        <v>280793502.994995</v>
      </c>
      <c r="R46" s="111">
        <v>988894.78545600025</v>
      </c>
      <c r="S46" s="111">
        <v>-198340.36833503118</v>
      </c>
      <c r="T46" s="111">
        <f t="shared" si="42"/>
        <v>281584057.41211599</v>
      </c>
      <c r="U46" s="111">
        <v>992412.68336000026</v>
      </c>
      <c r="V46" s="111">
        <v>-198340.36833503118</v>
      </c>
      <c r="W46" s="111">
        <f t="shared" si="43"/>
        <v>282378129.72714096</v>
      </c>
      <c r="X46" s="111">
        <v>1023230.8068160001</v>
      </c>
      <c r="Y46" s="111">
        <v>-198340.36833503118</v>
      </c>
      <c r="Z46" s="111">
        <f t="shared" si="44"/>
        <v>283203020.16562194</v>
      </c>
      <c r="AA46" s="111">
        <v>1092955.4710000001</v>
      </c>
      <c r="AB46" s="111">
        <v>-201321.26335246264</v>
      </c>
      <c r="AC46" s="111">
        <f t="shared" si="45"/>
        <v>284094654.3732695</v>
      </c>
      <c r="AD46" s="111">
        <v>1069640.561</v>
      </c>
      <c r="AE46" s="111">
        <v>-201321.26335246264</v>
      </c>
      <c r="AF46" s="111">
        <f t="shared" si="46"/>
        <v>284962973.67091703</v>
      </c>
      <c r="AG46" s="111">
        <v>1138131.577</v>
      </c>
      <c r="AH46" s="111">
        <v>-201321.26335246264</v>
      </c>
      <c r="AI46" s="111">
        <f t="shared" si="47"/>
        <v>285899783.9845646</v>
      </c>
      <c r="AJ46" s="111">
        <v>1225836.1470000001</v>
      </c>
      <c r="AK46" s="111">
        <v>-201321.26335246264</v>
      </c>
      <c r="AL46" s="111">
        <f t="shared" si="48"/>
        <v>286924298.86821216</v>
      </c>
      <c r="AM46" s="111">
        <v>1204658.851</v>
      </c>
      <c r="AN46" s="111">
        <v>-201321.26335246264</v>
      </c>
      <c r="AO46" s="111">
        <f t="shared" si="49"/>
        <v>287927636.45585972</v>
      </c>
      <c r="AP46" s="111">
        <v>1255135.6779999998</v>
      </c>
      <c r="AQ46" s="111">
        <v>-201321.26335246264</v>
      </c>
      <c r="AR46" s="111">
        <f t="shared" si="50"/>
        <v>288981450.87050724</v>
      </c>
      <c r="AS46" s="111">
        <v>1255091.2510000002</v>
      </c>
      <c r="AT46" s="111">
        <v>-201321.26335246264</v>
      </c>
      <c r="AU46" s="111">
        <f t="shared" si="51"/>
        <v>290035220.85815477</v>
      </c>
      <c r="AV46" s="111">
        <v>1326390.882</v>
      </c>
      <c r="AW46" s="111">
        <v>-201321.26335246264</v>
      </c>
      <c r="AX46" s="111">
        <f t="shared" si="52"/>
        <v>291160290.47680235</v>
      </c>
      <c r="AY46" s="111">
        <v>1237361.3970000001</v>
      </c>
      <c r="AZ46" s="111">
        <v>-201321.26335246264</v>
      </c>
      <c r="BA46" s="111">
        <f t="shared" si="53"/>
        <v>292196330.61044991</v>
      </c>
      <c r="BB46" s="111">
        <v>1168521.142</v>
      </c>
      <c r="BC46" s="111">
        <v>-201321.26335246264</v>
      </c>
      <c r="BD46" s="111">
        <f t="shared" si="54"/>
        <v>293163530.48909748</v>
      </c>
      <c r="BE46" s="111">
        <v>1131123.6410000001</v>
      </c>
      <c r="BF46" s="111">
        <v>-201321.26335246264</v>
      </c>
      <c r="BG46" s="111">
        <f t="shared" si="55"/>
        <v>294093332.866745</v>
      </c>
      <c r="BH46" s="111">
        <v>1195153.402</v>
      </c>
      <c r="BI46" s="111">
        <v>-201321.26335246264</v>
      </c>
      <c r="BJ46" s="111">
        <f t="shared" si="56"/>
        <v>295087165.00539255</v>
      </c>
      <c r="BK46" s="111">
        <v>546348.75658799999</v>
      </c>
      <c r="BL46" s="111">
        <v>-209769.37612896864</v>
      </c>
      <c r="BM46" s="111">
        <f t="shared" si="57"/>
        <v>295423744.38585156</v>
      </c>
      <c r="BN46" s="111">
        <v>522228.39692799991</v>
      </c>
      <c r="BO46" s="111">
        <v>-209769.37612896864</v>
      </c>
      <c r="BP46" s="111">
        <f t="shared" si="58"/>
        <v>295736203.4066506</v>
      </c>
      <c r="BQ46" s="111">
        <v>593625.47164599993</v>
      </c>
      <c r="BR46" s="111">
        <v>-209769.37612896864</v>
      </c>
      <c r="BS46" s="111">
        <f t="shared" si="59"/>
        <v>296120059.50216764</v>
      </c>
      <c r="BT46" s="111">
        <v>683421.14947599987</v>
      </c>
      <c r="BU46" s="111">
        <v>-209769.37612896864</v>
      </c>
      <c r="BV46" s="111">
        <f t="shared" si="60"/>
        <v>296593711.27551466</v>
      </c>
      <c r="BW46" s="111">
        <v>663141.62644800008</v>
      </c>
      <c r="BX46" s="111">
        <v>-209769.37612896864</v>
      </c>
      <c r="BY46" s="111">
        <f t="shared" si="61"/>
        <v>297047083.52583367</v>
      </c>
      <c r="CA46" s="112">
        <f t="shared" si="62"/>
        <v>293351212.28684819</v>
      </c>
      <c r="CB46" s="101"/>
    </row>
    <row r="47" spans="1:80">
      <c r="A47" t="s">
        <v>227</v>
      </c>
      <c r="B47" t="s">
        <v>34</v>
      </c>
      <c r="C47" t="s">
        <v>34</v>
      </c>
      <c r="D47" s="122">
        <v>-8.513616779673357E-3</v>
      </c>
      <c r="E47" s="125" t="s">
        <v>221</v>
      </c>
      <c r="F47" s="125" t="str">
        <f t="shared" si="37"/>
        <v>DSTPWYU</v>
      </c>
      <c r="G47" s="125" t="str">
        <f t="shared" si="38"/>
        <v>DSTPWYU</v>
      </c>
      <c r="H47" s="110">
        <v>96464758.050000012</v>
      </c>
      <c r="I47" s="111">
        <v>0</v>
      </c>
      <c r="J47" s="111">
        <v>-68438.665231800886</v>
      </c>
      <c r="K47" s="111">
        <f t="shared" si="39"/>
        <v>96396319.384768218</v>
      </c>
      <c r="L47" s="111">
        <v>0</v>
      </c>
      <c r="M47" s="111">
        <v>-68438.665231800886</v>
      </c>
      <c r="N47" s="111">
        <f t="shared" si="40"/>
        <v>96327880.719536424</v>
      </c>
      <c r="O47" s="111">
        <v>0</v>
      </c>
      <c r="P47" s="111">
        <v>-68438.665231800886</v>
      </c>
      <c r="Q47" s="111">
        <f t="shared" si="41"/>
        <v>96259442.05430463</v>
      </c>
      <c r="R47" s="111">
        <v>0</v>
      </c>
      <c r="S47" s="111">
        <v>-68438.665231800886</v>
      </c>
      <c r="T47" s="111">
        <f t="shared" si="42"/>
        <v>96191003.389072835</v>
      </c>
      <c r="U47" s="111">
        <v>0</v>
      </c>
      <c r="V47" s="111">
        <v>-68438.665231800886</v>
      </c>
      <c r="W47" s="111">
        <f t="shared" si="43"/>
        <v>96122564.723841041</v>
      </c>
      <c r="X47" s="111">
        <v>0</v>
      </c>
      <c r="Y47" s="111">
        <v>-68438.665231800886</v>
      </c>
      <c r="Z47" s="111">
        <f t="shared" si="44"/>
        <v>96054126.058609247</v>
      </c>
      <c r="AA47" s="111">
        <v>0</v>
      </c>
      <c r="AB47" s="111">
        <v>-68147.334947452953</v>
      </c>
      <c r="AC47" s="111">
        <f t="shared" si="45"/>
        <v>95985978.723661795</v>
      </c>
      <c r="AD47" s="111">
        <v>0</v>
      </c>
      <c r="AE47" s="111">
        <v>-68147.334947452953</v>
      </c>
      <c r="AF47" s="111">
        <f t="shared" si="46"/>
        <v>95917831.388714343</v>
      </c>
      <c r="AG47" s="111">
        <v>0</v>
      </c>
      <c r="AH47" s="111">
        <v>-68147.334947452953</v>
      </c>
      <c r="AI47" s="111">
        <f t="shared" si="47"/>
        <v>95849684.053766891</v>
      </c>
      <c r="AJ47" s="111">
        <v>0</v>
      </c>
      <c r="AK47" s="111">
        <v>-68147.334947452953</v>
      </c>
      <c r="AL47" s="111">
        <f t="shared" si="48"/>
        <v>95781536.718819439</v>
      </c>
      <c r="AM47" s="111">
        <v>0</v>
      </c>
      <c r="AN47" s="111">
        <v>-68147.334947452953</v>
      </c>
      <c r="AO47" s="111">
        <f t="shared" si="49"/>
        <v>95713389.383871987</v>
      </c>
      <c r="AP47" s="111">
        <v>0</v>
      </c>
      <c r="AQ47" s="111">
        <v>-68147.334947452953</v>
      </c>
      <c r="AR47" s="111">
        <f t="shared" si="50"/>
        <v>95645242.048924536</v>
      </c>
      <c r="AS47" s="111">
        <v>0</v>
      </c>
      <c r="AT47" s="111">
        <v>-68147.334947452953</v>
      </c>
      <c r="AU47" s="111">
        <f t="shared" si="51"/>
        <v>95577094.713977084</v>
      </c>
      <c r="AV47" s="111">
        <v>0</v>
      </c>
      <c r="AW47" s="111">
        <v>-68147.334947452953</v>
      </c>
      <c r="AX47" s="111">
        <f t="shared" si="52"/>
        <v>95508947.379029632</v>
      </c>
      <c r="AY47" s="111">
        <v>0</v>
      </c>
      <c r="AZ47" s="111">
        <v>-68147.334947452953</v>
      </c>
      <c r="BA47" s="111">
        <f t="shared" si="53"/>
        <v>95440800.04408218</v>
      </c>
      <c r="BB47" s="111">
        <v>0</v>
      </c>
      <c r="BC47" s="111">
        <v>-68147.334947452953</v>
      </c>
      <c r="BD47" s="111">
        <f t="shared" si="54"/>
        <v>95372652.709134728</v>
      </c>
      <c r="BE47" s="111">
        <v>0</v>
      </c>
      <c r="BF47" s="111">
        <v>-68147.334947452953</v>
      </c>
      <c r="BG47" s="111">
        <f t="shared" si="55"/>
        <v>95304505.374187276</v>
      </c>
      <c r="BH47" s="111">
        <v>0</v>
      </c>
      <c r="BI47" s="111">
        <v>-68147.334947452953</v>
      </c>
      <c r="BJ47" s="111">
        <f t="shared" si="56"/>
        <v>95236358.039239824</v>
      </c>
      <c r="BK47" s="111">
        <v>0</v>
      </c>
      <c r="BL47" s="111">
        <v>-67567.154653154314</v>
      </c>
      <c r="BM47" s="111">
        <f t="shared" si="57"/>
        <v>95168790.884586662</v>
      </c>
      <c r="BN47" s="111">
        <v>0</v>
      </c>
      <c r="BO47" s="111">
        <v>-67567.154653154314</v>
      </c>
      <c r="BP47" s="111">
        <f t="shared" si="58"/>
        <v>95101223.7299335</v>
      </c>
      <c r="BQ47" s="111">
        <v>0</v>
      </c>
      <c r="BR47" s="111">
        <v>-67567.154653154314</v>
      </c>
      <c r="BS47" s="111">
        <f t="shared" si="59"/>
        <v>95033656.575280339</v>
      </c>
      <c r="BT47" s="111">
        <v>0</v>
      </c>
      <c r="BU47" s="111">
        <v>-67567.154653154314</v>
      </c>
      <c r="BV47" s="111">
        <f t="shared" si="60"/>
        <v>94966089.420627177</v>
      </c>
      <c r="BW47" s="111">
        <v>0</v>
      </c>
      <c r="BX47" s="111">
        <v>-67567.154653154314</v>
      </c>
      <c r="BY47" s="111">
        <f t="shared" si="61"/>
        <v>94898522.265974015</v>
      </c>
      <c r="CA47" s="112">
        <f t="shared" si="62"/>
        <v>95305174.812988371</v>
      </c>
      <c r="CB47" s="101"/>
    </row>
    <row r="48" spans="1:80">
      <c r="A48" t="s">
        <v>228</v>
      </c>
      <c r="H48" s="115">
        <f>SUBTOTAL(9,H41:H47)</f>
        <v>5562397874.6300001</v>
      </c>
      <c r="I48" s="116">
        <f t="shared" ref="I48:BT48" si="63">SUBTOTAL(9,I41:I47)</f>
        <v>20177832.810000002</v>
      </c>
      <c r="J48" s="116">
        <f t="shared" si="63"/>
        <v>-4589588.063404846</v>
      </c>
      <c r="K48" s="116">
        <f t="shared" si="63"/>
        <v>5577986119.3765945</v>
      </c>
      <c r="L48" s="116">
        <f t="shared" si="63"/>
        <v>22969715.860000003</v>
      </c>
      <c r="M48" s="116">
        <f t="shared" si="63"/>
        <v>-5183720.9279503003</v>
      </c>
      <c r="N48" s="116">
        <f t="shared" si="63"/>
        <v>5595772114.3086433</v>
      </c>
      <c r="O48" s="116">
        <f t="shared" si="63"/>
        <v>20433497.23</v>
      </c>
      <c r="P48" s="116">
        <f t="shared" si="63"/>
        <v>-5590167.3679503007</v>
      </c>
      <c r="Q48" s="116">
        <f t="shared" si="63"/>
        <v>5610615444.1706934</v>
      </c>
      <c r="R48" s="116">
        <f t="shared" si="63"/>
        <v>28607786.920000002</v>
      </c>
      <c r="S48" s="116">
        <f t="shared" si="63"/>
        <v>-5786755.3854048466</v>
      </c>
      <c r="T48" s="116">
        <f t="shared" si="63"/>
        <v>5633436475.705287</v>
      </c>
      <c r="U48" s="116">
        <f t="shared" si="63"/>
        <v>31412931.890000001</v>
      </c>
      <c r="V48" s="116">
        <f t="shared" si="63"/>
        <v>-6297145.5499503026</v>
      </c>
      <c r="W48" s="116">
        <f t="shared" si="63"/>
        <v>5658552262.0453377</v>
      </c>
      <c r="X48" s="116">
        <f t="shared" si="63"/>
        <v>34907535.420000002</v>
      </c>
      <c r="Y48" s="116">
        <f t="shared" si="63"/>
        <v>-4589588.063404846</v>
      </c>
      <c r="Z48" s="116">
        <f t="shared" si="63"/>
        <v>5688870209.4019327</v>
      </c>
      <c r="AA48" s="116">
        <f t="shared" si="63"/>
        <v>10026413.948500002</v>
      </c>
      <c r="AB48" s="116">
        <f t="shared" si="63"/>
        <v>-4691556.7412300659</v>
      </c>
      <c r="AC48" s="116">
        <f t="shared" si="63"/>
        <v>5694205066.6092024</v>
      </c>
      <c r="AD48" s="116">
        <f t="shared" si="63"/>
        <v>9914267.8935000002</v>
      </c>
      <c r="AE48" s="116">
        <f t="shared" si="63"/>
        <v>-4691556.7412300659</v>
      </c>
      <c r="AF48" s="116">
        <f t="shared" si="63"/>
        <v>5699427777.7614737</v>
      </c>
      <c r="AG48" s="116">
        <f t="shared" si="63"/>
        <v>12832782.147</v>
      </c>
      <c r="AH48" s="116">
        <f t="shared" si="63"/>
        <v>-4691556.7412300659</v>
      </c>
      <c r="AI48" s="116">
        <f t="shared" si="63"/>
        <v>5707569003.1672421</v>
      </c>
      <c r="AJ48" s="116">
        <f t="shared" si="63"/>
        <v>10876709.1755</v>
      </c>
      <c r="AK48" s="116">
        <f t="shared" si="63"/>
        <v>-4691556.7412300659</v>
      </c>
      <c r="AL48" s="116">
        <f t="shared" si="63"/>
        <v>5713754155.601512</v>
      </c>
      <c r="AM48" s="116">
        <f t="shared" si="63"/>
        <v>40644003.157500006</v>
      </c>
      <c r="AN48" s="116">
        <f t="shared" si="63"/>
        <v>-4691556.7412300659</v>
      </c>
      <c r="AO48" s="116">
        <f t="shared" si="63"/>
        <v>5749706602.0177813</v>
      </c>
      <c r="AP48" s="116">
        <f t="shared" si="63"/>
        <v>18826050.138</v>
      </c>
      <c r="AQ48" s="116">
        <f t="shared" si="63"/>
        <v>-4691556.7412300659</v>
      </c>
      <c r="AR48" s="116">
        <f t="shared" si="63"/>
        <v>5763841095.4145508</v>
      </c>
      <c r="AS48" s="116">
        <f t="shared" si="63"/>
        <v>11704537.6675</v>
      </c>
      <c r="AT48" s="116">
        <f t="shared" si="63"/>
        <v>-4691556.7412300659</v>
      </c>
      <c r="AU48" s="116">
        <f t="shared" si="63"/>
        <v>5770854076.3408194</v>
      </c>
      <c r="AV48" s="116">
        <f t="shared" si="63"/>
        <v>12836678.583500002</v>
      </c>
      <c r="AW48" s="116">
        <f t="shared" si="63"/>
        <v>-4691556.7412300659</v>
      </c>
      <c r="AX48" s="116">
        <f t="shared" si="63"/>
        <v>5778999198.1830893</v>
      </c>
      <c r="AY48" s="116">
        <f t="shared" si="63"/>
        <v>11356470.890000001</v>
      </c>
      <c r="AZ48" s="116">
        <f t="shared" si="63"/>
        <v>-4958533.2612300664</v>
      </c>
      <c r="BA48" s="116">
        <f t="shared" si="63"/>
        <v>5785397135.8118601</v>
      </c>
      <c r="BB48" s="116">
        <f t="shared" si="63"/>
        <v>10827323.181499999</v>
      </c>
      <c r="BC48" s="116">
        <f t="shared" si="63"/>
        <v>-4691556.7412300659</v>
      </c>
      <c r="BD48" s="116">
        <f t="shared" si="63"/>
        <v>5791532902.2521305</v>
      </c>
      <c r="BE48" s="116">
        <f t="shared" si="63"/>
        <v>10064238.338500001</v>
      </c>
      <c r="BF48" s="116">
        <f t="shared" si="63"/>
        <v>-4691556.7412300659</v>
      </c>
      <c r="BG48" s="116">
        <f t="shared" si="63"/>
        <v>5796905583.8493996</v>
      </c>
      <c r="BH48" s="116">
        <f t="shared" si="63"/>
        <v>12869822.559</v>
      </c>
      <c r="BI48" s="116">
        <f t="shared" si="63"/>
        <v>-4691556.7412300659</v>
      </c>
      <c r="BJ48" s="116">
        <f t="shared" si="63"/>
        <v>5805083849.6671696</v>
      </c>
      <c r="BK48" s="116">
        <f t="shared" si="63"/>
        <v>9817731.1992840003</v>
      </c>
      <c r="BL48" s="116">
        <f t="shared" si="63"/>
        <v>-4792225.7453223551</v>
      </c>
      <c r="BM48" s="116">
        <f t="shared" si="63"/>
        <v>5810109355.1211309</v>
      </c>
      <c r="BN48" s="116">
        <f t="shared" si="63"/>
        <v>12408269.643947998</v>
      </c>
      <c r="BO48" s="116">
        <f t="shared" si="63"/>
        <v>-4792225.7453223551</v>
      </c>
      <c r="BP48" s="116">
        <f t="shared" si="63"/>
        <v>5817725399.0197563</v>
      </c>
      <c r="BQ48" s="116">
        <f t="shared" si="63"/>
        <v>10681731.505449999</v>
      </c>
      <c r="BR48" s="116">
        <f t="shared" si="63"/>
        <v>-4792225.7453223551</v>
      </c>
      <c r="BS48" s="116">
        <f t="shared" si="63"/>
        <v>5823614904.7798843</v>
      </c>
      <c r="BT48" s="116">
        <f t="shared" si="63"/>
        <v>10749513.065619998</v>
      </c>
      <c r="BU48" s="116">
        <f t="shared" ref="BU48:BY48" si="64">SUBTOTAL(9,BU41:BU47)</f>
        <v>-4792225.7453223551</v>
      </c>
      <c r="BV48" s="116">
        <f t="shared" si="64"/>
        <v>5829572192.1001816</v>
      </c>
      <c r="BW48" s="116">
        <f t="shared" si="64"/>
        <v>18790531.084042002</v>
      </c>
      <c r="BX48" s="116">
        <f t="shared" si="64"/>
        <v>-4792225.7453223551</v>
      </c>
      <c r="BY48" s="116">
        <f t="shared" si="64"/>
        <v>5843570497.4389009</v>
      </c>
      <c r="CA48" s="117">
        <f>SUBTOTAL(9,CA41:CA47)</f>
        <v>5797454830.1535892</v>
      </c>
    </row>
    <row r="49" spans="1:80">
      <c r="H49" s="110"/>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CA49" s="112"/>
    </row>
    <row r="50" spans="1:80">
      <c r="H50" s="110"/>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CA50" s="112"/>
    </row>
    <row r="51" spans="1:80">
      <c r="A51" s="99" t="s">
        <v>229</v>
      </c>
      <c r="B51" s="99"/>
      <c r="H51" s="110"/>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CA51" s="112"/>
    </row>
    <row r="52" spans="1:80">
      <c r="A52" t="s">
        <v>219</v>
      </c>
      <c r="B52" t="s">
        <v>25</v>
      </c>
      <c r="C52" t="s">
        <v>25</v>
      </c>
      <c r="D52" s="122">
        <v>-4.7872160409154589E-2</v>
      </c>
      <c r="E52" s="125" t="s">
        <v>230</v>
      </c>
      <c r="F52" s="125" t="str">
        <f t="shared" ref="F52:F66" si="65">E52&amp;C52</f>
        <v>GNLPCA</v>
      </c>
      <c r="G52" s="125" t="str">
        <f t="shared" ref="G52:G66" si="66">E52&amp;C52</f>
        <v>GNLPCA</v>
      </c>
      <c r="H52" s="110">
        <v>13350121.030000001</v>
      </c>
      <c r="I52" s="111">
        <v>14029.489999999998</v>
      </c>
      <c r="J52" s="111">
        <v>-53258.261285815679</v>
      </c>
      <c r="K52" s="111">
        <f t="shared" ref="K52:K66" si="67">H52+I52+J52</f>
        <v>13310892.258714186</v>
      </c>
      <c r="L52" s="111">
        <v>32154.319999999996</v>
      </c>
      <c r="M52" s="111">
        <v>-53258.261285815679</v>
      </c>
      <c r="N52" s="111">
        <f t="shared" ref="N52:N66" si="68">K52+L52+M52</f>
        <v>13289788.317428371</v>
      </c>
      <c r="O52" s="111">
        <v>245265.03999999998</v>
      </c>
      <c r="P52" s="111">
        <v>-53258.261285815679</v>
      </c>
      <c r="Q52" s="111">
        <f t="shared" ref="Q52:Q66" si="69">N52+O52+P52</f>
        <v>13481795.096142555</v>
      </c>
      <c r="R52" s="111">
        <v>287812.33452999999</v>
      </c>
      <c r="S52" s="111">
        <v>-53258.261285815679</v>
      </c>
      <c r="T52" s="111">
        <f t="shared" ref="T52:T66" si="70">Q52+R52+S52</f>
        <v>13716349.169386739</v>
      </c>
      <c r="U52" s="111">
        <v>277430.20853</v>
      </c>
      <c r="V52" s="111">
        <v>-53258.261285815679</v>
      </c>
      <c r="W52" s="111">
        <f t="shared" ref="W52:W66" si="71">T52+U52+V52</f>
        <v>13940521.116630923</v>
      </c>
      <c r="X52" s="111">
        <v>2326770.0836140001</v>
      </c>
      <c r="Y52" s="111">
        <v>-53258.261285815679</v>
      </c>
      <c r="Z52" s="111">
        <f t="shared" ref="Z52:Z66" si="72">W52+X52+Y52</f>
        <v>16214032.938959107</v>
      </c>
      <c r="AA52" s="111">
        <v>71853.861000000004</v>
      </c>
      <c r="AB52" s="111">
        <v>-64683.39881109722</v>
      </c>
      <c r="AC52" s="111">
        <f t="shared" ref="AC52:AC66" si="73">Z52+AA52+AB52</f>
        <v>16221203.40114801</v>
      </c>
      <c r="AD52" s="111">
        <v>110204.648</v>
      </c>
      <c r="AE52" s="111">
        <v>-64683.39881109722</v>
      </c>
      <c r="AF52" s="111">
        <f t="shared" ref="AF52:AF66" si="74">AC52+AD52+AE52</f>
        <v>16266724.650336914</v>
      </c>
      <c r="AG52" s="111">
        <v>54244.301000000007</v>
      </c>
      <c r="AH52" s="111">
        <v>-64683.39881109722</v>
      </c>
      <c r="AI52" s="111">
        <f t="shared" ref="AI52:AI66" si="75">AF52+AG52+AH52</f>
        <v>16256285.552525818</v>
      </c>
      <c r="AJ52" s="111">
        <v>288001.587</v>
      </c>
      <c r="AK52" s="111">
        <v>-64683.39881109722</v>
      </c>
      <c r="AL52" s="111">
        <f t="shared" ref="AL52:AL66" si="76">AI52+AJ52+AK52</f>
        <v>16479603.740714721</v>
      </c>
      <c r="AM52" s="111">
        <v>53612.581000000006</v>
      </c>
      <c r="AN52" s="111">
        <v>-64683.39881109722</v>
      </c>
      <c r="AO52" s="111">
        <f t="shared" ref="AO52:AO66" si="77">AL52+AM52+AN52</f>
        <v>16468532.922903625</v>
      </c>
      <c r="AP52" s="111">
        <v>609254.20212000003</v>
      </c>
      <c r="AQ52" s="111">
        <v>-64683.39881109722</v>
      </c>
      <c r="AR52" s="111">
        <f t="shared" ref="AR52:AR66" si="78">AO52+AP52+AQ52</f>
        <v>17013103.726212528</v>
      </c>
      <c r="AS52" s="111">
        <v>53296.721000000005</v>
      </c>
      <c r="AT52" s="111">
        <v>-64683.39881109722</v>
      </c>
      <c r="AU52" s="111">
        <f t="shared" ref="AU52:AU66" si="79">AR52+AS52+AT52</f>
        <v>17001717.04840143</v>
      </c>
      <c r="AV52" s="111">
        <v>53903.182000000001</v>
      </c>
      <c r="AW52" s="111">
        <v>-64683.39881109722</v>
      </c>
      <c r="AX52" s="111">
        <f t="shared" ref="AX52:AX66" si="80">AU52+AV52+AW52</f>
        <v>16990936.831590332</v>
      </c>
      <c r="AY52" s="111">
        <v>457850.19199999998</v>
      </c>
      <c r="AZ52" s="111">
        <v>-64683.39881109722</v>
      </c>
      <c r="BA52" s="111">
        <f t="shared" ref="BA52:BA66" si="81">AX52+AY52+AZ52</f>
        <v>17384103.624779236</v>
      </c>
      <c r="BB52" s="111">
        <v>82431.462</v>
      </c>
      <c r="BC52" s="111">
        <v>-64683.39881109722</v>
      </c>
      <c r="BD52" s="111">
        <f t="shared" ref="BD52:BD66" si="82">BA52+BB52+BC52</f>
        <v>17401851.687968139</v>
      </c>
      <c r="BE52" s="111">
        <v>53127.650999999998</v>
      </c>
      <c r="BF52" s="111">
        <v>-64683.39881109722</v>
      </c>
      <c r="BG52" s="111">
        <f t="shared" ref="BG52:BG66" si="83">BD52+BE52+BF52</f>
        <v>17390295.940157041</v>
      </c>
      <c r="BH52" s="111">
        <v>52560.777000000002</v>
      </c>
      <c r="BI52" s="111">
        <v>-64683.39881109722</v>
      </c>
      <c r="BJ52" s="111">
        <f t="shared" ref="BJ52:BJ66" si="84">BG52+BH52+BI52</f>
        <v>17378173.318345942</v>
      </c>
      <c r="BK52" s="111">
        <v>102262.63009999999</v>
      </c>
      <c r="BL52" s="111">
        <v>-69327.558392828927</v>
      </c>
      <c r="BM52" s="111">
        <f t="shared" ref="BM52:BM66" si="85">BJ52+BK52+BL52</f>
        <v>17411108.390053112</v>
      </c>
      <c r="BN52" s="111">
        <v>108401.31771</v>
      </c>
      <c r="BO52" s="111">
        <v>-69327.558392828927</v>
      </c>
      <c r="BP52" s="111">
        <f t="shared" ref="BP52:BP66" si="86">BM52+BN52+BO52</f>
        <v>17450182.149370283</v>
      </c>
      <c r="BQ52" s="111">
        <v>153425.35554000002</v>
      </c>
      <c r="BR52" s="111">
        <v>-69327.558392828927</v>
      </c>
      <c r="BS52" s="111">
        <f t="shared" ref="BS52:BS66" si="87">BP52+BQ52+BR52</f>
        <v>17534279.946517453</v>
      </c>
      <c r="BT52" s="111">
        <v>133289.94466400001</v>
      </c>
      <c r="BU52" s="111">
        <v>-69327.558392828927</v>
      </c>
      <c r="BV52" s="111">
        <f t="shared" ref="BV52:BV66" si="88">BS52+BT52+BU52</f>
        <v>17598242.332788624</v>
      </c>
      <c r="BW52" s="111">
        <v>127358.16249999999</v>
      </c>
      <c r="BX52" s="111">
        <v>-69327.558392828927</v>
      </c>
      <c r="BY52" s="111">
        <f t="shared" ref="BY52:BY66" si="89">BV52+BW52+BX52</f>
        <v>17656272.936895795</v>
      </c>
      <c r="CA52" s="112">
        <f t="shared" ref="CA52:CA66" si="90">AVERAGE(AO52,AR52,AU52,AX52,BA52,BD52,BG52,BJ52,BM52,BP52,BS52,BV52,BY52)</f>
        <v>17282984.681229502</v>
      </c>
      <c r="CB52" s="101"/>
    </row>
    <row r="53" spans="1:80">
      <c r="A53" t="s">
        <v>222</v>
      </c>
      <c r="B53" t="s">
        <v>27</v>
      </c>
      <c r="C53" t="s">
        <v>27</v>
      </c>
      <c r="D53" s="122">
        <v>-5.1685328226539123E-2</v>
      </c>
      <c r="E53" s="125" t="s">
        <v>230</v>
      </c>
      <c r="F53" s="125" t="str">
        <f t="shared" si="65"/>
        <v>GNLPOR</v>
      </c>
      <c r="G53" s="125" t="str">
        <f t="shared" si="66"/>
        <v>GNLPOR</v>
      </c>
      <c r="H53" s="110">
        <v>150027310.47999999</v>
      </c>
      <c r="I53" s="111">
        <v>377378.4</v>
      </c>
      <c r="J53" s="111">
        <v>-646184.23209197435</v>
      </c>
      <c r="K53" s="111">
        <f t="shared" si="67"/>
        <v>149758504.64790803</v>
      </c>
      <c r="L53" s="111">
        <v>268714.78000000003</v>
      </c>
      <c r="M53" s="111">
        <v>-646184.23209197435</v>
      </c>
      <c r="N53" s="111">
        <f t="shared" si="68"/>
        <v>149381035.19581607</v>
      </c>
      <c r="O53" s="111">
        <v>3694782.1400000006</v>
      </c>
      <c r="P53" s="111">
        <v>-646184.23209197435</v>
      </c>
      <c r="Q53" s="111">
        <f t="shared" si="69"/>
        <v>152429633.10372412</v>
      </c>
      <c r="R53" s="111">
        <v>3670132.1241449993</v>
      </c>
      <c r="S53" s="111">
        <v>-646184.23209197435</v>
      </c>
      <c r="T53" s="111">
        <f t="shared" si="70"/>
        <v>155453580.99577716</v>
      </c>
      <c r="U53" s="111">
        <v>4028416.8451449997</v>
      </c>
      <c r="V53" s="111">
        <v>-646184.23209197435</v>
      </c>
      <c r="W53" s="111">
        <f t="shared" si="71"/>
        <v>158835813.60883018</v>
      </c>
      <c r="X53" s="111">
        <v>7542813.008351</v>
      </c>
      <c r="Y53" s="111">
        <v>-646184.23209197435</v>
      </c>
      <c r="Z53" s="111">
        <f t="shared" si="72"/>
        <v>165732442.38508922</v>
      </c>
      <c r="AA53" s="111">
        <v>1413002.9840000002</v>
      </c>
      <c r="AB53" s="111">
        <v>-713827.97353827674</v>
      </c>
      <c r="AC53" s="111">
        <f t="shared" si="73"/>
        <v>166431617.39555094</v>
      </c>
      <c r="AD53" s="111">
        <v>3299055.6230000001</v>
      </c>
      <c r="AE53" s="111">
        <v>-713827.97353827674</v>
      </c>
      <c r="AF53" s="111">
        <f t="shared" si="74"/>
        <v>169016845.04501265</v>
      </c>
      <c r="AG53" s="111">
        <v>608642.20400000003</v>
      </c>
      <c r="AH53" s="111">
        <v>-713827.97353827674</v>
      </c>
      <c r="AI53" s="111">
        <f t="shared" si="75"/>
        <v>168911659.27547437</v>
      </c>
      <c r="AJ53" s="111">
        <v>918619.47699999996</v>
      </c>
      <c r="AK53" s="111">
        <v>-713827.97353827674</v>
      </c>
      <c r="AL53" s="111">
        <f t="shared" si="76"/>
        <v>169116450.77893609</v>
      </c>
      <c r="AM53" s="111">
        <v>2049151.4040000001</v>
      </c>
      <c r="AN53" s="111">
        <v>-713827.97353827674</v>
      </c>
      <c r="AO53" s="111">
        <f t="shared" si="77"/>
        <v>170451774.20939782</v>
      </c>
      <c r="AP53" s="111">
        <v>3169797.9896600004</v>
      </c>
      <c r="AQ53" s="111">
        <v>-713827.97353827674</v>
      </c>
      <c r="AR53" s="111">
        <f t="shared" si="78"/>
        <v>172907744.22551954</v>
      </c>
      <c r="AS53" s="111">
        <v>319521.28399999999</v>
      </c>
      <c r="AT53" s="111">
        <v>-713827.97353827674</v>
      </c>
      <c r="AU53" s="111">
        <f t="shared" si="79"/>
        <v>172513437.53598127</v>
      </c>
      <c r="AV53" s="111">
        <v>1056182.5789999999</v>
      </c>
      <c r="AW53" s="111">
        <v>-713827.97353827674</v>
      </c>
      <c r="AX53" s="111">
        <f t="shared" si="80"/>
        <v>172855792.14144298</v>
      </c>
      <c r="AY53" s="111">
        <v>2231318.0070000002</v>
      </c>
      <c r="AZ53" s="111">
        <v>-713827.97353827674</v>
      </c>
      <c r="BA53" s="111">
        <f t="shared" si="81"/>
        <v>174373282.1749047</v>
      </c>
      <c r="BB53" s="111">
        <v>299410.299</v>
      </c>
      <c r="BC53" s="111">
        <v>-713827.97353827674</v>
      </c>
      <c r="BD53" s="111">
        <f t="shared" si="82"/>
        <v>173958864.50036642</v>
      </c>
      <c r="BE53" s="111">
        <v>499811.17700000003</v>
      </c>
      <c r="BF53" s="111">
        <v>-713827.97353827674</v>
      </c>
      <c r="BG53" s="111">
        <f t="shared" si="83"/>
        <v>173744847.70382813</v>
      </c>
      <c r="BH53" s="111">
        <v>795836.049</v>
      </c>
      <c r="BI53" s="111">
        <v>-713827.97353827674</v>
      </c>
      <c r="BJ53" s="111">
        <f t="shared" si="84"/>
        <v>173826855.77928984</v>
      </c>
      <c r="BK53" s="111">
        <v>685949.07354400004</v>
      </c>
      <c r="BL53" s="111">
        <v>-748691.50796165632</v>
      </c>
      <c r="BM53" s="111">
        <f t="shared" si="85"/>
        <v>173764113.34487218</v>
      </c>
      <c r="BN53" s="111">
        <v>693456.97726200009</v>
      </c>
      <c r="BO53" s="111">
        <v>-748691.50796165632</v>
      </c>
      <c r="BP53" s="111">
        <f t="shared" si="86"/>
        <v>173708878.81417251</v>
      </c>
      <c r="BQ53" s="111">
        <v>704382.93610400008</v>
      </c>
      <c r="BR53" s="111">
        <v>-748691.50796165632</v>
      </c>
      <c r="BS53" s="111">
        <f t="shared" si="87"/>
        <v>173664570.24231485</v>
      </c>
      <c r="BT53" s="111">
        <v>700616.57838800002</v>
      </c>
      <c r="BU53" s="111">
        <v>-748691.50796165632</v>
      </c>
      <c r="BV53" s="111">
        <f t="shared" si="88"/>
        <v>173616495.31274119</v>
      </c>
      <c r="BW53" s="111">
        <v>695980.40482400008</v>
      </c>
      <c r="BX53" s="111">
        <v>-748691.50796165632</v>
      </c>
      <c r="BY53" s="111">
        <f t="shared" si="89"/>
        <v>173563784.20960352</v>
      </c>
      <c r="CA53" s="112">
        <f t="shared" si="90"/>
        <v>173303880.01495653</v>
      </c>
      <c r="CB53" s="101"/>
    </row>
    <row r="54" spans="1:80">
      <c r="A54" t="s">
        <v>223</v>
      </c>
      <c r="B54" t="s">
        <v>29</v>
      </c>
      <c r="C54" t="s">
        <v>29</v>
      </c>
      <c r="D54" s="122">
        <v>-3.6238920502824186E-2</v>
      </c>
      <c r="E54" s="125" t="s">
        <v>230</v>
      </c>
      <c r="F54" s="125" t="str">
        <f t="shared" si="65"/>
        <v>GNLPWA</v>
      </c>
      <c r="G54" s="125" t="str">
        <f t="shared" si="66"/>
        <v>GNLPWA</v>
      </c>
      <c r="H54" s="110">
        <v>42225870.309999995</v>
      </c>
      <c r="I54" s="111">
        <v>613094.36999999988</v>
      </c>
      <c r="J54" s="111">
        <v>-127518.32977722115</v>
      </c>
      <c r="K54" s="111">
        <f t="shared" si="67"/>
        <v>42711446.350222774</v>
      </c>
      <c r="L54" s="111">
        <v>444837.77999999991</v>
      </c>
      <c r="M54" s="111">
        <v>-127518.32977722115</v>
      </c>
      <c r="N54" s="111">
        <f t="shared" si="68"/>
        <v>43028765.800445557</v>
      </c>
      <c r="O54" s="111">
        <v>1355219.04</v>
      </c>
      <c r="P54" s="111">
        <v>-127518.32977722115</v>
      </c>
      <c r="Q54" s="111">
        <f t="shared" si="69"/>
        <v>44256466.510668337</v>
      </c>
      <c r="R54" s="111">
        <v>772030.05132500001</v>
      </c>
      <c r="S54" s="111">
        <v>-127518.32977722115</v>
      </c>
      <c r="T54" s="111">
        <f t="shared" si="70"/>
        <v>44900978.23221612</v>
      </c>
      <c r="U54" s="111">
        <v>661524.21632499993</v>
      </c>
      <c r="V54" s="111">
        <v>-127518.32977722115</v>
      </c>
      <c r="W54" s="111">
        <f t="shared" si="71"/>
        <v>45434984.118763901</v>
      </c>
      <c r="X54" s="111">
        <v>786613.45803500002</v>
      </c>
      <c r="Y54" s="111">
        <v>-127518.32977722115</v>
      </c>
      <c r="Z54" s="111">
        <f t="shared" si="72"/>
        <v>46094079.247021683</v>
      </c>
      <c r="AA54" s="111">
        <v>63653.749000000003</v>
      </c>
      <c r="AB54" s="111">
        <v>-139199.97279030806</v>
      </c>
      <c r="AC54" s="111">
        <f t="shared" si="73"/>
        <v>46018533.023231372</v>
      </c>
      <c r="AD54" s="111">
        <v>585140.429</v>
      </c>
      <c r="AE54" s="111">
        <v>-139199.97279030806</v>
      </c>
      <c r="AF54" s="111">
        <f t="shared" si="74"/>
        <v>46464473.479441062</v>
      </c>
      <c r="AG54" s="111">
        <v>210333.46900000001</v>
      </c>
      <c r="AH54" s="111">
        <v>-139199.97279030806</v>
      </c>
      <c r="AI54" s="111">
        <f t="shared" si="75"/>
        <v>46535606.97565075</v>
      </c>
      <c r="AJ54" s="111">
        <v>66957.553</v>
      </c>
      <c r="AK54" s="111">
        <v>-139199.97279030806</v>
      </c>
      <c r="AL54" s="111">
        <f t="shared" si="76"/>
        <v>46463364.555860445</v>
      </c>
      <c r="AM54" s="111">
        <v>67127.129000000015</v>
      </c>
      <c r="AN54" s="111">
        <v>-139199.97279030806</v>
      </c>
      <c r="AO54" s="111">
        <f t="shared" si="77"/>
        <v>46391291.712070137</v>
      </c>
      <c r="AP54" s="111">
        <v>403909.11222000001</v>
      </c>
      <c r="AQ54" s="111">
        <v>-139199.97279030806</v>
      </c>
      <c r="AR54" s="111">
        <f t="shared" si="78"/>
        <v>46656000.851499826</v>
      </c>
      <c r="AS54" s="111">
        <v>67477.52900000001</v>
      </c>
      <c r="AT54" s="111">
        <v>-139199.97279030806</v>
      </c>
      <c r="AU54" s="111">
        <f t="shared" si="79"/>
        <v>46584278.407709517</v>
      </c>
      <c r="AV54" s="111">
        <v>67681.508000000002</v>
      </c>
      <c r="AW54" s="111">
        <v>-139199.97279030806</v>
      </c>
      <c r="AX54" s="111">
        <f t="shared" si="80"/>
        <v>46512759.94291921</v>
      </c>
      <c r="AY54" s="111">
        <v>65220.213000000003</v>
      </c>
      <c r="AZ54" s="111">
        <v>-139199.97279030806</v>
      </c>
      <c r="BA54" s="111">
        <f t="shared" si="81"/>
        <v>46438780.183128901</v>
      </c>
      <c r="BB54" s="111">
        <v>64944.748000000007</v>
      </c>
      <c r="BC54" s="111">
        <v>-139199.97279030806</v>
      </c>
      <c r="BD54" s="111">
        <f t="shared" si="82"/>
        <v>46364524.958338596</v>
      </c>
      <c r="BE54" s="111">
        <v>301927.13699999999</v>
      </c>
      <c r="BF54" s="111">
        <v>-139199.97279030806</v>
      </c>
      <c r="BG54" s="111">
        <f t="shared" si="83"/>
        <v>46527252.12254829</v>
      </c>
      <c r="BH54" s="111">
        <v>63277.748000000007</v>
      </c>
      <c r="BI54" s="111">
        <v>-139199.97279030806</v>
      </c>
      <c r="BJ54" s="111">
        <f t="shared" si="84"/>
        <v>46451329.897757985</v>
      </c>
      <c r="BK54" s="111">
        <v>125413.00373000001</v>
      </c>
      <c r="BL54" s="111">
        <v>-140278.83761794266</v>
      </c>
      <c r="BM54" s="111">
        <f t="shared" si="85"/>
        <v>46436464.063870043</v>
      </c>
      <c r="BN54" s="111">
        <v>126924.62887599999</v>
      </c>
      <c r="BO54" s="111">
        <v>-140278.83761794266</v>
      </c>
      <c r="BP54" s="111">
        <f t="shared" si="86"/>
        <v>46423109.855128102</v>
      </c>
      <c r="BQ54" s="111">
        <v>130557.89429000003</v>
      </c>
      <c r="BR54" s="111">
        <v>-140278.83761794266</v>
      </c>
      <c r="BS54" s="111">
        <f t="shared" si="87"/>
        <v>46413388.911800161</v>
      </c>
      <c r="BT54" s="111">
        <v>129690.007552</v>
      </c>
      <c r="BU54" s="111">
        <v>-140278.83761794266</v>
      </c>
      <c r="BV54" s="111">
        <f t="shared" si="88"/>
        <v>46402800.081734218</v>
      </c>
      <c r="BW54" s="111">
        <v>127985.44901000003</v>
      </c>
      <c r="BX54" s="111">
        <v>-140278.83761794266</v>
      </c>
      <c r="BY54" s="111">
        <f t="shared" si="89"/>
        <v>46390506.693126276</v>
      </c>
      <c r="CA54" s="112">
        <f t="shared" si="90"/>
        <v>46460960.590894714</v>
      </c>
      <c r="CB54" s="101"/>
    </row>
    <row r="55" spans="1:80">
      <c r="A55" t="s">
        <v>224</v>
      </c>
      <c r="B55" t="s">
        <v>30</v>
      </c>
      <c r="C55" t="s">
        <v>30</v>
      </c>
      <c r="D55" s="122">
        <v>-4.6457722202240558E-2</v>
      </c>
      <c r="E55" s="125" t="s">
        <v>230</v>
      </c>
      <c r="F55" s="125" t="str">
        <f t="shared" si="65"/>
        <v>GNLPWYP</v>
      </c>
      <c r="G55" s="125" t="str">
        <f t="shared" si="66"/>
        <v>GNLPWYP</v>
      </c>
      <c r="H55" s="110">
        <v>58018045.750000007</v>
      </c>
      <c r="I55" s="111">
        <v>1563621.7000000002</v>
      </c>
      <c r="J55" s="111">
        <v>-224615.52101419866</v>
      </c>
      <c r="K55" s="111">
        <f t="shared" si="67"/>
        <v>59357051.928985812</v>
      </c>
      <c r="L55" s="111">
        <v>261647.78999999998</v>
      </c>
      <c r="M55" s="111">
        <v>-224615.52101419866</v>
      </c>
      <c r="N55" s="111">
        <f t="shared" si="68"/>
        <v>59394084.197971612</v>
      </c>
      <c r="O55" s="111">
        <v>2033053.5699999998</v>
      </c>
      <c r="P55" s="111">
        <v>-224615.52101419866</v>
      </c>
      <c r="Q55" s="111">
        <f t="shared" si="69"/>
        <v>61202522.246957414</v>
      </c>
      <c r="R55" s="111">
        <v>699774.74839599989</v>
      </c>
      <c r="S55" s="111">
        <v>-224615.52101419866</v>
      </c>
      <c r="T55" s="111">
        <f t="shared" si="70"/>
        <v>61677681.474339217</v>
      </c>
      <c r="U55" s="111">
        <v>3097746.8146000002</v>
      </c>
      <c r="V55" s="111">
        <v>-224615.52101419866</v>
      </c>
      <c r="W55" s="111">
        <f t="shared" si="71"/>
        <v>64550812.767925017</v>
      </c>
      <c r="X55" s="111">
        <v>1091599.9220799999</v>
      </c>
      <c r="Y55" s="111">
        <v>-224615.52101419866</v>
      </c>
      <c r="Z55" s="111">
        <f t="shared" si="72"/>
        <v>65417797.168990821</v>
      </c>
      <c r="AA55" s="111">
        <v>1071342.1129999999</v>
      </c>
      <c r="AB55" s="111">
        <v>-253263.48732995786</v>
      </c>
      <c r="AC55" s="111">
        <f t="shared" si="73"/>
        <v>66235875.794660859</v>
      </c>
      <c r="AD55" s="111">
        <v>694234.71600000001</v>
      </c>
      <c r="AE55" s="111">
        <v>-253263.48732995786</v>
      </c>
      <c r="AF55" s="111">
        <f t="shared" si="74"/>
        <v>66676847.023330897</v>
      </c>
      <c r="AG55" s="111">
        <v>871222.73300000001</v>
      </c>
      <c r="AH55" s="111">
        <v>-253263.48732995786</v>
      </c>
      <c r="AI55" s="111">
        <f t="shared" si="75"/>
        <v>67294806.269000933</v>
      </c>
      <c r="AJ55" s="111">
        <v>236818.91600000003</v>
      </c>
      <c r="AK55" s="111">
        <v>-253263.48732995786</v>
      </c>
      <c r="AL55" s="111">
        <f t="shared" si="76"/>
        <v>67278361.697670966</v>
      </c>
      <c r="AM55" s="111">
        <v>240581.29300000003</v>
      </c>
      <c r="AN55" s="111">
        <v>-253263.48732995786</v>
      </c>
      <c r="AO55" s="111">
        <f t="shared" si="77"/>
        <v>67265679.503341004</v>
      </c>
      <c r="AP55" s="111">
        <v>469183.36100000003</v>
      </c>
      <c r="AQ55" s="111">
        <v>-253263.48732995786</v>
      </c>
      <c r="AR55" s="111">
        <f t="shared" si="78"/>
        <v>67481599.377011046</v>
      </c>
      <c r="AS55" s="111">
        <v>517104.29300000001</v>
      </c>
      <c r="AT55" s="111">
        <v>-253263.48732995786</v>
      </c>
      <c r="AU55" s="111">
        <f t="shared" si="79"/>
        <v>67745440.182681084</v>
      </c>
      <c r="AV55" s="111">
        <v>298489.86100000003</v>
      </c>
      <c r="AW55" s="111">
        <v>-253263.48732995786</v>
      </c>
      <c r="AX55" s="111">
        <f t="shared" si="80"/>
        <v>67790666.556351125</v>
      </c>
      <c r="AY55" s="111">
        <v>627583.35600000003</v>
      </c>
      <c r="AZ55" s="111">
        <v>-253263.48732995786</v>
      </c>
      <c r="BA55" s="111">
        <f t="shared" si="81"/>
        <v>68164986.425021172</v>
      </c>
      <c r="BB55" s="111">
        <v>419959.90099999995</v>
      </c>
      <c r="BC55" s="111">
        <v>-253263.48732995786</v>
      </c>
      <c r="BD55" s="111">
        <f t="shared" si="82"/>
        <v>68331682.838691205</v>
      </c>
      <c r="BE55" s="111">
        <v>634838.51600000006</v>
      </c>
      <c r="BF55" s="111">
        <v>-253263.48732995786</v>
      </c>
      <c r="BG55" s="111">
        <f t="shared" si="83"/>
        <v>68713257.867361248</v>
      </c>
      <c r="BH55" s="111">
        <v>671443.86100000003</v>
      </c>
      <c r="BI55" s="111">
        <v>-253263.48732995786</v>
      </c>
      <c r="BJ55" s="111">
        <f t="shared" si="84"/>
        <v>69131438.241031289</v>
      </c>
      <c r="BK55" s="111">
        <v>284442.57652</v>
      </c>
      <c r="BL55" s="111">
        <v>-267640.76277026511</v>
      </c>
      <c r="BM55" s="111">
        <f t="shared" si="85"/>
        <v>69148240.05478102</v>
      </c>
      <c r="BN55" s="111">
        <v>307401.330992</v>
      </c>
      <c r="BO55" s="111">
        <v>-267640.76277026511</v>
      </c>
      <c r="BP55" s="111">
        <f t="shared" si="86"/>
        <v>69188000.623002753</v>
      </c>
      <c r="BQ55" s="111">
        <v>265439.35674000002</v>
      </c>
      <c r="BR55" s="111">
        <v>-267640.76277026511</v>
      </c>
      <c r="BS55" s="111">
        <f t="shared" si="87"/>
        <v>69185799.216972485</v>
      </c>
      <c r="BT55" s="111">
        <v>263114.39133200003</v>
      </c>
      <c r="BU55" s="111">
        <v>-267640.76277026511</v>
      </c>
      <c r="BV55" s="111">
        <f t="shared" si="88"/>
        <v>69181272.84553422</v>
      </c>
      <c r="BW55" s="111">
        <v>266999.51300000004</v>
      </c>
      <c r="BX55" s="111">
        <v>-267640.76277026511</v>
      </c>
      <c r="BY55" s="111">
        <f t="shared" si="89"/>
        <v>69180631.595763952</v>
      </c>
      <c r="CA55" s="112">
        <f t="shared" si="90"/>
        <v>68500668.871349499</v>
      </c>
      <c r="CB55" s="101"/>
    </row>
    <row r="56" spans="1:80">
      <c r="A56" t="s">
        <v>225</v>
      </c>
      <c r="B56" t="s">
        <v>28</v>
      </c>
      <c r="C56" t="s">
        <v>28</v>
      </c>
      <c r="D56" s="122">
        <v>-4.4180653081248106E-2</v>
      </c>
      <c r="E56" s="125" t="s">
        <v>230</v>
      </c>
      <c r="F56" s="125" t="str">
        <f t="shared" si="65"/>
        <v>GNLPUT</v>
      </c>
      <c r="G56" s="125" t="str">
        <f t="shared" si="66"/>
        <v>GNLPUT</v>
      </c>
      <c r="H56" s="110">
        <v>167668276.71000001</v>
      </c>
      <c r="I56" s="111">
        <v>6284424.4400000023</v>
      </c>
      <c r="J56" s="111">
        <v>-617307.83050460182</v>
      </c>
      <c r="K56" s="111">
        <f t="shared" si="67"/>
        <v>173335393.31949541</v>
      </c>
      <c r="L56" s="111">
        <v>582839.56999999995</v>
      </c>
      <c r="M56" s="111">
        <v>-617307.83050460182</v>
      </c>
      <c r="N56" s="111">
        <f t="shared" si="68"/>
        <v>173300925.05899081</v>
      </c>
      <c r="O56" s="111">
        <v>1327776.18</v>
      </c>
      <c r="P56" s="111">
        <v>-617307.83050460182</v>
      </c>
      <c r="Q56" s="111">
        <f t="shared" si="69"/>
        <v>174011393.40848622</v>
      </c>
      <c r="R56" s="111">
        <v>2742463.4523560004</v>
      </c>
      <c r="S56" s="111">
        <v>-617307.83050460182</v>
      </c>
      <c r="T56" s="111">
        <f t="shared" si="70"/>
        <v>176136549.03033763</v>
      </c>
      <c r="U56" s="111">
        <v>5657536.3405999998</v>
      </c>
      <c r="V56" s="111">
        <v>-617307.83050460182</v>
      </c>
      <c r="W56" s="111">
        <f t="shared" si="71"/>
        <v>181176777.54043305</v>
      </c>
      <c r="X56" s="111">
        <v>4990763.6628799997</v>
      </c>
      <c r="Y56" s="111">
        <v>-617307.83050460182</v>
      </c>
      <c r="Z56" s="111">
        <f t="shared" si="72"/>
        <v>185550233.37280846</v>
      </c>
      <c r="AA56" s="111">
        <v>748154.43700000003</v>
      </c>
      <c r="AB56" s="111">
        <v>-683144.20748238952</v>
      </c>
      <c r="AC56" s="111">
        <f t="shared" si="73"/>
        <v>185615243.60232607</v>
      </c>
      <c r="AD56" s="111">
        <v>2200856.7379999999</v>
      </c>
      <c r="AE56" s="111">
        <v>-683144.20748238952</v>
      </c>
      <c r="AF56" s="111">
        <f t="shared" si="74"/>
        <v>187132956.13284367</v>
      </c>
      <c r="AG56" s="111">
        <v>1534384.6170000001</v>
      </c>
      <c r="AH56" s="111">
        <v>-683144.20748238952</v>
      </c>
      <c r="AI56" s="111">
        <f t="shared" si="75"/>
        <v>187984196.54236129</v>
      </c>
      <c r="AJ56" s="111">
        <v>1370292.6380000003</v>
      </c>
      <c r="AK56" s="111">
        <v>-683144.20748238952</v>
      </c>
      <c r="AL56" s="111">
        <f t="shared" si="76"/>
        <v>188671344.9728789</v>
      </c>
      <c r="AM56" s="111">
        <v>789260.33699999994</v>
      </c>
      <c r="AN56" s="111">
        <v>-683144.20748238952</v>
      </c>
      <c r="AO56" s="111">
        <f t="shared" si="77"/>
        <v>188777461.10239652</v>
      </c>
      <c r="AP56" s="111">
        <v>2877773.2629999993</v>
      </c>
      <c r="AQ56" s="111">
        <v>-683144.20748238952</v>
      </c>
      <c r="AR56" s="111">
        <f t="shared" si="78"/>
        <v>190972090.15791413</v>
      </c>
      <c r="AS56" s="111">
        <v>1019509.197</v>
      </c>
      <c r="AT56" s="111">
        <v>-683144.20748238952</v>
      </c>
      <c r="AU56" s="111">
        <f t="shared" si="79"/>
        <v>191308455.14743173</v>
      </c>
      <c r="AV56" s="111">
        <v>672729.44500000007</v>
      </c>
      <c r="AW56" s="111">
        <v>-683144.20748238952</v>
      </c>
      <c r="AX56" s="111">
        <f t="shared" si="80"/>
        <v>191298040.38494933</v>
      </c>
      <c r="AY56" s="111">
        <v>654154.30800000008</v>
      </c>
      <c r="AZ56" s="111">
        <v>-683144.20748238952</v>
      </c>
      <c r="BA56" s="111">
        <f t="shared" si="81"/>
        <v>191269050.48546693</v>
      </c>
      <c r="BB56" s="111">
        <v>1242511.825</v>
      </c>
      <c r="BC56" s="111">
        <v>-683144.20748238952</v>
      </c>
      <c r="BD56" s="111">
        <f t="shared" si="82"/>
        <v>191828418.10298452</v>
      </c>
      <c r="BE56" s="111">
        <v>695795.99800000014</v>
      </c>
      <c r="BF56" s="111">
        <v>-683144.20748238952</v>
      </c>
      <c r="BG56" s="111">
        <f t="shared" si="83"/>
        <v>191841069.89350212</v>
      </c>
      <c r="BH56" s="111">
        <v>1984399.8650000002</v>
      </c>
      <c r="BI56" s="111">
        <v>-683144.20748238952</v>
      </c>
      <c r="BJ56" s="111">
        <f t="shared" si="84"/>
        <v>193142325.55101973</v>
      </c>
      <c r="BK56" s="111">
        <v>974149.07114200003</v>
      </c>
      <c r="BL56" s="111">
        <v>-711096.17337292375</v>
      </c>
      <c r="BM56" s="111">
        <f t="shared" si="85"/>
        <v>193405378.44878879</v>
      </c>
      <c r="BN56" s="111">
        <v>558719.01005599997</v>
      </c>
      <c r="BO56" s="111">
        <v>-711096.17337292375</v>
      </c>
      <c r="BP56" s="111">
        <f t="shared" si="86"/>
        <v>193253001.28547186</v>
      </c>
      <c r="BQ56" s="111">
        <v>506768.15614199999</v>
      </c>
      <c r="BR56" s="111">
        <v>-711096.17337292375</v>
      </c>
      <c r="BS56" s="111">
        <f t="shared" si="87"/>
        <v>193048673.26824093</v>
      </c>
      <c r="BT56" s="111">
        <v>497665.51877600001</v>
      </c>
      <c r="BU56" s="111">
        <v>-711096.17337292375</v>
      </c>
      <c r="BV56" s="111">
        <f t="shared" si="88"/>
        <v>192835242.613644</v>
      </c>
      <c r="BW56" s="111">
        <v>538193.51154200011</v>
      </c>
      <c r="BX56" s="111">
        <v>-711096.17337292375</v>
      </c>
      <c r="BY56" s="111">
        <f t="shared" si="89"/>
        <v>192662339.95181307</v>
      </c>
      <c r="CA56" s="112">
        <f t="shared" si="90"/>
        <v>191972426.64566338</v>
      </c>
      <c r="CB56" s="101"/>
    </row>
    <row r="57" spans="1:80">
      <c r="A57" t="s">
        <v>226</v>
      </c>
      <c r="B57" t="s">
        <v>26</v>
      </c>
      <c r="C57" t="s">
        <v>26</v>
      </c>
      <c r="D57" s="122">
        <v>-5.2009525713864864E-2</v>
      </c>
      <c r="E57" s="125" t="s">
        <v>230</v>
      </c>
      <c r="F57" s="125" t="str">
        <f t="shared" si="65"/>
        <v>GNLPID</v>
      </c>
      <c r="G57" s="125" t="str">
        <f t="shared" si="66"/>
        <v>GNLPID</v>
      </c>
      <c r="H57" s="110">
        <v>33117527.960000005</v>
      </c>
      <c r="I57" s="111">
        <v>1543495.82</v>
      </c>
      <c r="J57" s="111">
        <v>-143535.5768346049</v>
      </c>
      <c r="K57" s="111">
        <f t="shared" si="67"/>
        <v>34517488.203165397</v>
      </c>
      <c r="L57" s="111">
        <v>71644.100000000006</v>
      </c>
      <c r="M57" s="111">
        <v>-143535.5768346049</v>
      </c>
      <c r="N57" s="111">
        <f t="shared" si="68"/>
        <v>34445596.726330794</v>
      </c>
      <c r="O57" s="111">
        <v>181850.48</v>
      </c>
      <c r="P57" s="111">
        <v>-143535.5768346049</v>
      </c>
      <c r="Q57" s="111">
        <f t="shared" si="69"/>
        <v>34483911.629496187</v>
      </c>
      <c r="R57" s="111">
        <v>216948.77924799998</v>
      </c>
      <c r="S57" s="111">
        <v>-143535.5768346049</v>
      </c>
      <c r="T57" s="111">
        <f t="shared" si="70"/>
        <v>34557324.831909582</v>
      </c>
      <c r="U57" s="111">
        <v>440465.86479999998</v>
      </c>
      <c r="V57" s="111">
        <v>-143535.5768346049</v>
      </c>
      <c r="W57" s="111">
        <f t="shared" si="71"/>
        <v>34854255.119874977</v>
      </c>
      <c r="X57" s="111">
        <v>386785.57504000003</v>
      </c>
      <c r="Y57" s="111">
        <v>-143535.5768346049</v>
      </c>
      <c r="Z57" s="111">
        <f t="shared" si="72"/>
        <v>35097505.11808037</v>
      </c>
      <c r="AA57" s="111">
        <v>143867.87</v>
      </c>
      <c r="AB57" s="111">
        <v>-152117.04957760873</v>
      </c>
      <c r="AC57" s="111">
        <f t="shared" si="73"/>
        <v>35089255.938502759</v>
      </c>
      <c r="AD57" s="111">
        <v>556643.89599999995</v>
      </c>
      <c r="AE57" s="111">
        <v>-152117.04957760873</v>
      </c>
      <c r="AF57" s="111">
        <f t="shared" si="74"/>
        <v>35493782.784925148</v>
      </c>
      <c r="AG57" s="111">
        <v>148540.82</v>
      </c>
      <c r="AH57" s="111">
        <v>-152117.04957760873</v>
      </c>
      <c r="AI57" s="111">
        <f t="shared" si="75"/>
        <v>35490206.555347539</v>
      </c>
      <c r="AJ57" s="111">
        <v>1097622.906</v>
      </c>
      <c r="AK57" s="111">
        <v>-152117.04957760873</v>
      </c>
      <c r="AL57" s="111">
        <f t="shared" si="76"/>
        <v>36435712.411769934</v>
      </c>
      <c r="AM57" s="111">
        <v>150984.60999999999</v>
      </c>
      <c r="AN57" s="111">
        <v>-152117.04957760873</v>
      </c>
      <c r="AO57" s="111">
        <f t="shared" si="77"/>
        <v>36434579.972192325</v>
      </c>
      <c r="AP57" s="111">
        <v>152408.59399999998</v>
      </c>
      <c r="AQ57" s="111">
        <v>-152117.04957760873</v>
      </c>
      <c r="AR57" s="111">
        <f t="shared" si="78"/>
        <v>36434871.516614713</v>
      </c>
      <c r="AS57" s="111">
        <v>242861.14</v>
      </c>
      <c r="AT57" s="111">
        <v>-152117.04957760873</v>
      </c>
      <c r="AU57" s="111">
        <f t="shared" si="79"/>
        <v>36525615.607037105</v>
      </c>
      <c r="AV57" s="111">
        <v>375825.45400000003</v>
      </c>
      <c r="AW57" s="111">
        <v>-152117.04957760873</v>
      </c>
      <c r="AX57" s="111">
        <f t="shared" si="80"/>
        <v>36749324.0114595</v>
      </c>
      <c r="AY57" s="111">
        <v>232714.71600000001</v>
      </c>
      <c r="AZ57" s="111">
        <v>-152117.04957760873</v>
      </c>
      <c r="BA57" s="111">
        <f t="shared" si="81"/>
        <v>36829921.677881889</v>
      </c>
      <c r="BB57" s="111">
        <v>157612.90399999998</v>
      </c>
      <c r="BC57" s="111">
        <v>-152117.04957760873</v>
      </c>
      <c r="BD57" s="111">
        <f t="shared" si="82"/>
        <v>36835417.53230428</v>
      </c>
      <c r="BE57" s="111">
        <v>331503.576</v>
      </c>
      <c r="BF57" s="111">
        <v>-152117.04957760873</v>
      </c>
      <c r="BG57" s="111">
        <f t="shared" si="83"/>
        <v>37014804.058726668</v>
      </c>
      <c r="BH57" s="111">
        <v>169223.85399999999</v>
      </c>
      <c r="BI57" s="111">
        <v>-152117.04957760873</v>
      </c>
      <c r="BJ57" s="111">
        <f t="shared" si="84"/>
        <v>37031910.863149062</v>
      </c>
      <c r="BK57" s="111">
        <v>148566.67975200003</v>
      </c>
      <c r="BL57" s="111">
        <v>-160501.01002254189</v>
      </c>
      <c r="BM57" s="111">
        <f t="shared" si="85"/>
        <v>37019976.532878518</v>
      </c>
      <c r="BN57" s="111">
        <v>155865.58094400002</v>
      </c>
      <c r="BO57" s="111">
        <v>-160501.01002254189</v>
      </c>
      <c r="BP57" s="111">
        <f t="shared" si="86"/>
        <v>37015341.103799976</v>
      </c>
      <c r="BQ57" s="111">
        <v>147156.26111200001</v>
      </c>
      <c r="BR57" s="111">
        <v>-160501.01002254189</v>
      </c>
      <c r="BS57" s="111">
        <f t="shared" si="87"/>
        <v>37001996.35488943</v>
      </c>
      <c r="BT57" s="111">
        <v>145204.04658400003</v>
      </c>
      <c r="BU57" s="111">
        <v>-160501.01002254189</v>
      </c>
      <c r="BV57" s="111">
        <f t="shared" si="88"/>
        <v>36986699.391450889</v>
      </c>
      <c r="BW57" s="111">
        <v>148856.28039200002</v>
      </c>
      <c r="BX57" s="111">
        <v>-160501.01002254189</v>
      </c>
      <c r="BY57" s="111">
        <f t="shared" si="89"/>
        <v>36975054.661820345</v>
      </c>
      <c r="CA57" s="112">
        <f t="shared" si="90"/>
        <v>36835039.483400367</v>
      </c>
      <c r="CB57" s="101"/>
    </row>
    <row r="58" spans="1:80">
      <c r="A58" t="s">
        <v>227</v>
      </c>
      <c r="B58" t="s">
        <v>34</v>
      </c>
      <c r="C58" t="s">
        <v>34</v>
      </c>
      <c r="D58" s="122">
        <v>-4.8357192606460146E-2</v>
      </c>
      <c r="E58" s="125" t="s">
        <v>230</v>
      </c>
      <c r="F58" s="125" t="str">
        <f t="shared" si="65"/>
        <v>GNLPWYU</v>
      </c>
      <c r="G58" s="125" t="str">
        <f t="shared" si="66"/>
        <v>GNLPWYU</v>
      </c>
      <c r="H58" s="110">
        <v>11958613.540000001</v>
      </c>
      <c r="I58" s="111">
        <v>0</v>
      </c>
      <c r="J58" s="111">
        <v>-48190.414855000185</v>
      </c>
      <c r="K58" s="111">
        <f t="shared" si="67"/>
        <v>11910423.125145001</v>
      </c>
      <c r="L58" s="111">
        <v>0</v>
      </c>
      <c r="M58" s="111">
        <v>-48190.414855000185</v>
      </c>
      <c r="N58" s="111">
        <f t="shared" si="68"/>
        <v>11862232.710290002</v>
      </c>
      <c r="O58" s="111">
        <v>0</v>
      </c>
      <c r="P58" s="111">
        <v>-48190.414855000185</v>
      </c>
      <c r="Q58" s="111">
        <f t="shared" si="69"/>
        <v>11814042.295435002</v>
      </c>
      <c r="R58" s="111">
        <v>0</v>
      </c>
      <c r="S58" s="111">
        <v>-48190.414855000185</v>
      </c>
      <c r="T58" s="111">
        <f t="shared" si="70"/>
        <v>11765851.880580002</v>
      </c>
      <c r="U58" s="111">
        <v>0</v>
      </c>
      <c r="V58" s="111">
        <v>-48190.414855000185</v>
      </c>
      <c r="W58" s="111">
        <f t="shared" si="71"/>
        <v>11717661.465725003</v>
      </c>
      <c r="X58" s="111">
        <v>0</v>
      </c>
      <c r="Y58" s="111">
        <v>-48190.414855000185</v>
      </c>
      <c r="Z58" s="111">
        <f t="shared" si="72"/>
        <v>11669471.050870003</v>
      </c>
      <c r="AA58" s="111">
        <v>0</v>
      </c>
      <c r="AB58" s="111">
        <v>-47025.23826853597</v>
      </c>
      <c r="AC58" s="111">
        <f t="shared" si="73"/>
        <v>11622445.812601468</v>
      </c>
      <c r="AD58" s="111">
        <v>0</v>
      </c>
      <c r="AE58" s="111">
        <v>-47025.23826853597</v>
      </c>
      <c r="AF58" s="111">
        <f t="shared" si="74"/>
        <v>11575420.574332932</v>
      </c>
      <c r="AG58" s="111">
        <v>0</v>
      </c>
      <c r="AH58" s="111">
        <v>-47025.23826853597</v>
      </c>
      <c r="AI58" s="111">
        <f t="shared" si="75"/>
        <v>11528395.336064396</v>
      </c>
      <c r="AJ58" s="111">
        <v>0</v>
      </c>
      <c r="AK58" s="111">
        <v>-47025.23826853597</v>
      </c>
      <c r="AL58" s="111">
        <f t="shared" si="76"/>
        <v>11481370.097795861</v>
      </c>
      <c r="AM58" s="111">
        <v>0</v>
      </c>
      <c r="AN58" s="111">
        <v>-47025.23826853597</v>
      </c>
      <c r="AO58" s="111">
        <f t="shared" si="77"/>
        <v>11434344.859527325</v>
      </c>
      <c r="AP58" s="111">
        <v>0</v>
      </c>
      <c r="AQ58" s="111">
        <v>-47025.23826853597</v>
      </c>
      <c r="AR58" s="111">
        <f t="shared" si="78"/>
        <v>11387319.62125879</v>
      </c>
      <c r="AS58" s="111">
        <v>0</v>
      </c>
      <c r="AT58" s="111">
        <v>-47025.23826853597</v>
      </c>
      <c r="AU58" s="111">
        <f t="shared" si="79"/>
        <v>11340294.382990254</v>
      </c>
      <c r="AV58" s="111">
        <v>0</v>
      </c>
      <c r="AW58" s="111">
        <v>-47025.23826853597</v>
      </c>
      <c r="AX58" s="111">
        <f t="shared" si="80"/>
        <v>11293269.144721719</v>
      </c>
      <c r="AY58" s="111">
        <v>0</v>
      </c>
      <c r="AZ58" s="111">
        <v>-47025.23826853597</v>
      </c>
      <c r="BA58" s="111">
        <f t="shared" si="81"/>
        <v>11246243.906453183</v>
      </c>
      <c r="BB58" s="111">
        <v>0</v>
      </c>
      <c r="BC58" s="111">
        <v>-47025.23826853597</v>
      </c>
      <c r="BD58" s="111">
        <f t="shared" si="82"/>
        <v>11199218.668184647</v>
      </c>
      <c r="BE58" s="111">
        <v>0</v>
      </c>
      <c r="BF58" s="111">
        <v>-47025.23826853597</v>
      </c>
      <c r="BG58" s="111">
        <f t="shared" si="83"/>
        <v>11152193.429916112</v>
      </c>
      <c r="BH58" s="111">
        <v>0</v>
      </c>
      <c r="BI58" s="111">
        <v>-47025.23826853597</v>
      </c>
      <c r="BJ58" s="111">
        <f t="shared" si="84"/>
        <v>11105168.191647576</v>
      </c>
      <c r="BK58" s="111">
        <v>0</v>
      </c>
      <c r="BL58" s="111">
        <v>-44751.229764219715</v>
      </c>
      <c r="BM58" s="111">
        <f t="shared" si="85"/>
        <v>11060416.961883357</v>
      </c>
      <c r="BN58" s="111">
        <v>0</v>
      </c>
      <c r="BO58" s="111">
        <v>-44751.229764219715</v>
      </c>
      <c r="BP58" s="111">
        <f t="shared" si="86"/>
        <v>11015665.732119137</v>
      </c>
      <c r="BQ58" s="111">
        <v>0</v>
      </c>
      <c r="BR58" s="111">
        <v>-44751.229764219715</v>
      </c>
      <c r="BS58" s="111">
        <f t="shared" si="87"/>
        <v>10970914.502354918</v>
      </c>
      <c r="BT58" s="111">
        <v>0</v>
      </c>
      <c r="BU58" s="111">
        <v>-44751.229764219715</v>
      </c>
      <c r="BV58" s="111">
        <f t="shared" si="88"/>
        <v>10926163.272590699</v>
      </c>
      <c r="BW58" s="111">
        <v>0</v>
      </c>
      <c r="BX58" s="111">
        <v>-44751.229764219715</v>
      </c>
      <c r="BY58" s="111">
        <f t="shared" si="89"/>
        <v>10881412.042826479</v>
      </c>
      <c r="CA58" s="112">
        <f t="shared" si="90"/>
        <v>11154817.285882631</v>
      </c>
      <c r="CB58" s="101"/>
    </row>
    <row r="59" spans="1:80">
      <c r="A59" t="s">
        <v>203</v>
      </c>
      <c r="B59" t="s">
        <v>13</v>
      </c>
      <c r="C59" t="s">
        <v>14</v>
      </c>
      <c r="D59" s="122">
        <v>-0.16866994706448557</v>
      </c>
      <c r="E59" s="125" t="s">
        <v>230</v>
      </c>
      <c r="F59" s="125" t="str">
        <f t="shared" si="65"/>
        <v>GNLPDGP</v>
      </c>
      <c r="G59" s="125" t="str">
        <f t="shared" si="66"/>
        <v>GNLPDGP</v>
      </c>
      <c r="H59" s="110">
        <v>3823163.27</v>
      </c>
      <c r="I59" s="111">
        <v>0</v>
      </c>
      <c r="J59" s="111">
        <v>-53737.72886414879</v>
      </c>
      <c r="K59" s="111">
        <f t="shared" si="67"/>
        <v>3769425.5411358513</v>
      </c>
      <c r="L59" s="111">
        <v>0</v>
      </c>
      <c r="M59" s="111">
        <v>-53737.72886414879</v>
      </c>
      <c r="N59" s="111">
        <f t="shared" si="68"/>
        <v>3715687.8122717026</v>
      </c>
      <c r="O59" s="111">
        <v>0</v>
      </c>
      <c r="P59" s="111">
        <v>-53737.72886414879</v>
      </c>
      <c r="Q59" s="111">
        <f t="shared" si="69"/>
        <v>3661950.0834075538</v>
      </c>
      <c r="R59" s="111">
        <v>0</v>
      </c>
      <c r="S59" s="111">
        <v>-53737.72886414879</v>
      </c>
      <c r="T59" s="111">
        <f t="shared" si="70"/>
        <v>3608212.3545434051</v>
      </c>
      <c r="U59" s="111">
        <v>0</v>
      </c>
      <c r="V59" s="111">
        <v>-53737.72886414879</v>
      </c>
      <c r="W59" s="111">
        <f t="shared" si="71"/>
        <v>3554474.6256792564</v>
      </c>
      <c r="X59" s="111">
        <v>0</v>
      </c>
      <c r="Y59" s="111">
        <v>-53737.72886414879</v>
      </c>
      <c r="Z59" s="111">
        <f t="shared" si="72"/>
        <v>3500736.8968151077</v>
      </c>
      <c r="AA59" s="111">
        <v>0</v>
      </c>
      <c r="AB59" s="111">
        <v>-49205.758922707981</v>
      </c>
      <c r="AC59" s="111">
        <f t="shared" si="73"/>
        <v>3451531.1378923999</v>
      </c>
      <c r="AD59" s="111">
        <v>0</v>
      </c>
      <c r="AE59" s="111">
        <v>-49205.758922707981</v>
      </c>
      <c r="AF59" s="111">
        <f t="shared" si="74"/>
        <v>3402325.3789696922</v>
      </c>
      <c r="AG59" s="111">
        <v>0</v>
      </c>
      <c r="AH59" s="111">
        <v>-49205.758922707981</v>
      </c>
      <c r="AI59" s="111">
        <f t="shared" si="75"/>
        <v>3353119.6200469844</v>
      </c>
      <c r="AJ59" s="111">
        <v>0</v>
      </c>
      <c r="AK59" s="111">
        <v>-49205.758922707981</v>
      </c>
      <c r="AL59" s="111">
        <f t="shared" si="76"/>
        <v>3303913.8611242766</v>
      </c>
      <c r="AM59" s="111">
        <v>0</v>
      </c>
      <c r="AN59" s="111">
        <v>-49205.758922707981</v>
      </c>
      <c r="AO59" s="111">
        <f t="shared" si="77"/>
        <v>3254708.1022015689</v>
      </c>
      <c r="AP59" s="111">
        <v>0</v>
      </c>
      <c r="AQ59" s="111">
        <v>-49205.758922707981</v>
      </c>
      <c r="AR59" s="111">
        <f t="shared" si="78"/>
        <v>3205502.3432788611</v>
      </c>
      <c r="AS59" s="111">
        <v>0</v>
      </c>
      <c r="AT59" s="111">
        <v>-49205.758922707981</v>
      </c>
      <c r="AU59" s="111">
        <f t="shared" si="79"/>
        <v>3156296.5843561534</v>
      </c>
      <c r="AV59" s="111">
        <v>0</v>
      </c>
      <c r="AW59" s="111">
        <v>-49205.758922707981</v>
      </c>
      <c r="AX59" s="111">
        <f t="shared" si="80"/>
        <v>3107090.8254334456</v>
      </c>
      <c r="AY59" s="111">
        <v>0</v>
      </c>
      <c r="AZ59" s="111">
        <v>-49205.758922707981</v>
      </c>
      <c r="BA59" s="111">
        <f t="shared" si="81"/>
        <v>3057885.0665107379</v>
      </c>
      <c r="BB59" s="111">
        <v>0</v>
      </c>
      <c r="BC59" s="111">
        <v>-49205.758922707981</v>
      </c>
      <c r="BD59" s="111">
        <f t="shared" si="82"/>
        <v>3008679.3075880301</v>
      </c>
      <c r="BE59" s="111">
        <v>0</v>
      </c>
      <c r="BF59" s="111">
        <v>-49205.758922707981</v>
      </c>
      <c r="BG59" s="111">
        <f t="shared" si="83"/>
        <v>2959473.5486653224</v>
      </c>
      <c r="BH59" s="111">
        <v>0</v>
      </c>
      <c r="BI59" s="111">
        <v>-49205.758922707981</v>
      </c>
      <c r="BJ59" s="111">
        <f t="shared" si="84"/>
        <v>2910267.7897426146</v>
      </c>
      <c r="BK59" s="111">
        <v>0</v>
      </c>
      <c r="BL59" s="111">
        <v>-40906.226169947018</v>
      </c>
      <c r="BM59" s="111">
        <f t="shared" si="85"/>
        <v>2869361.5635726675</v>
      </c>
      <c r="BN59" s="111">
        <v>0</v>
      </c>
      <c r="BO59" s="111">
        <v>-40906.226169947018</v>
      </c>
      <c r="BP59" s="111">
        <f t="shared" si="86"/>
        <v>2828455.3374027205</v>
      </c>
      <c r="BQ59" s="111">
        <v>0</v>
      </c>
      <c r="BR59" s="111">
        <v>-40906.226169947018</v>
      </c>
      <c r="BS59" s="111">
        <f t="shared" si="87"/>
        <v>2787549.1112327734</v>
      </c>
      <c r="BT59" s="111">
        <v>0</v>
      </c>
      <c r="BU59" s="111">
        <v>-40906.226169947018</v>
      </c>
      <c r="BV59" s="111">
        <f t="shared" si="88"/>
        <v>2746642.8850628263</v>
      </c>
      <c r="BW59" s="111">
        <v>0</v>
      </c>
      <c r="BX59" s="111">
        <v>-40906.226169947018</v>
      </c>
      <c r="BY59" s="111">
        <f t="shared" si="89"/>
        <v>2705736.6588928793</v>
      </c>
      <c r="CA59" s="112">
        <f t="shared" si="90"/>
        <v>2969049.9326108154</v>
      </c>
      <c r="CB59" s="101"/>
    </row>
    <row r="60" spans="1:80">
      <c r="A60" t="s">
        <v>205</v>
      </c>
      <c r="B60" t="s">
        <v>13</v>
      </c>
      <c r="C60" t="s">
        <v>15</v>
      </c>
      <c r="D60" s="122">
        <v>-0.18781595017039396</v>
      </c>
      <c r="E60" s="125" t="s">
        <v>230</v>
      </c>
      <c r="F60" s="125" t="str">
        <f t="shared" si="65"/>
        <v>GNLPDGU</v>
      </c>
      <c r="G60" s="125" t="str">
        <f t="shared" si="66"/>
        <v>GNLPDGU</v>
      </c>
      <c r="H60" s="110">
        <v>7619887.9700000007</v>
      </c>
      <c r="I60" s="111">
        <v>0</v>
      </c>
      <c r="J60" s="111">
        <v>-119261.37493979203</v>
      </c>
      <c r="K60" s="111">
        <f t="shared" si="67"/>
        <v>7500626.5950602088</v>
      </c>
      <c r="L60" s="111">
        <v>0</v>
      </c>
      <c r="M60" s="111">
        <v>-119261.37493979203</v>
      </c>
      <c r="N60" s="111">
        <f t="shared" si="68"/>
        <v>7381365.220120417</v>
      </c>
      <c r="O60" s="111">
        <v>0</v>
      </c>
      <c r="P60" s="111">
        <v>-119261.37493979203</v>
      </c>
      <c r="Q60" s="111">
        <f t="shared" si="69"/>
        <v>7262103.8451806251</v>
      </c>
      <c r="R60" s="111">
        <v>0</v>
      </c>
      <c r="S60" s="111">
        <v>-119261.37493979203</v>
      </c>
      <c r="T60" s="111">
        <f t="shared" si="70"/>
        <v>7142842.4702408332</v>
      </c>
      <c r="U60" s="111">
        <v>0</v>
      </c>
      <c r="V60" s="111">
        <v>-119261.37493979203</v>
      </c>
      <c r="W60" s="111">
        <f t="shared" si="71"/>
        <v>7023581.0953010414</v>
      </c>
      <c r="X60" s="111">
        <v>0</v>
      </c>
      <c r="Y60" s="111">
        <v>-119261.37493979203</v>
      </c>
      <c r="Z60" s="111">
        <f t="shared" si="72"/>
        <v>6904319.7203612495</v>
      </c>
      <c r="AA60" s="111">
        <v>0</v>
      </c>
      <c r="AB60" s="111">
        <v>-108061.78071331973</v>
      </c>
      <c r="AC60" s="111">
        <f t="shared" si="73"/>
        <v>6796257.9396479297</v>
      </c>
      <c r="AD60" s="111">
        <v>0</v>
      </c>
      <c r="AE60" s="111">
        <v>-108061.78071331973</v>
      </c>
      <c r="AF60" s="111">
        <f t="shared" si="74"/>
        <v>6688196.15893461</v>
      </c>
      <c r="AG60" s="111">
        <v>0</v>
      </c>
      <c r="AH60" s="111">
        <v>-108061.78071331973</v>
      </c>
      <c r="AI60" s="111">
        <f t="shared" si="75"/>
        <v>6580134.3782212902</v>
      </c>
      <c r="AJ60" s="111">
        <v>0</v>
      </c>
      <c r="AK60" s="111">
        <v>-108061.78071331973</v>
      </c>
      <c r="AL60" s="111">
        <f t="shared" si="76"/>
        <v>6472072.5975079704</v>
      </c>
      <c r="AM60" s="111">
        <v>0</v>
      </c>
      <c r="AN60" s="111">
        <v>-108061.78071331973</v>
      </c>
      <c r="AO60" s="111">
        <f t="shared" si="77"/>
        <v>6364010.8167946506</v>
      </c>
      <c r="AP60" s="111">
        <v>0</v>
      </c>
      <c r="AQ60" s="111">
        <v>-108061.78071331973</v>
      </c>
      <c r="AR60" s="111">
        <f t="shared" si="78"/>
        <v>6255949.0360813309</v>
      </c>
      <c r="AS60" s="111">
        <v>0</v>
      </c>
      <c r="AT60" s="111">
        <v>-108061.78071331973</v>
      </c>
      <c r="AU60" s="111">
        <f t="shared" si="79"/>
        <v>6147887.2553680111</v>
      </c>
      <c r="AV60" s="111">
        <v>0</v>
      </c>
      <c r="AW60" s="111">
        <v>-108061.78071331973</v>
      </c>
      <c r="AX60" s="111">
        <f t="shared" si="80"/>
        <v>6039825.4746546913</v>
      </c>
      <c r="AY60" s="111">
        <v>0</v>
      </c>
      <c r="AZ60" s="111">
        <v>-133688.60071331973</v>
      </c>
      <c r="BA60" s="111">
        <f t="shared" si="81"/>
        <v>5906136.8739413712</v>
      </c>
      <c r="BB60" s="111">
        <v>0</v>
      </c>
      <c r="BC60" s="111">
        <v>-108061.78071331973</v>
      </c>
      <c r="BD60" s="111">
        <f t="shared" si="82"/>
        <v>5798075.0932280514</v>
      </c>
      <c r="BE60" s="111">
        <v>0</v>
      </c>
      <c r="BF60" s="111">
        <v>-108061.78071331973</v>
      </c>
      <c r="BG60" s="111">
        <f t="shared" si="83"/>
        <v>5690013.3125147317</v>
      </c>
      <c r="BH60" s="111">
        <v>0</v>
      </c>
      <c r="BI60" s="111">
        <v>-108061.78071331973</v>
      </c>
      <c r="BJ60" s="111">
        <f t="shared" si="84"/>
        <v>5581951.5318014119</v>
      </c>
      <c r="BK60" s="111">
        <v>0</v>
      </c>
      <c r="BL60" s="111">
        <v>-87364.960895864016</v>
      </c>
      <c r="BM60" s="111">
        <f t="shared" si="85"/>
        <v>5494586.5709055476</v>
      </c>
      <c r="BN60" s="111">
        <v>0</v>
      </c>
      <c r="BO60" s="111">
        <v>-87364.960895864016</v>
      </c>
      <c r="BP60" s="111">
        <f t="shared" si="86"/>
        <v>5407221.6100096833</v>
      </c>
      <c r="BQ60" s="111">
        <v>0</v>
      </c>
      <c r="BR60" s="111">
        <v>-87364.960895864016</v>
      </c>
      <c r="BS60" s="111">
        <f t="shared" si="87"/>
        <v>5319856.649113819</v>
      </c>
      <c r="BT60" s="111">
        <v>0</v>
      </c>
      <c r="BU60" s="111">
        <v>-87364.960895864016</v>
      </c>
      <c r="BV60" s="111">
        <f t="shared" si="88"/>
        <v>5232491.6882179547</v>
      </c>
      <c r="BW60" s="111">
        <v>0</v>
      </c>
      <c r="BX60" s="111">
        <v>-87364.960895864016</v>
      </c>
      <c r="BY60" s="111">
        <f t="shared" si="89"/>
        <v>5145126.7273220904</v>
      </c>
      <c r="CA60" s="112">
        <f t="shared" si="90"/>
        <v>5721779.433842564</v>
      </c>
      <c r="CB60" s="101"/>
    </row>
    <row r="61" spans="1:80">
      <c r="A61" t="s">
        <v>206</v>
      </c>
      <c r="B61" t="s">
        <v>13</v>
      </c>
      <c r="C61" t="s">
        <v>13</v>
      </c>
      <c r="D61" s="122">
        <v>-4.1749765959700091E-2</v>
      </c>
      <c r="E61" s="125" t="s">
        <v>230</v>
      </c>
      <c r="F61" s="125" t="str">
        <f t="shared" si="65"/>
        <v>GNLPSG</v>
      </c>
      <c r="G61" s="125" t="str">
        <f t="shared" si="66"/>
        <v>GNLPSG</v>
      </c>
      <c r="H61" s="110">
        <v>186207152.21000001</v>
      </c>
      <c r="I61" s="111">
        <v>2760.72</v>
      </c>
      <c r="J61" s="111">
        <v>-647842.08539914608</v>
      </c>
      <c r="K61" s="111">
        <f t="shared" si="67"/>
        <v>185562070.84460086</v>
      </c>
      <c r="L61" s="111">
        <v>1862547.37</v>
      </c>
      <c r="M61" s="111">
        <v>-647842.08539914608</v>
      </c>
      <c r="N61" s="111">
        <f t="shared" si="68"/>
        <v>186776776.12920171</v>
      </c>
      <c r="O61" s="111">
        <v>1657769.83</v>
      </c>
      <c r="P61" s="111">
        <v>-647842.08539914608</v>
      </c>
      <c r="Q61" s="111">
        <f t="shared" si="69"/>
        <v>187786703.87380257</v>
      </c>
      <c r="R61" s="111">
        <v>600296</v>
      </c>
      <c r="S61" s="111">
        <v>-647842.08539914608</v>
      </c>
      <c r="T61" s="111">
        <f t="shared" si="70"/>
        <v>187739157.78840342</v>
      </c>
      <c r="U61" s="111">
        <v>3567680.6799999997</v>
      </c>
      <c r="V61" s="111">
        <v>-647842.08539914608</v>
      </c>
      <c r="W61" s="111">
        <f t="shared" si="71"/>
        <v>190658996.38300428</v>
      </c>
      <c r="X61" s="111">
        <v>6447014.4740000004</v>
      </c>
      <c r="Y61" s="111">
        <v>-647842.08539914608</v>
      </c>
      <c r="Z61" s="111">
        <f t="shared" si="72"/>
        <v>196458168.77160513</v>
      </c>
      <c r="AA61" s="111">
        <v>9000</v>
      </c>
      <c r="AB61" s="111">
        <v>-683506.88059048133</v>
      </c>
      <c r="AC61" s="111">
        <f t="shared" si="73"/>
        <v>195783661.89101467</v>
      </c>
      <c r="AD61" s="111">
        <v>525900</v>
      </c>
      <c r="AE61" s="111">
        <v>-683506.88059048133</v>
      </c>
      <c r="AF61" s="111">
        <f t="shared" si="74"/>
        <v>195626055.0104242</v>
      </c>
      <c r="AG61" s="111">
        <v>1615212.6300000004</v>
      </c>
      <c r="AH61" s="111">
        <v>-683506.88059048133</v>
      </c>
      <c r="AI61" s="111">
        <f t="shared" si="75"/>
        <v>196557760.75983372</v>
      </c>
      <c r="AJ61" s="111">
        <v>2250</v>
      </c>
      <c r="AK61" s="111">
        <v>-683506.88059048133</v>
      </c>
      <c r="AL61" s="111">
        <f t="shared" si="76"/>
        <v>195876503.87924325</v>
      </c>
      <c r="AM61" s="111">
        <v>177935.76</v>
      </c>
      <c r="AN61" s="111">
        <v>-683506.88059048133</v>
      </c>
      <c r="AO61" s="111">
        <f t="shared" si="77"/>
        <v>195370932.75865278</v>
      </c>
      <c r="AP61" s="111">
        <v>631915.13</v>
      </c>
      <c r="AQ61" s="111">
        <v>-683506.88059048133</v>
      </c>
      <c r="AR61" s="111">
        <f t="shared" si="78"/>
        <v>195319341.0080623</v>
      </c>
      <c r="AS61" s="111">
        <v>226560</v>
      </c>
      <c r="AT61" s="111">
        <v>-683506.88059048133</v>
      </c>
      <c r="AU61" s="111">
        <f t="shared" si="79"/>
        <v>194862394.12747183</v>
      </c>
      <c r="AV61" s="111">
        <v>959550</v>
      </c>
      <c r="AW61" s="111">
        <v>-683506.88059048133</v>
      </c>
      <c r="AX61" s="111">
        <f t="shared" si="80"/>
        <v>195138437.24688137</v>
      </c>
      <c r="AY61" s="111">
        <v>1145209.1000000001</v>
      </c>
      <c r="AZ61" s="111">
        <v>-923194.61059048132</v>
      </c>
      <c r="BA61" s="111">
        <f t="shared" si="81"/>
        <v>195360451.73629087</v>
      </c>
      <c r="BB61" s="111">
        <v>1623004</v>
      </c>
      <c r="BC61" s="111">
        <v>-683506.88059048133</v>
      </c>
      <c r="BD61" s="111">
        <f t="shared" si="82"/>
        <v>196299948.8557004</v>
      </c>
      <c r="BE61" s="111">
        <v>12000</v>
      </c>
      <c r="BF61" s="111">
        <v>-683506.88059048133</v>
      </c>
      <c r="BG61" s="111">
        <f t="shared" si="83"/>
        <v>195628441.97510993</v>
      </c>
      <c r="BH61" s="111">
        <v>3670632.45</v>
      </c>
      <c r="BI61" s="111">
        <v>-683506.88059048133</v>
      </c>
      <c r="BJ61" s="111">
        <f t="shared" si="84"/>
        <v>198615567.54451945</v>
      </c>
      <c r="BK61" s="111">
        <v>6108</v>
      </c>
      <c r="BL61" s="111">
        <v>-691012.78841139108</v>
      </c>
      <c r="BM61" s="111">
        <f t="shared" si="85"/>
        <v>197930662.75610808</v>
      </c>
      <c r="BN61" s="111">
        <v>5090</v>
      </c>
      <c r="BO61" s="111">
        <v>-691012.78841139108</v>
      </c>
      <c r="BP61" s="111">
        <f t="shared" si="86"/>
        <v>197244739.9676967</v>
      </c>
      <c r="BQ61" s="111">
        <v>2036</v>
      </c>
      <c r="BR61" s="111">
        <v>-691012.78841139108</v>
      </c>
      <c r="BS61" s="111">
        <f t="shared" si="87"/>
        <v>196555763.17928532</v>
      </c>
      <c r="BT61" s="111">
        <v>1527</v>
      </c>
      <c r="BU61" s="111">
        <v>-691012.78841139108</v>
      </c>
      <c r="BV61" s="111">
        <f t="shared" si="88"/>
        <v>195866277.39087394</v>
      </c>
      <c r="BW61" s="111">
        <v>1527</v>
      </c>
      <c r="BX61" s="111">
        <v>-691012.78841139108</v>
      </c>
      <c r="BY61" s="111">
        <f t="shared" si="89"/>
        <v>195176791.60246256</v>
      </c>
      <c r="CA61" s="112">
        <f t="shared" si="90"/>
        <v>196105365.3960858</v>
      </c>
      <c r="CB61" s="101"/>
    </row>
    <row r="62" spans="1:80">
      <c r="A62" t="s">
        <v>231</v>
      </c>
      <c r="B62" t="s">
        <v>35</v>
      </c>
      <c r="C62" t="s">
        <v>35</v>
      </c>
      <c r="D62" s="122">
        <v>-9.1195735740646058E-2</v>
      </c>
      <c r="E62" s="125" t="s">
        <v>230</v>
      </c>
      <c r="F62" s="125" t="str">
        <f t="shared" si="65"/>
        <v>GNLPSO</v>
      </c>
      <c r="G62" s="125" t="str">
        <f t="shared" si="66"/>
        <v>GNLPSO</v>
      </c>
      <c r="H62" s="110">
        <v>244906360.84</v>
      </c>
      <c r="I62" s="111">
        <v>1067000</v>
      </c>
      <c r="J62" s="111">
        <v>-1861201.313697329</v>
      </c>
      <c r="K62" s="111">
        <f t="shared" si="67"/>
        <v>244112159.52630267</v>
      </c>
      <c r="L62" s="111">
        <v>479000</v>
      </c>
      <c r="M62" s="111">
        <v>-1861201.313697329</v>
      </c>
      <c r="N62" s="111">
        <f t="shared" si="68"/>
        <v>242729958.21260533</v>
      </c>
      <c r="O62" s="111">
        <v>1083000</v>
      </c>
      <c r="P62" s="111">
        <v>-1861201.313697329</v>
      </c>
      <c r="Q62" s="111">
        <f t="shared" si="69"/>
        <v>241951756.89890799</v>
      </c>
      <c r="R62" s="111">
        <v>1848239.1934056601</v>
      </c>
      <c r="S62" s="111">
        <v>-1861201.313697329</v>
      </c>
      <c r="T62" s="111">
        <f t="shared" si="70"/>
        <v>241938794.77861631</v>
      </c>
      <c r="U62" s="111">
        <v>2185960.5184513181</v>
      </c>
      <c r="V62" s="111">
        <v>-1861201.313697329</v>
      </c>
      <c r="W62" s="111">
        <f t="shared" si="71"/>
        <v>242263553.9833703</v>
      </c>
      <c r="X62" s="111">
        <v>5600661.6147671621</v>
      </c>
      <c r="Y62" s="111">
        <v>-1861201.313697329</v>
      </c>
      <c r="Z62" s="111">
        <f t="shared" si="72"/>
        <v>246003014.28444013</v>
      </c>
      <c r="AA62" s="111">
        <v>1530129.4672539078</v>
      </c>
      <c r="AB62" s="111">
        <v>-1869535.4901738483</v>
      </c>
      <c r="AC62" s="111">
        <f t="shared" si="73"/>
        <v>245663608.26152018</v>
      </c>
      <c r="AD62" s="111">
        <v>334217.37508091441</v>
      </c>
      <c r="AE62" s="111">
        <v>-1869535.4901738483</v>
      </c>
      <c r="AF62" s="111">
        <f t="shared" si="74"/>
        <v>244128290.14642724</v>
      </c>
      <c r="AG62" s="111">
        <v>280438.57998746168</v>
      </c>
      <c r="AH62" s="111">
        <v>-1869535.4901738483</v>
      </c>
      <c r="AI62" s="111">
        <f t="shared" si="75"/>
        <v>242539193.23624086</v>
      </c>
      <c r="AJ62" s="111">
        <v>289879.62221361289</v>
      </c>
      <c r="AK62" s="111">
        <v>-1869535.4901738483</v>
      </c>
      <c r="AL62" s="111">
        <f t="shared" si="76"/>
        <v>240959537.36828062</v>
      </c>
      <c r="AM62" s="111">
        <v>247734.36890299115</v>
      </c>
      <c r="AN62" s="111">
        <v>-1869535.4901738483</v>
      </c>
      <c r="AO62" s="111">
        <f t="shared" si="77"/>
        <v>239337736.24700975</v>
      </c>
      <c r="AP62" s="111">
        <v>668839.72105190856</v>
      </c>
      <c r="AQ62" s="111">
        <v>-1869535.4901738483</v>
      </c>
      <c r="AR62" s="111">
        <f t="shared" si="78"/>
        <v>238137040.47788781</v>
      </c>
      <c r="AS62" s="111">
        <v>1022994.7665300252</v>
      </c>
      <c r="AT62" s="111">
        <v>-1869535.4901738483</v>
      </c>
      <c r="AU62" s="111">
        <f t="shared" si="79"/>
        <v>237290499.754244</v>
      </c>
      <c r="AV62" s="111">
        <v>676991.18107037758</v>
      </c>
      <c r="AW62" s="111">
        <v>-1869535.4901738483</v>
      </c>
      <c r="AX62" s="111">
        <f t="shared" si="80"/>
        <v>236097955.44514054</v>
      </c>
      <c r="AY62" s="111">
        <v>890289.32139617065</v>
      </c>
      <c r="AZ62" s="111">
        <v>-1869535.4901738483</v>
      </c>
      <c r="BA62" s="111">
        <f t="shared" si="81"/>
        <v>235118709.27636287</v>
      </c>
      <c r="BB62" s="111">
        <v>1635593.1359218899</v>
      </c>
      <c r="BC62" s="111">
        <v>-1869535.4901738483</v>
      </c>
      <c r="BD62" s="111">
        <f t="shared" si="82"/>
        <v>234884766.92211092</v>
      </c>
      <c r="BE62" s="111">
        <v>1923891.7556727405</v>
      </c>
      <c r="BF62" s="111">
        <v>-1869535.4901738483</v>
      </c>
      <c r="BG62" s="111">
        <f t="shared" si="83"/>
        <v>234939123.18760982</v>
      </c>
      <c r="BH62" s="111">
        <v>2309634.5959177325</v>
      </c>
      <c r="BI62" s="111">
        <v>-1869535.4901738483</v>
      </c>
      <c r="BJ62" s="111">
        <f t="shared" si="84"/>
        <v>235379222.29335371</v>
      </c>
      <c r="BK62" s="111">
        <v>1615254.1822045813</v>
      </c>
      <c r="BL62" s="111">
        <v>-1788798.4462586225</v>
      </c>
      <c r="BM62" s="111">
        <f t="shared" si="85"/>
        <v>235205678.02929965</v>
      </c>
      <c r="BN62" s="111">
        <v>383931.79868707765</v>
      </c>
      <c r="BO62" s="111">
        <v>-1788798.4462586225</v>
      </c>
      <c r="BP62" s="111">
        <f t="shared" si="86"/>
        <v>233800811.38172808</v>
      </c>
      <c r="BQ62" s="111">
        <v>320077.51805613679</v>
      </c>
      <c r="BR62" s="111">
        <v>-1788798.4462586225</v>
      </c>
      <c r="BS62" s="111">
        <f t="shared" si="87"/>
        <v>232332090.45352557</v>
      </c>
      <c r="BT62" s="111">
        <v>328171.17483676423</v>
      </c>
      <c r="BU62" s="111">
        <v>-1788798.4462586225</v>
      </c>
      <c r="BV62" s="111">
        <f t="shared" si="88"/>
        <v>230871463.18210369</v>
      </c>
      <c r="BW62" s="111">
        <v>1145714.9913776247</v>
      </c>
      <c r="BX62" s="111">
        <v>-1788798.4462586225</v>
      </c>
      <c r="BY62" s="111">
        <f t="shared" si="89"/>
        <v>230228379.72722268</v>
      </c>
      <c r="CA62" s="112">
        <f t="shared" si="90"/>
        <v>234894113.56750768</v>
      </c>
      <c r="CB62" s="101"/>
    </row>
    <row r="63" spans="1:80">
      <c r="A63" t="s">
        <v>231</v>
      </c>
      <c r="B63" t="s">
        <v>13</v>
      </c>
      <c r="C63" t="s">
        <v>16</v>
      </c>
      <c r="D63" s="122">
        <v>-9.2540375208401818E-2</v>
      </c>
      <c r="E63" s="125" t="s">
        <v>230</v>
      </c>
      <c r="F63" s="125" t="str">
        <f t="shared" si="65"/>
        <v>GNLPSSGCH</v>
      </c>
      <c r="G63" s="125" t="str">
        <f t="shared" si="66"/>
        <v>GNLPSSGCH</v>
      </c>
      <c r="H63" s="110">
        <v>4002876.34</v>
      </c>
      <c r="I63" s="111">
        <v>0</v>
      </c>
      <c r="J63" s="111">
        <v>-30868.973201369517</v>
      </c>
      <c r="K63" s="111">
        <f t="shared" si="67"/>
        <v>3972007.3667986304</v>
      </c>
      <c r="L63" s="111">
        <v>0</v>
      </c>
      <c r="M63" s="111">
        <v>-30868.973201369517</v>
      </c>
      <c r="N63" s="111">
        <f t="shared" si="68"/>
        <v>3941138.393597261</v>
      </c>
      <c r="O63" s="111">
        <v>0</v>
      </c>
      <c r="P63" s="111">
        <v>-30868.973201369517</v>
      </c>
      <c r="Q63" s="111">
        <f t="shared" si="69"/>
        <v>3910269.4203958916</v>
      </c>
      <c r="R63" s="111">
        <v>0</v>
      </c>
      <c r="S63" s="111">
        <v>-30868.973201369517</v>
      </c>
      <c r="T63" s="111">
        <f t="shared" si="70"/>
        <v>3879400.4471945222</v>
      </c>
      <c r="U63" s="111">
        <v>0</v>
      </c>
      <c r="V63" s="111">
        <v>-30868.973201369517</v>
      </c>
      <c r="W63" s="111">
        <f t="shared" si="71"/>
        <v>3848531.4739931528</v>
      </c>
      <c r="X63" s="111">
        <v>0</v>
      </c>
      <c r="Y63" s="111">
        <v>-30868.973201369517</v>
      </c>
      <c r="Z63" s="111">
        <f t="shared" si="72"/>
        <v>3817662.5007917834</v>
      </c>
      <c r="AA63" s="111">
        <v>0</v>
      </c>
      <c r="AB63" s="111">
        <v>-29440.660020193103</v>
      </c>
      <c r="AC63" s="111">
        <f t="shared" si="73"/>
        <v>3788221.8407715904</v>
      </c>
      <c r="AD63" s="111">
        <v>0</v>
      </c>
      <c r="AE63" s="111">
        <v>-29440.660020193103</v>
      </c>
      <c r="AF63" s="111">
        <f t="shared" si="74"/>
        <v>3758781.1807513973</v>
      </c>
      <c r="AG63" s="111">
        <v>0</v>
      </c>
      <c r="AH63" s="111">
        <v>-29440.660020193103</v>
      </c>
      <c r="AI63" s="111">
        <f t="shared" si="75"/>
        <v>3729340.5207312042</v>
      </c>
      <c r="AJ63" s="111">
        <v>0</v>
      </c>
      <c r="AK63" s="111">
        <v>-29440.660020193103</v>
      </c>
      <c r="AL63" s="111">
        <f t="shared" si="76"/>
        <v>3699899.8607110111</v>
      </c>
      <c r="AM63" s="111">
        <v>0</v>
      </c>
      <c r="AN63" s="111">
        <v>-29440.660020193103</v>
      </c>
      <c r="AO63" s="111">
        <f t="shared" si="77"/>
        <v>3670459.200690818</v>
      </c>
      <c r="AP63" s="111">
        <v>0</v>
      </c>
      <c r="AQ63" s="111">
        <v>-29440.660020193103</v>
      </c>
      <c r="AR63" s="111">
        <f t="shared" si="78"/>
        <v>3641018.5406706249</v>
      </c>
      <c r="AS63" s="111">
        <v>0</v>
      </c>
      <c r="AT63" s="111">
        <v>-29440.660020193103</v>
      </c>
      <c r="AU63" s="111">
        <f t="shared" si="79"/>
        <v>3611577.8806504318</v>
      </c>
      <c r="AV63" s="111">
        <v>0</v>
      </c>
      <c r="AW63" s="111">
        <v>-29440.660020193103</v>
      </c>
      <c r="AX63" s="111">
        <f t="shared" si="80"/>
        <v>3582137.2206302388</v>
      </c>
      <c r="AY63" s="111">
        <v>0</v>
      </c>
      <c r="AZ63" s="111">
        <v>-29440.660020193103</v>
      </c>
      <c r="BA63" s="111">
        <f t="shared" si="81"/>
        <v>3552696.5606100457</v>
      </c>
      <c r="BB63" s="111">
        <v>0</v>
      </c>
      <c r="BC63" s="111">
        <v>-29440.660020193103</v>
      </c>
      <c r="BD63" s="111">
        <f t="shared" si="82"/>
        <v>3523255.9005898526</v>
      </c>
      <c r="BE63" s="111">
        <v>0</v>
      </c>
      <c r="BF63" s="111">
        <v>-29440.660020193103</v>
      </c>
      <c r="BG63" s="111">
        <f t="shared" si="83"/>
        <v>3493815.2405696595</v>
      </c>
      <c r="BH63" s="111">
        <v>0</v>
      </c>
      <c r="BI63" s="111">
        <v>-29440.660020193103</v>
      </c>
      <c r="BJ63" s="111">
        <f t="shared" si="84"/>
        <v>3464374.5805494664</v>
      </c>
      <c r="BK63" s="111">
        <v>0</v>
      </c>
      <c r="BL63" s="111">
        <v>-26716.210295541441</v>
      </c>
      <c r="BM63" s="111">
        <f t="shared" si="85"/>
        <v>3437658.3702539252</v>
      </c>
      <c r="BN63" s="111">
        <v>0</v>
      </c>
      <c r="BO63" s="111">
        <v>-26716.210295541441</v>
      </c>
      <c r="BP63" s="111">
        <f t="shared" si="86"/>
        <v>3410942.159958384</v>
      </c>
      <c r="BQ63" s="111">
        <v>0</v>
      </c>
      <c r="BR63" s="111">
        <v>-26716.210295541441</v>
      </c>
      <c r="BS63" s="111">
        <f t="shared" si="87"/>
        <v>3384225.9496628428</v>
      </c>
      <c r="BT63" s="111">
        <v>0</v>
      </c>
      <c r="BU63" s="111">
        <v>-26716.210295541441</v>
      </c>
      <c r="BV63" s="111">
        <f t="shared" si="88"/>
        <v>3357509.7393673016</v>
      </c>
      <c r="BW63" s="111">
        <v>0</v>
      </c>
      <c r="BX63" s="111">
        <v>-26716.210295541441</v>
      </c>
      <c r="BY63" s="111">
        <f t="shared" si="89"/>
        <v>3330793.5290717604</v>
      </c>
      <c r="CA63" s="112">
        <f t="shared" si="90"/>
        <v>3496958.836405796</v>
      </c>
      <c r="CB63" s="101"/>
    </row>
    <row r="64" spans="1:80">
      <c r="A64" t="s">
        <v>231</v>
      </c>
      <c r="B64" t="s">
        <v>13</v>
      </c>
      <c r="C64" t="s">
        <v>22</v>
      </c>
      <c r="D64" s="122">
        <v>-3.854459298230211E-2</v>
      </c>
      <c r="E64" s="125" t="s">
        <v>230</v>
      </c>
      <c r="F64" s="125" t="str">
        <f t="shared" si="65"/>
        <v>GNLPSSGCT</v>
      </c>
      <c r="G64" s="125" t="str">
        <f t="shared" si="66"/>
        <v>GNLPSSGCT</v>
      </c>
      <c r="H64" s="110">
        <v>204150.90000000002</v>
      </c>
      <c r="I64" s="111">
        <v>0</v>
      </c>
      <c r="J64" s="111">
        <v>-655.74277895588841</v>
      </c>
      <c r="K64" s="111">
        <f t="shared" si="67"/>
        <v>203495.15722104412</v>
      </c>
      <c r="L64" s="111">
        <v>0</v>
      </c>
      <c r="M64" s="111">
        <v>-655.74277895588841</v>
      </c>
      <c r="N64" s="111">
        <f t="shared" si="68"/>
        <v>202839.41444208822</v>
      </c>
      <c r="O64" s="111">
        <v>0</v>
      </c>
      <c r="P64" s="111">
        <v>-655.74277895588841</v>
      </c>
      <c r="Q64" s="111">
        <f t="shared" si="69"/>
        <v>202183.67166313232</v>
      </c>
      <c r="R64" s="111">
        <v>0</v>
      </c>
      <c r="S64" s="111">
        <v>-655.74277895588841</v>
      </c>
      <c r="T64" s="111">
        <f t="shared" si="70"/>
        <v>201527.92888417642</v>
      </c>
      <c r="U64" s="111">
        <v>0</v>
      </c>
      <c r="V64" s="111">
        <v>-655.74277895588841</v>
      </c>
      <c r="W64" s="111">
        <f t="shared" si="71"/>
        <v>200872.18610522052</v>
      </c>
      <c r="X64" s="111">
        <v>0</v>
      </c>
      <c r="Y64" s="111">
        <v>-655.74277895588841</v>
      </c>
      <c r="Z64" s="111">
        <f t="shared" si="72"/>
        <v>200216.44332626462</v>
      </c>
      <c r="AA64" s="111">
        <v>0</v>
      </c>
      <c r="AB64" s="111">
        <v>-643.10510969791892</v>
      </c>
      <c r="AC64" s="111">
        <f t="shared" si="73"/>
        <v>199573.33821656671</v>
      </c>
      <c r="AD64" s="111">
        <v>0</v>
      </c>
      <c r="AE64" s="111">
        <v>-643.10510969791892</v>
      </c>
      <c r="AF64" s="111">
        <f t="shared" si="74"/>
        <v>198930.23310686881</v>
      </c>
      <c r="AG64" s="111">
        <v>0</v>
      </c>
      <c r="AH64" s="111">
        <v>-643.10510969791892</v>
      </c>
      <c r="AI64" s="111">
        <f t="shared" si="75"/>
        <v>198287.1279971709</v>
      </c>
      <c r="AJ64" s="111">
        <v>0</v>
      </c>
      <c r="AK64" s="111">
        <v>-643.10510969791892</v>
      </c>
      <c r="AL64" s="111">
        <f t="shared" si="76"/>
        <v>197644.02288747299</v>
      </c>
      <c r="AM64" s="111">
        <v>0</v>
      </c>
      <c r="AN64" s="111">
        <v>-643.10510969791892</v>
      </c>
      <c r="AO64" s="111">
        <f t="shared" si="77"/>
        <v>197000.91777777509</v>
      </c>
      <c r="AP64" s="111">
        <v>0</v>
      </c>
      <c r="AQ64" s="111">
        <v>-643.10510969791892</v>
      </c>
      <c r="AR64" s="111">
        <f t="shared" si="78"/>
        <v>196357.81266807718</v>
      </c>
      <c r="AS64" s="111">
        <v>0</v>
      </c>
      <c r="AT64" s="111">
        <v>-643.10510969791892</v>
      </c>
      <c r="AU64" s="111">
        <f t="shared" si="79"/>
        <v>195714.70755837928</v>
      </c>
      <c r="AV64" s="111">
        <v>0</v>
      </c>
      <c r="AW64" s="111">
        <v>-643.10510969791892</v>
      </c>
      <c r="AX64" s="111">
        <f t="shared" si="80"/>
        <v>195071.60244868137</v>
      </c>
      <c r="AY64" s="111">
        <v>0</v>
      </c>
      <c r="AZ64" s="111">
        <v>-643.10510969791892</v>
      </c>
      <c r="BA64" s="111">
        <f t="shared" si="81"/>
        <v>194428.49733898346</v>
      </c>
      <c r="BB64" s="111">
        <v>0</v>
      </c>
      <c r="BC64" s="111">
        <v>-643.10510969791892</v>
      </c>
      <c r="BD64" s="111">
        <f t="shared" si="82"/>
        <v>193785.39222928556</v>
      </c>
      <c r="BE64" s="111">
        <v>0</v>
      </c>
      <c r="BF64" s="111">
        <v>-643.10510969791892</v>
      </c>
      <c r="BG64" s="111">
        <f t="shared" si="83"/>
        <v>193142.28711958765</v>
      </c>
      <c r="BH64" s="111">
        <v>0</v>
      </c>
      <c r="BI64" s="111">
        <v>-643.10510969791892</v>
      </c>
      <c r="BJ64" s="111">
        <f t="shared" si="84"/>
        <v>192499.18200988974</v>
      </c>
      <c r="BK64" s="111">
        <v>0</v>
      </c>
      <c r="BL64" s="111">
        <v>-618.3168849997744</v>
      </c>
      <c r="BM64" s="111">
        <f t="shared" si="85"/>
        <v>191880.86512488997</v>
      </c>
      <c r="BN64" s="111">
        <v>0</v>
      </c>
      <c r="BO64" s="111">
        <v>-618.3168849997744</v>
      </c>
      <c r="BP64" s="111">
        <f t="shared" si="86"/>
        <v>191262.54823989019</v>
      </c>
      <c r="BQ64" s="111">
        <v>0</v>
      </c>
      <c r="BR64" s="111">
        <v>-618.3168849997744</v>
      </c>
      <c r="BS64" s="111">
        <f t="shared" si="87"/>
        <v>190644.23135489042</v>
      </c>
      <c r="BT64" s="111">
        <v>0</v>
      </c>
      <c r="BU64" s="111">
        <v>-618.3168849997744</v>
      </c>
      <c r="BV64" s="111">
        <f t="shared" si="88"/>
        <v>190025.91446989065</v>
      </c>
      <c r="BW64" s="111">
        <v>0</v>
      </c>
      <c r="BX64" s="111">
        <v>-618.3168849997744</v>
      </c>
      <c r="BY64" s="111">
        <f t="shared" si="89"/>
        <v>189407.59758489087</v>
      </c>
      <c r="CA64" s="112">
        <f t="shared" si="90"/>
        <v>193170.88891731625</v>
      </c>
      <c r="CB64" s="101"/>
    </row>
    <row r="65" spans="1:80">
      <c r="A65" t="s">
        <v>232</v>
      </c>
      <c r="B65" t="s">
        <v>36</v>
      </c>
      <c r="C65" t="s">
        <v>36</v>
      </c>
      <c r="D65" s="122">
        <v>-7.2016415149075141E-2</v>
      </c>
      <c r="E65" s="125" t="s">
        <v>230</v>
      </c>
      <c r="F65" s="125" t="str">
        <f t="shared" si="65"/>
        <v>GNLPCN</v>
      </c>
      <c r="G65" s="125" t="str">
        <f t="shared" si="66"/>
        <v>GNLPCN</v>
      </c>
      <c r="H65" s="110">
        <v>24826321.000000004</v>
      </c>
      <c r="I65" s="111">
        <v>0</v>
      </c>
      <c r="J65" s="111">
        <v>-148991.88664668353</v>
      </c>
      <c r="K65" s="111">
        <f t="shared" si="67"/>
        <v>24677329.113353319</v>
      </c>
      <c r="L65" s="111">
        <v>0</v>
      </c>
      <c r="M65" s="111">
        <v>-148991.88664668353</v>
      </c>
      <c r="N65" s="111">
        <f t="shared" si="68"/>
        <v>24528337.226706635</v>
      </c>
      <c r="O65" s="111">
        <v>0</v>
      </c>
      <c r="P65" s="111">
        <v>-148991.88664668353</v>
      </c>
      <c r="Q65" s="111">
        <f t="shared" si="69"/>
        <v>24379345.340059951</v>
      </c>
      <c r="R65" s="111">
        <v>0</v>
      </c>
      <c r="S65" s="111">
        <v>-148991.88664668353</v>
      </c>
      <c r="T65" s="111">
        <f t="shared" si="70"/>
        <v>24230353.453413267</v>
      </c>
      <c r="U65" s="111">
        <v>0</v>
      </c>
      <c r="V65" s="111">
        <v>-148991.88664668353</v>
      </c>
      <c r="W65" s="111">
        <f t="shared" si="71"/>
        <v>24081361.566766582</v>
      </c>
      <c r="X65" s="111">
        <v>0</v>
      </c>
      <c r="Y65" s="111">
        <v>-148991.88664668353</v>
      </c>
      <c r="Z65" s="111">
        <f t="shared" si="72"/>
        <v>23932369.680119898</v>
      </c>
      <c r="AA65" s="111">
        <v>0</v>
      </c>
      <c r="AB65" s="111">
        <v>-143626.95586538778</v>
      </c>
      <c r="AC65" s="111">
        <f t="shared" si="73"/>
        <v>23788742.724254511</v>
      </c>
      <c r="AD65" s="111">
        <v>0</v>
      </c>
      <c r="AE65" s="111">
        <v>-143626.95586538778</v>
      </c>
      <c r="AF65" s="111">
        <f t="shared" si="74"/>
        <v>23645115.768389124</v>
      </c>
      <c r="AG65" s="111">
        <v>0</v>
      </c>
      <c r="AH65" s="111">
        <v>-143626.95586538778</v>
      </c>
      <c r="AI65" s="111">
        <f t="shared" si="75"/>
        <v>23501488.812523738</v>
      </c>
      <c r="AJ65" s="111">
        <v>0</v>
      </c>
      <c r="AK65" s="111">
        <v>-143626.95586538778</v>
      </c>
      <c r="AL65" s="111">
        <f t="shared" si="76"/>
        <v>23357861.856658351</v>
      </c>
      <c r="AM65" s="111">
        <v>0</v>
      </c>
      <c r="AN65" s="111">
        <v>-143626.95586538778</v>
      </c>
      <c r="AO65" s="111">
        <f t="shared" si="77"/>
        <v>23214234.900792964</v>
      </c>
      <c r="AP65" s="111">
        <v>0</v>
      </c>
      <c r="AQ65" s="111">
        <v>-143626.95586538778</v>
      </c>
      <c r="AR65" s="111">
        <f t="shared" si="78"/>
        <v>23070607.944927577</v>
      </c>
      <c r="AS65" s="111">
        <v>0</v>
      </c>
      <c r="AT65" s="111">
        <v>-143626.95586538778</v>
      </c>
      <c r="AU65" s="111">
        <f t="shared" si="79"/>
        <v>22926980.98906219</v>
      </c>
      <c r="AV65" s="111">
        <v>0</v>
      </c>
      <c r="AW65" s="111">
        <v>-143626.95586538778</v>
      </c>
      <c r="AX65" s="111">
        <f t="shared" si="80"/>
        <v>22783354.033196803</v>
      </c>
      <c r="AY65" s="111">
        <v>0</v>
      </c>
      <c r="AZ65" s="111">
        <v>-143626.95586538778</v>
      </c>
      <c r="BA65" s="111">
        <f t="shared" si="81"/>
        <v>22639727.077331416</v>
      </c>
      <c r="BB65" s="111">
        <v>0</v>
      </c>
      <c r="BC65" s="111">
        <v>-143626.95586538778</v>
      </c>
      <c r="BD65" s="111">
        <f t="shared" si="82"/>
        <v>22496100.121466029</v>
      </c>
      <c r="BE65" s="111">
        <v>0</v>
      </c>
      <c r="BF65" s="111">
        <v>-143626.95586538778</v>
      </c>
      <c r="BG65" s="111">
        <f t="shared" si="83"/>
        <v>22352473.165600643</v>
      </c>
      <c r="BH65" s="111">
        <v>0</v>
      </c>
      <c r="BI65" s="111">
        <v>-143626.95586538778</v>
      </c>
      <c r="BJ65" s="111">
        <f t="shared" si="84"/>
        <v>22208846.209735256</v>
      </c>
      <c r="BK65" s="111">
        <v>0</v>
      </c>
      <c r="BL65" s="111">
        <v>-133283.45738518817</v>
      </c>
      <c r="BM65" s="111">
        <f t="shared" si="85"/>
        <v>22075562.752350066</v>
      </c>
      <c r="BN65" s="111">
        <v>0</v>
      </c>
      <c r="BO65" s="111">
        <v>-133283.45738518817</v>
      </c>
      <c r="BP65" s="111">
        <f t="shared" si="86"/>
        <v>21942279.294964876</v>
      </c>
      <c r="BQ65" s="111">
        <v>0</v>
      </c>
      <c r="BR65" s="111">
        <v>-133283.45738518817</v>
      </c>
      <c r="BS65" s="111">
        <f t="shared" si="87"/>
        <v>21808995.837579686</v>
      </c>
      <c r="BT65" s="111">
        <v>0</v>
      </c>
      <c r="BU65" s="111">
        <v>-133283.45738518817</v>
      </c>
      <c r="BV65" s="111">
        <f t="shared" si="88"/>
        <v>21675712.380194496</v>
      </c>
      <c r="BW65" s="111">
        <v>0</v>
      </c>
      <c r="BX65" s="111">
        <v>-133283.45738518817</v>
      </c>
      <c r="BY65" s="111">
        <f t="shared" si="89"/>
        <v>21542428.922809307</v>
      </c>
      <c r="CA65" s="112">
        <f t="shared" si="90"/>
        <v>22364407.971539333</v>
      </c>
      <c r="CB65" s="101"/>
    </row>
    <row r="66" spans="1:80">
      <c r="A66" t="s">
        <v>233</v>
      </c>
      <c r="B66" t="s">
        <v>37</v>
      </c>
      <c r="C66" t="s">
        <v>37</v>
      </c>
      <c r="D66" s="122">
        <v>-9.9833160470921722E-2</v>
      </c>
      <c r="E66" s="125" t="s">
        <v>230</v>
      </c>
      <c r="F66" s="125" t="str">
        <f t="shared" si="65"/>
        <v>GNLPSE</v>
      </c>
      <c r="G66" s="125" t="str">
        <f t="shared" si="66"/>
        <v>GNLPSE</v>
      </c>
      <c r="H66" s="110">
        <v>660194.28</v>
      </c>
      <c r="I66" s="111">
        <v>0</v>
      </c>
      <c r="J66" s="111">
        <v>-5492.4401247687192</v>
      </c>
      <c r="K66" s="111">
        <f t="shared" si="67"/>
        <v>654701.83987523126</v>
      </c>
      <c r="L66" s="111">
        <v>0</v>
      </c>
      <c r="M66" s="111">
        <v>-5492.4401247687192</v>
      </c>
      <c r="N66" s="111">
        <f t="shared" si="68"/>
        <v>649209.3997504625</v>
      </c>
      <c r="O66" s="111">
        <v>0</v>
      </c>
      <c r="P66" s="111">
        <v>-5492.4401247687192</v>
      </c>
      <c r="Q66" s="111">
        <f t="shared" si="69"/>
        <v>643716.95962569374</v>
      </c>
      <c r="R66" s="111">
        <v>0</v>
      </c>
      <c r="S66" s="111">
        <v>-5492.4401247687192</v>
      </c>
      <c r="T66" s="111">
        <f t="shared" si="70"/>
        <v>638224.51950092497</v>
      </c>
      <c r="U66" s="111">
        <v>0</v>
      </c>
      <c r="V66" s="111">
        <v>-5492.4401247687192</v>
      </c>
      <c r="W66" s="111">
        <f t="shared" si="71"/>
        <v>632732.07937615621</v>
      </c>
      <c r="X66" s="111">
        <v>0</v>
      </c>
      <c r="Y66" s="111">
        <v>-5492.4401247687192</v>
      </c>
      <c r="Z66" s="111">
        <f t="shared" si="72"/>
        <v>627239.63925138745</v>
      </c>
      <c r="AA66" s="111">
        <v>0</v>
      </c>
      <c r="AB66" s="111">
        <v>-5218.2762965922348</v>
      </c>
      <c r="AC66" s="111">
        <f t="shared" si="73"/>
        <v>622021.36295479524</v>
      </c>
      <c r="AD66" s="111">
        <v>0</v>
      </c>
      <c r="AE66" s="111">
        <v>-5218.2762965922348</v>
      </c>
      <c r="AF66" s="111">
        <f t="shared" si="74"/>
        <v>616803.08665820304</v>
      </c>
      <c r="AG66" s="111">
        <v>0</v>
      </c>
      <c r="AH66" s="111">
        <v>-5218.2762965922348</v>
      </c>
      <c r="AI66" s="111">
        <f t="shared" si="75"/>
        <v>611584.81036161084</v>
      </c>
      <c r="AJ66" s="111">
        <v>0</v>
      </c>
      <c r="AK66" s="111">
        <v>-5218.2762965922348</v>
      </c>
      <c r="AL66" s="111">
        <f t="shared" si="76"/>
        <v>606366.53406501864</v>
      </c>
      <c r="AM66" s="111">
        <v>0</v>
      </c>
      <c r="AN66" s="111">
        <v>-5218.2762965922348</v>
      </c>
      <c r="AO66" s="111">
        <f t="shared" si="77"/>
        <v>601148.25776842644</v>
      </c>
      <c r="AP66" s="111">
        <v>0</v>
      </c>
      <c r="AQ66" s="111">
        <v>-5218.2762965922348</v>
      </c>
      <c r="AR66" s="111">
        <f t="shared" si="78"/>
        <v>595929.98147183424</v>
      </c>
      <c r="AS66" s="111">
        <v>0</v>
      </c>
      <c r="AT66" s="111">
        <v>-5218.2762965922348</v>
      </c>
      <c r="AU66" s="111">
        <f t="shared" si="79"/>
        <v>590711.70517524204</v>
      </c>
      <c r="AV66" s="111">
        <v>0</v>
      </c>
      <c r="AW66" s="111">
        <v>-5218.2762965922348</v>
      </c>
      <c r="AX66" s="111">
        <f t="shared" si="80"/>
        <v>585493.42887864984</v>
      </c>
      <c r="AY66" s="111">
        <v>0</v>
      </c>
      <c r="AZ66" s="111">
        <v>-5218.2762965922348</v>
      </c>
      <c r="BA66" s="111">
        <f t="shared" si="81"/>
        <v>580275.15258205764</v>
      </c>
      <c r="BB66" s="111">
        <v>0</v>
      </c>
      <c r="BC66" s="111">
        <v>-5218.2762965922348</v>
      </c>
      <c r="BD66" s="111">
        <f t="shared" si="82"/>
        <v>575056.87628546543</v>
      </c>
      <c r="BE66" s="111">
        <v>0</v>
      </c>
      <c r="BF66" s="111">
        <v>-5218.2762965922348</v>
      </c>
      <c r="BG66" s="111">
        <f t="shared" si="83"/>
        <v>569838.59998887323</v>
      </c>
      <c r="BH66" s="111">
        <v>0</v>
      </c>
      <c r="BI66" s="111">
        <v>-5218.2762965922348</v>
      </c>
      <c r="BJ66" s="111">
        <f t="shared" si="84"/>
        <v>564620.32369228103</v>
      </c>
      <c r="BK66" s="111">
        <v>0</v>
      </c>
      <c r="BL66" s="111">
        <v>-4697.3192816929377</v>
      </c>
      <c r="BM66" s="111">
        <f t="shared" si="85"/>
        <v>559923.00441058807</v>
      </c>
      <c r="BN66" s="111">
        <v>0</v>
      </c>
      <c r="BO66" s="111">
        <v>-4697.3192816929377</v>
      </c>
      <c r="BP66" s="111">
        <f t="shared" si="86"/>
        <v>555225.6851288951</v>
      </c>
      <c r="BQ66" s="111">
        <v>0</v>
      </c>
      <c r="BR66" s="111">
        <v>-4697.3192816929377</v>
      </c>
      <c r="BS66" s="111">
        <f t="shared" si="87"/>
        <v>550528.36584720213</v>
      </c>
      <c r="BT66" s="111">
        <v>0</v>
      </c>
      <c r="BU66" s="111">
        <v>-4697.3192816929377</v>
      </c>
      <c r="BV66" s="111">
        <f t="shared" si="88"/>
        <v>545831.04656550917</v>
      </c>
      <c r="BW66" s="111">
        <v>0</v>
      </c>
      <c r="BX66" s="111">
        <v>-4697.3192816929377</v>
      </c>
      <c r="BY66" s="111">
        <f t="shared" si="89"/>
        <v>541133.7272838162</v>
      </c>
      <c r="CA66" s="112">
        <f t="shared" si="90"/>
        <v>570439.70423683384</v>
      </c>
      <c r="CB66" s="101"/>
    </row>
    <row r="67" spans="1:80">
      <c r="A67" t="s">
        <v>234</v>
      </c>
      <c r="H67" s="115">
        <f>SUBTOTAL(9,H52:H66)</f>
        <v>948615872.59000003</v>
      </c>
      <c r="I67" s="116">
        <f t="shared" ref="I67:BT67" si="91">SUBTOTAL(9,I52:I66)</f>
        <v>11465804.940000003</v>
      </c>
      <c r="J67" s="116">
        <f t="shared" si="91"/>
        <v>-4728661.7120156102</v>
      </c>
      <c r="K67" s="116">
        <f t="shared" si="91"/>
        <v>955353015.81798458</v>
      </c>
      <c r="L67" s="116">
        <f t="shared" si="91"/>
        <v>4003385.71</v>
      </c>
      <c r="M67" s="116">
        <f t="shared" si="91"/>
        <v>-4728661.7120156102</v>
      </c>
      <c r="N67" s="116">
        <f t="shared" si="91"/>
        <v>954627739.81596887</v>
      </c>
      <c r="O67" s="116">
        <f t="shared" si="91"/>
        <v>11578716.280000001</v>
      </c>
      <c r="P67" s="116">
        <f t="shared" si="91"/>
        <v>-4728661.7120156102</v>
      </c>
      <c r="Q67" s="116">
        <f t="shared" si="91"/>
        <v>961477794.38395333</v>
      </c>
      <c r="R67" s="116">
        <f t="shared" si="91"/>
        <v>10837696.68340566</v>
      </c>
      <c r="S67" s="116">
        <f t="shared" si="91"/>
        <v>-4728661.7120156102</v>
      </c>
      <c r="T67" s="116">
        <f t="shared" si="91"/>
        <v>967586829.35534334</v>
      </c>
      <c r="U67" s="116">
        <f t="shared" si="91"/>
        <v>19916761.488451317</v>
      </c>
      <c r="V67" s="116">
        <f t="shared" si="91"/>
        <v>-4728661.7120156102</v>
      </c>
      <c r="W67" s="116">
        <f t="shared" si="91"/>
        <v>982774929.13177907</v>
      </c>
      <c r="X67" s="116">
        <f t="shared" si="91"/>
        <v>29173021.798767164</v>
      </c>
      <c r="Y67" s="116">
        <f t="shared" si="91"/>
        <v>-4728661.7120156102</v>
      </c>
      <c r="Z67" s="116">
        <f t="shared" si="91"/>
        <v>1007219289.2185305</v>
      </c>
      <c r="AA67" s="116">
        <f t="shared" si="91"/>
        <v>5051004.481253908</v>
      </c>
      <c r="AB67" s="116">
        <f t="shared" si="91"/>
        <v>-4942500.2354904031</v>
      </c>
      <c r="AC67" s="116">
        <f t="shared" si="91"/>
        <v>1007327793.4642941</v>
      </c>
      <c r="AD67" s="116">
        <f t="shared" si="91"/>
        <v>8306253.4250809141</v>
      </c>
      <c r="AE67" s="116">
        <f t="shared" si="91"/>
        <v>-4942500.2354904031</v>
      </c>
      <c r="AF67" s="116">
        <f t="shared" si="91"/>
        <v>1010691546.6538848</v>
      </c>
      <c r="AG67" s="116">
        <f t="shared" si="91"/>
        <v>5323019.3539874619</v>
      </c>
      <c r="AH67" s="116">
        <f t="shared" si="91"/>
        <v>-4942500.2354904031</v>
      </c>
      <c r="AI67" s="116">
        <f t="shared" si="91"/>
        <v>1011072065.7723817</v>
      </c>
      <c r="AJ67" s="116">
        <f t="shared" si="91"/>
        <v>4270442.6992136128</v>
      </c>
      <c r="AK67" s="116">
        <f t="shared" si="91"/>
        <v>-4942500.2354904031</v>
      </c>
      <c r="AL67" s="116">
        <f t="shared" si="91"/>
        <v>1010400008.2361048</v>
      </c>
      <c r="AM67" s="116">
        <f t="shared" si="91"/>
        <v>3776387.4829029911</v>
      </c>
      <c r="AN67" s="116">
        <f t="shared" si="91"/>
        <v>-4942500.2354904031</v>
      </c>
      <c r="AO67" s="116">
        <f t="shared" si="91"/>
        <v>1009233895.4835175</v>
      </c>
      <c r="AP67" s="116">
        <f t="shared" si="91"/>
        <v>8983081.3730519079</v>
      </c>
      <c r="AQ67" s="116">
        <f t="shared" si="91"/>
        <v>-4942500.2354904031</v>
      </c>
      <c r="AR67" s="116">
        <f t="shared" si="91"/>
        <v>1013274476.6210791</v>
      </c>
      <c r="AS67" s="116">
        <f t="shared" si="91"/>
        <v>3469324.9305300256</v>
      </c>
      <c r="AT67" s="116">
        <f t="shared" si="91"/>
        <v>-4942500.2354904031</v>
      </c>
      <c r="AU67" s="116">
        <f t="shared" si="91"/>
        <v>1011801301.3161187</v>
      </c>
      <c r="AV67" s="116">
        <f t="shared" si="91"/>
        <v>4161353.2100703777</v>
      </c>
      <c r="AW67" s="116">
        <f t="shared" si="91"/>
        <v>-4942500.2354904031</v>
      </c>
      <c r="AX67" s="116">
        <f t="shared" si="91"/>
        <v>1011020154.2906986</v>
      </c>
      <c r="AY67" s="116">
        <f t="shared" si="91"/>
        <v>6304339.2133961711</v>
      </c>
      <c r="AZ67" s="116">
        <f t="shared" si="91"/>
        <v>-5207814.785490402</v>
      </c>
      <c r="BA67" s="116">
        <f t="shared" si="91"/>
        <v>1012116678.7186046</v>
      </c>
      <c r="BB67" s="116">
        <f t="shared" si="91"/>
        <v>5525468.2749218903</v>
      </c>
      <c r="BC67" s="116">
        <f t="shared" si="91"/>
        <v>-4942500.2354904031</v>
      </c>
      <c r="BD67" s="116">
        <f t="shared" si="91"/>
        <v>1012699646.7580358</v>
      </c>
      <c r="BE67" s="116">
        <f t="shared" si="91"/>
        <v>4452895.8106727405</v>
      </c>
      <c r="BF67" s="116">
        <f t="shared" si="91"/>
        <v>-4942500.2354904031</v>
      </c>
      <c r="BG67" s="116">
        <f t="shared" si="91"/>
        <v>1012210042.3332182</v>
      </c>
      <c r="BH67" s="116">
        <f t="shared" si="91"/>
        <v>9717009.1999177337</v>
      </c>
      <c r="BI67" s="116">
        <f t="shared" si="91"/>
        <v>-4942500.2354904031</v>
      </c>
      <c r="BJ67" s="116">
        <f t="shared" si="91"/>
        <v>1016984551.2976456</v>
      </c>
      <c r="BK67" s="116">
        <f t="shared" si="91"/>
        <v>3942145.2169925817</v>
      </c>
      <c r="BL67" s="116">
        <f t="shared" si="91"/>
        <v>-4915684.8054856248</v>
      </c>
      <c r="BM67" s="116">
        <f t="shared" si="91"/>
        <v>1016011011.7091525</v>
      </c>
      <c r="BN67" s="116">
        <f t="shared" si="91"/>
        <v>2339790.6445270777</v>
      </c>
      <c r="BO67" s="116">
        <f t="shared" si="91"/>
        <v>-4915684.8054856248</v>
      </c>
      <c r="BP67" s="116">
        <f t="shared" si="91"/>
        <v>1013435117.5481938</v>
      </c>
      <c r="BQ67" s="116">
        <f t="shared" si="91"/>
        <v>2229843.4779841369</v>
      </c>
      <c r="BR67" s="116">
        <f t="shared" si="91"/>
        <v>-4915684.8054856248</v>
      </c>
      <c r="BS67" s="116">
        <f t="shared" si="91"/>
        <v>1010749276.2206922</v>
      </c>
      <c r="BT67" s="116">
        <f t="shared" si="91"/>
        <v>2199278.6621327642</v>
      </c>
      <c r="BU67" s="116">
        <f t="shared" ref="BU67:BY67" si="92">SUBTOTAL(9,BU52:BU66)</f>
        <v>-4915684.8054856248</v>
      </c>
      <c r="BV67" s="116">
        <f t="shared" si="92"/>
        <v>1008032870.0773394</v>
      </c>
      <c r="BW67" s="116">
        <f t="shared" si="92"/>
        <v>3052615.3126456249</v>
      </c>
      <c r="BX67" s="116">
        <f t="shared" si="92"/>
        <v>-4915684.8054856248</v>
      </c>
      <c r="BY67" s="116">
        <f t="shared" si="92"/>
        <v>1006169800.5844995</v>
      </c>
      <c r="CA67" s="117">
        <f>SUBTOTAL(9,CA52:CA66)</f>
        <v>1011826063.3045229</v>
      </c>
    </row>
    <row r="68" spans="1:80">
      <c r="H68" s="110"/>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CA68" s="112"/>
    </row>
    <row r="69" spans="1:80">
      <c r="A69" s="99" t="s">
        <v>235</v>
      </c>
      <c r="B69" s="99"/>
      <c r="H69" s="110"/>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CA69" s="112"/>
    </row>
    <row r="70" spans="1:80">
      <c r="A70" t="s">
        <v>236</v>
      </c>
      <c r="B70" t="s">
        <v>37</v>
      </c>
      <c r="C70" t="s">
        <v>37</v>
      </c>
      <c r="D70" s="122">
        <v>-3.4508074531259238E-2</v>
      </c>
      <c r="E70" s="125" t="s">
        <v>237</v>
      </c>
      <c r="F70" s="125" t="str">
        <f>E70&amp;C70</f>
        <v>MNGPSE</v>
      </c>
      <c r="G70" s="125" t="str">
        <f>E70&amp;C70</f>
        <v>MNGPSE</v>
      </c>
      <c r="H70" s="110">
        <v>286661903.54000002</v>
      </c>
      <c r="I70" s="111">
        <v>1023602.19</v>
      </c>
      <c r="J70" s="111">
        <v>-824345.86105258064</v>
      </c>
      <c r="K70" s="111">
        <f>H70+I70+J70</f>
        <v>286861159.86894745</v>
      </c>
      <c r="L70" s="111">
        <v>1877432.5</v>
      </c>
      <c r="M70" s="111">
        <v>-824345.86105258064</v>
      </c>
      <c r="N70" s="111">
        <f>K70+L70+M70</f>
        <v>287914246.50789487</v>
      </c>
      <c r="O70" s="111">
        <v>83371.279999999984</v>
      </c>
      <c r="P70" s="111">
        <v>-824345.86105258064</v>
      </c>
      <c r="Q70" s="111">
        <f>N70+O70+P70</f>
        <v>287173271.92684227</v>
      </c>
      <c r="R70" s="111">
        <v>2631452.2999999998</v>
      </c>
      <c r="S70" s="111">
        <v>-824345.86105258064</v>
      </c>
      <c r="T70" s="111">
        <f>Q70+R70+S70</f>
        <v>288980378.36578971</v>
      </c>
      <c r="U70" s="111">
        <v>933057.75</v>
      </c>
      <c r="V70" s="111">
        <v>-824345.86105258064</v>
      </c>
      <c r="W70" s="111">
        <f>T70+U70+V70</f>
        <v>289089090.25473714</v>
      </c>
      <c r="X70" s="111">
        <v>3585564.82</v>
      </c>
      <c r="Y70" s="111">
        <v>-824345.86105258064</v>
      </c>
      <c r="Z70" s="111">
        <f>W70+X70+Y70</f>
        <v>291850309.21368456</v>
      </c>
      <c r="AA70" s="111">
        <v>2541858.08</v>
      </c>
      <c r="AB70" s="111">
        <v>-839266.01852640684</v>
      </c>
      <c r="AC70" s="111">
        <f>Z70+AA70+AB70</f>
        <v>293552901.27515811</v>
      </c>
      <c r="AD70" s="111">
        <v>813000</v>
      </c>
      <c r="AE70" s="111">
        <v>-839266.01852640684</v>
      </c>
      <c r="AF70" s="111">
        <f>AC70+AD70+AE70</f>
        <v>293526635.25663167</v>
      </c>
      <c r="AG70" s="111">
        <v>658916.51999999979</v>
      </c>
      <c r="AH70" s="111">
        <v>-839266.01852640684</v>
      </c>
      <c r="AI70" s="111">
        <f>AF70+AG70+AH70</f>
        <v>293346285.75810522</v>
      </c>
      <c r="AJ70" s="111">
        <v>189000</v>
      </c>
      <c r="AK70" s="111">
        <v>-839266.01852640684</v>
      </c>
      <c r="AL70" s="111">
        <f>AI70+AJ70+AK70</f>
        <v>292696019.73957878</v>
      </c>
      <c r="AM70" s="111">
        <v>997000</v>
      </c>
      <c r="AN70" s="111">
        <v>-839266.01852640684</v>
      </c>
      <c r="AO70" s="111">
        <f>AL70+AM70+AN70</f>
        <v>292853753.72105235</v>
      </c>
      <c r="AP70" s="111">
        <v>1203000</v>
      </c>
      <c r="AQ70" s="111">
        <v>-839266.01852640684</v>
      </c>
      <c r="AR70" s="111">
        <f>AO70+AP70+AQ70</f>
        <v>293217487.70252591</v>
      </c>
      <c r="AS70" s="111">
        <v>1417000</v>
      </c>
      <c r="AT70" s="111">
        <v>-839266.01852640684</v>
      </c>
      <c r="AU70" s="111">
        <f>AR70+AS70+AT70</f>
        <v>293795221.68399948</v>
      </c>
      <c r="AV70" s="111">
        <v>487000</v>
      </c>
      <c r="AW70" s="111">
        <v>-839266.01852640684</v>
      </c>
      <c r="AX70" s="111">
        <f>AU70+AV70+AW70</f>
        <v>293442955.66547304</v>
      </c>
      <c r="AY70" s="111">
        <v>282000</v>
      </c>
      <c r="AZ70" s="111">
        <v>-839266.01852640684</v>
      </c>
      <c r="BA70" s="111">
        <f>AX70+AY70+AZ70</f>
        <v>292885689.64694661</v>
      </c>
      <c r="BB70" s="111">
        <v>367000</v>
      </c>
      <c r="BC70" s="111">
        <v>-839266.01852640684</v>
      </c>
      <c r="BD70" s="111">
        <f>BA70+BB70+BC70</f>
        <v>292413423.62842017</v>
      </c>
      <c r="BE70" s="111">
        <v>401000</v>
      </c>
      <c r="BF70" s="111">
        <v>-839266.01852640684</v>
      </c>
      <c r="BG70" s="111">
        <f>BD70+BE70+BF70</f>
        <v>291975157.60989374</v>
      </c>
      <c r="BH70" s="111">
        <v>4268263.0999999996</v>
      </c>
      <c r="BI70" s="111">
        <v>-839266.01852640684</v>
      </c>
      <c r="BJ70" s="111">
        <f>BG70+BH70+BI70</f>
        <v>295404154.69136733</v>
      </c>
      <c r="BK70" s="111">
        <v>15000</v>
      </c>
      <c r="BL70" s="111">
        <v>-849485.71557777806</v>
      </c>
      <c r="BM70" s="111">
        <f>BJ70+BK70+BL70</f>
        <v>294569668.97578955</v>
      </c>
      <c r="BN70" s="111">
        <v>48000</v>
      </c>
      <c r="BO70" s="111">
        <v>-849485.71557777806</v>
      </c>
      <c r="BP70" s="111">
        <f>BM70+BN70+BO70</f>
        <v>293768183.26021177</v>
      </c>
      <c r="BQ70" s="111">
        <v>225000</v>
      </c>
      <c r="BR70" s="111">
        <v>-849485.71557777806</v>
      </c>
      <c r="BS70" s="111">
        <f>BP70+BQ70+BR70</f>
        <v>293143697.54463398</v>
      </c>
      <c r="BT70" s="111">
        <v>48000</v>
      </c>
      <c r="BU70" s="111">
        <v>-849485.71557777806</v>
      </c>
      <c r="BV70" s="111">
        <f>BS70+BT70+BU70</f>
        <v>292342211.8290562</v>
      </c>
      <c r="BW70" s="111">
        <v>488000</v>
      </c>
      <c r="BX70" s="111">
        <v>-849485.71557777806</v>
      </c>
      <c r="BY70" s="111">
        <f>BV70+BW70+BX70</f>
        <v>291980726.11347842</v>
      </c>
      <c r="CA70" s="112">
        <f t="shared" ref="CA70" si="93">AVERAGE(AO70,AR70,AU70,AX70,BA70,BD70,BG70,BJ70,BM70,BP70,BS70,BV70,BY70)</f>
        <v>293214794.77483451</v>
      </c>
      <c r="CB70" s="101"/>
    </row>
    <row r="71" spans="1:80">
      <c r="A71" t="s">
        <v>238</v>
      </c>
      <c r="H71" s="115">
        <f>SUBTOTAL(9,H70)</f>
        <v>286661903.54000002</v>
      </c>
      <c r="I71" s="116">
        <f t="shared" ref="I71:BT71" si="94">SUBTOTAL(9,I70)</f>
        <v>1023602.19</v>
      </c>
      <c r="J71" s="116">
        <f t="shared" si="94"/>
        <v>-824345.86105258064</v>
      </c>
      <c r="K71" s="116">
        <f t="shared" si="94"/>
        <v>286861159.86894745</v>
      </c>
      <c r="L71" s="116">
        <f t="shared" si="94"/>
        <v>1877432.5</v>
      </c>
      <c r="M71" s="116">
        <f t="shared" si="94"/>
        <v>-824345.86105258064</v>
      </c>
      <c r="N71" s="116">
        <f t="shared" si="94"/>
        <v>287914246.50789487</v>
      </c>
      <c r="O71" s="116">
        <f t="shared" si="94"/>
        <v>83371.279999999984</v>
      </c>
      <c r="P71" s="116">
        <f t="shared" si="94"/>
        <v>-824345.86105258064</v>
      </c>
      <c r="Q71" s="116">
        <f t="shared" si="94"/>
        <v>287173271.92684227</v>
      </c>
      <c r="R71" s="116">
        <f t="shared" si="94"/>
        <v>2631452.2999999998</v>
      </c>
      <c r="S71" s="116">
        <f t="shared" si="94"/>
        <v>-824345.86105258064</v>
      </c>
      <c r="T71" s="116">
        <f t="shared" si="94"/>
        <v>288980378.36578971</v>
      </c>
      <c r="U71" s="116">
        <f t="shared" si="94"/>
        <v>933057.75</v>
      </c>
      <c r="V71" s="116">
        <f t="shared" si="94"/>
        <v>-824345.86105258064</v>
      </c>
      <c r="W71" s="116">
        <f t="shared" si="94"/>
        <v>289089090.25473714</v>
      </c>
      <c r="X71" s="116">
        <f t="shared" si="94"/>
        <v>3585564.82</v>
      </c>
      <c r="Y71" s="116">
        <f t="shared" si="94"/>
        <v>-824345.86105258064</v>
      </c>
      <c r="Z71" s="116">
        <f t="shared" si="94"/>
        <v>291850309.21368456</v>
      </c>
      <c r="AA71" s="116">
        <f t="shared" si="94"/>
        <v>2541858.08</v>
      </c>
      <c r="AB71" s="116">
        <f t="shared" si="94"/>
        <v>-839266.01852640684</v>
      </c>
      <c r="AC71" s="116">
        <f t="shared" si="94"/>
        <v>293552901.27515811</v>
      </c>
      <c r="AD71" s="116">
        <f t="shared" si="94"/>
        <v>813000</v>
      </c>
      <c r="AE71" s="116">
        <f t="shared" si="94"/>
        <v>-839266.01852640684</v>
      </c>
      <c r="AF71" s="116">
        <f t="shared" si="94"/>
        <v>293526635.25663167</v>
      </c>
      <c r="AG71" s="116">
        <f t="shared" si="94"/>
        <v>658916.51999999979</v>
      </c>
      <c r="AH71" s="116">
        <f t="shared" si="94"/>
        <v>-839266.01852640684</v>
      </c>
      <c r="AI71" s="116">
        <f t="shared" si="94"/>
        <v>293346285.75810522</v>
      </c>
      <c r="AJ71" s="116">
        <f t="shared" si="94"/>
        <v>189000</v>
      </c>
      <c r="AK71" s="116">
        <f t="shared" si="94"/>
        <v>-839266.01852640684</v>
      </c>
      <c r="AL71" s="116">
        <f t="shared" si="94"/>
        <v>292696019.73957878</v>
      </c>
      <c r="AM71" s="116">
        <f t="shared" si="94"/>
        <v>997000</v>
      </c>
      <c r="AN71" s="116">
        <f t="shared" si="94"/>
        <v>-839266.01852640684</v>
      </c>
      <c r="AO71" s="116">
        <f t="shared" si="94"/>
        <v>292853753.72105235</v>
      </c>
      <c r="AP71" s="116">
        <f t="shared" si="94"/>
        <v>1203000</v>
      </c>
      <c r="AQ71" s="116">
        <f t="shared" si="94"/>
        <v>-839266.01852640684</v>
      </c>
      <c r="AR71" s="116">
        <f t="shared" si="94"/>
        <v>293217487.70252591</v>
      </c>
      <c r="AS71" s="116">
        <f t="shared" si="94"/>
        <v>1417000</v>
      </c>
      <c r="AT71" s="116">
        <f t="shared" si="94"/>
        <v>-839266.01852640684</v>
      </c>
      <c r="AU71" s="116">
        <f t="shared" si="94"/>
        <v>293795221.68399948</v>
      </c>
      <c r="AV71" s="116">
        <f t="shared" si="94"/>
        <v>487000</v>
      </c>
      <c r="AW71" s="116">
        <f t="shared" si="94"/>
        <v>-839266.01852640684</v>
      </c>
      <c r="AX71" s="116">
        <f t="shared" si="94"/>
        <v>293442955.66547304</v>
      </c>
      <c r="AY71" s="116">
        <f t="shared" si="94"/>
        <v>282000</v>
      </c>
      <c r="AZ71" s="116">
        <f t="shared" si="94"/>
        <v>-839266.01852640684</v>
      </c>
      <c r="BA71" s="116">
        <f t="shared" si="94"/>
        <v>292885689.64694661</v>
      </c>
      <c r="BB71" s="116">
        <f t="shared" si="94"/>
        <v>367000</v>
      </c>
      <c r="BC71" s="116">
        <f t="shared" si="94"/>
        <v>-839266.01852640684</v>
      </c>
      <c r="BD71" s="116">
        <f t="shared" si="94"/>
        <v>292413423.62842017</v>
      </c>
      <c r="BE71" s="116">
        <f t="shared" si="94"/>
        <v>401000</v>
      </c>
      <c r="BF71" s="116">
        <f t="shared" si="94"/>
        <v>-839266.01852640684</v>
      </c>
      <c r="BG71" s="116">
        <f t="shared" si="94"/>
        <v>291975157.60989374</v>
      </c>
      <c r="BH71" s="116">
        <f t="shared" si="94"/>
        <v>4268263.0999999996</v>
      </c>
      <c r="BI71" s="116">
        <f t="shared" si="94"/>
        <v>-839266.01852640684</v>
      </c>
      <c r="BJ71" s="116">
        <f t="shared" si="94"/>
        <v>295404154.69136733</v>
      </c>
      <c r="BK71" s="116">
        <f t="shared" si="94"/>
        <v>15000</v>
      </c>
      <c r="BL71" s="116">
        <f t="shared" si="94"/>
        <v>-849485.71557777806</v>
      </c>
      <c r="BM71" s="116">
        <f t="shared" si="94"/>
        <v>294569668.97578955</v>
      </c>
      <c r="BN71" s="116">
        <f t="shared" si="94"/>
        <v>48000</v>
      </c>
      <c r="BO71" s="116">
        <f t="shared" si="94"/>
        <v>-849485.71557777806</v>
      </c>
      <c r="BP71" s="116">
        <f t="shared" si="94"/>
        <v>293768183.26021177</v>
      </c>
      <c r="BQ71" s="116">
        <f t="shared" si="94"/>
        <v>225000</v>
      </c>
      <c r="BR71" s="116">
        <f t="shared" si="94"/>
        <v>-849485.71557777806</v>
      </c>
      <c r="BS71" s="116">
        <f t="shared" si="94"/>
        <v>293143697.54463398</v>
      </c>
      <c r="BT71" s="116">
        <f t="shared" si="94"/>
        <v>48000</v>
      </c>
      <c r="BU71" s="116">
        <f t="shared" ref="BU71:BY71" si="95">SUBTOTAL(9,BU70)</f>
        <v>-849485.71557777806</v>
      </c>
      <c r="BV71" s="116">
        <f t="shared" si="95"/>
        <v>292342211.8290562</v>
      </c>
      <c r="BW71" s="116">
        <f t="shared" si="95"/>
        <v>488000</v>
      </c>
      <c r="BX71" s="116">
        <f t="shared" si="95"/>
        <v>-849485.71557777806</v>
      </c>
      <c r="BY71" s="116">
        <f t="shared" si="95"/>
        <v>291980726.11347842</v>
      </c>
      <c r="CA71" s="117">
        <f>SUBTOTAL(9,CA70)</f>
        <v>293214794.77483451</v>
      </c>
    </row>
    <row r="72" spans="1:80">
      <c r="H72" s="110"/>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CA72" s="112"/>
    </row>
    <row r="73" spans="1:80">
      <c r="A73" s="99" t="s">
        <v>239</v>
      </c>
      <c r="B73" s="99"/>
      <c r="H73" s="110"/>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CA73" s="112"/>
    </row>
    <row r="74" spans="1:80">
      <c r="A74" s="118" t="s">
        <v>219</v>
      </c>
      <c r="B74" s="118" t="s">
        <v>25</v>
      </c>
      <c r="C74" s="123" t="s">
        <v>25</v>
      </c>
      <c r="D74" s="124">
        <v>0</v>
      </c>
      <c r="E74" s="118" t="s">
        <v>240</v>
      </c>
      <c r="F74" s="125" t="str">
        <f t="shared" ref="F74:F88" si="96">E74&amp;C74</f>
        <v>INTPCA</v>
      </c>
      <c r="G74" s="118" t="str">
        <f t="shared" ref="G74:G88" si="97">E74&amp;C74</f>
        <v>INTPCA</v>
      </c>
      <c r="H74" s="110">
        <v>216406.51</v>
      </c>
      <c r="I74" s="111">
        <v>0</v>
      </c>
      <c r="J74" s="111">
        <v>0</v>
      </c>
      <c r="K74" s="111">
        <f t="shared" ref="K74:K88" si="98">H74+I74+J74</f>
        <v>216406.51</v>
      </c>
      <c r="L74" s="111">
        <v>0</v>
      </c>
      <c r="M74" s="111">
        <v>0</v>
      </c>
      <c r="N74" s="111">
        <f t="shared" ref="N74:N88" si="99">K74+L74+M74</f>
        <v>216406.51</v>
      </c>
      <c r="O74" s="111">
        <v>0</v>
      </c>
      <c r="P74" s="111">
        <v>0</v>
      </c>
      <c r="Q74" s="111">
        <f t="shared" ref="Q74:Q88" si="100">N74+O74+P74</f>
        <v>216406.51</v>
      </c>
      <c r="R74" s="111">
        <v>0</v>
      </c>
      <c r="S74" s="111">
        <v>0</v>
      </c>
      <c r="T74" s="111">
        <f t="shared" ref="T74:T88" si="101">Q74+R74+S74</f>
        <v>216406.51</v>
      </c>
      <c r="U74" s="111">
        <v>0</v>
      </c>
      <c r="V74" s="111">
        <v>0</v>
      </c>
      <c r="W74" s="111">
        <f t="shared" ref="W74:W88" si="102">T74+U74+V74</f>
        <v>216406.51</v>
      </c>
      <c r="X74" s="111">
        <v>0</v>
      </c>
      <c r="Y74" s="111">
        <v>0</v>
      </c>
      <c r="Z74" s="111">
        <f t="shared" ref="Z74:Z88" si="103">W74+X74+Y74</f>
        <v>216406.51</v>
      </c>
      <c r="AA74" s="111">
        <v>0</v>
      </c>
      <c r="AB74" s="111">
        <v>0</v>
      </c>
      <c r="AC74" s="111">
        <f t="shared" ref="AC74:AC88" si="104">Z74+AA74+AB74</f>
        <v>216406.51</v>
      </c>
      <c r="AD74" s="111">
        <v>0</v>
      </c>
      <c r="AE74" s="111">
        <v>0</v>
      </c>
      <c r="AF74" s="111">
        <f t="shared" ref="AF74:AF88" si="105">AC74+AD74+AE74</f>
        <v>216406.51</v>
      </c>
      <c r="AG74" s="111">
        <v>0</v>
      </c>
      <c r="AH74" s="111">
        <v>0</v>
      </c>
      <c r="AI74" s="111">
        <f t="shared" ref="AI74:AI88" si="106">AF74+AG74+AH74</f>
        <v>216406.51</v>
      </c>
      <c r="AJ74" s="111">
        <v>0</v>
      </c>
      <c r="AK74" s="111">
        <v>0</v>
      </c>
      <c r="AL74" s="111">
        <f t="shared" ref="AL74:AL88" si="107">AI74+AJ74+AK74</f>
        <v>216406.51</v>
      </c>
      <c r="AM74" s="111">
        <v>0</v>
      </c>
      <c r="AN74" s="111">
        <v>0</v>
      </c>
      <c r="AO74" s="111">
        <f t="shared" ref="AO74:AO88" si="108">AL74+AM74+AN74</f>
        <v>216406.51</v>
      </c>
      <c r="AP74" s="111">
        <v>0</v>
      </c>
      <c r="AQ74" s="111">
        <v>0</v>
      </c>
      <c r="AR74" s="111">
        <f t="shared" ref="AR74:AR88" si="109">AO74+AP74+AQ74</f>
        <v>216406.51</v>
      </c>
      <c r="AS74" s="111">
        <v>0</v>
      </c>
      <c r="AT74" s="111">
        <v>0</v>
      </c>
      <c r="AU74" s="111">
        <f t="shared" ref="AU74:AU88" si="110">AR74+AS74+AT74</f>
        <v>216406.51</v>
      </c>
      <c r="AV74" s="111">
        <v>0</v>
      </c>
      <c r="AW74" s="111">
        <v>0</v>
      </c>
      <c r="AX74" s="111">
        <f t="shared" ref="AX74:AX88" si="111">AU74+AV74+AW74</f>
        <v>216406.51</v>
      </c>
      <c r="AY74" s="111">
        <v>0</v>
      </c>
      <c r="AZ74" s="111">
        <v>0</v>
      </c>
      <c r="BA74" s="111">
        <f t="shared" ref="BA74:BA88" si="112">AX74+AY74+AZ74</f>
        <v>216406.51</v>
      </c>
      <c r="BB74" s="111">
        <v>0</v>
      </c>
      <c r="BC74" s="111">
        <v>0</v>
      </c>
      <c r="BD74" s="111">
        <f t="shared" ref="BD74:BD88" si="113">BA74+BB74+BC74</f>
        <v>216406.51</v>
      </c>
      <c r="BE74" s="111">
        <v>0</v>
      </c>
      <c r="BF74" s="111">
        <v>0</v>
      </c>
      <c r="BG74" s="111">
        <f t="shared" ref="BG74:BG88" si="114">BD74+BE74+BF74</f>
        <v>216406.51</v>
      </c>
      <c r="BH74" s="111">
        <v>0</v>
      </c>
      <c r="BI74" s="111">
        <v>0</v>
      </c>
      <c r="BJ74" s="111">
        <f t="shared" ref="BJ74:BJ88" si="115">BG74+BH74+BI74</f>
        <v>216406.51</v>
      </c>
      <c r="BK74" s="111">
        <v>0</v>
      </c>
      <c r="BL74" s="111">
        <v>0</v>
      </c>
      <c r="BM74" s="111">
        <f t="shared" ref="BM74:BM88" si="116">BJ74+BK74+BL74</f>
        <v>216406.51</v>
      </c>
      <c r="BN74" s="111">
        <v>0</v>
      </c>
      <c r="BO74" s="111">
        <v>0</v>
      </c>
      <c r="BP74" s="111">
        <f t="shared" ref="BP74:BP88" si="117">BM74+BN74+BO74</f>
        <v>216406.51</v>
      </c>
      <c r="BQ74" s="111">
        <v>0</v>
      </c>
      <c r="BR74" s="111">
        <v>0</v>
      </c>
      <c r="BS74" s="111">
        <f t="shared" ref="BS74:BS88" si="118">BP74+BQ74+BR74</f>
        <v>216406.51</v>
      </c>
      <c r="BT74" s="111">
        <v>0</v>
      </c>
      <c r="BU74" s="111">
        <v>0</v>
      </c>
      <c r="BV74" s="111">
        <f t="shared" ref="BV74:BV88" si="119">BS74+BT74+BU74</f>
        <v>216406.51</v>
      </c>
      <c r="BW74" s="111">
        <v>0</v>
      </c>
      <c r="BX74" s="111">
        <v>0</v>
      </c>
      <c r="BY74" s="111">
        <f t="shared" ref="BY74:BY88" si="120">BV74+BW74+BX74</f>
        <v>216406.51</v>
      </c>
      <c r="BZ74" s="113"/>
      <c r="CA74" s="112">
        <f t="shared" ref="CA74:CA88" si="121">AVERAGE(AO74,AR74,AU74,AX74,BA74,BD74,BG74,BJ74,BM74,BP74,BS74,BV74,BY74)</f>
        <v>216406.50999999998</v>
      </c>
      <c r="CB74" s="101"/>
    </row>
    <row r="75" spans="1:80">
      <c r="A75" s="125" t="s">
        <v>232</v>
      </c>
      <c r="B75" s="125" t="s">
        <v>36</v>
      </c>
      <c r="C75" s="123" t="s">
        <v>36</v>
      </c>
      <c r="D75" s="126">
        <v>-2.0940605509766641E-3</v>
      </c>
      <c r="E75" s="125" t="s">
        <v>240</v>
      </c>
      <c r="F75" s="125" t="str">
        <f t="shared" si="96"/>
        <v>INTPCN</v>
      </c>
      <c r="G75" s="125" t="str">
        <f t="shared" si="97"/>
        <v>INTPCN</v>
      </c>
      <c r="H75" s="110">
        <v>121077155.67</v>
      </c>
      <c r="I75" s="111">
        <v>0</v>
      </c>
      <c r="J75" s="111">
        <v>-21128.574609417294</v>
      </c>
      <c r="K75" s="111">
        <f t="shared" si="98"/>
        <v>121056027.09539059</v>
      </c>
      <c r="L75" s="111">
        <v>0</v>
      </c>
      <c r="M75" s="111">
        <v>-21128.574609417294</v>
      </c>
      <c r="N75" s="111">
        <f t="shared" si="99"/>
        <v>121034898.52078117</v>
      </c>
      <c r="O75" s="111">
        <v>0</v>
      </c>
      <c r="P75" s="111">
        <v>-21128.574609417294</v>
      </c>
      <c r="Q75" s="111">
        <f t="shared" si="100"/>
        <v>121013769.94617176</v>
      </c>
      <c r="R75" s="111">
        <v>0</v>
      </c>
      <c r="S75" s="111">
        <v>-21128.574609417294</v>
      </c>
      <c r="T75" s="111">
        <f t="shared" si="101"/>
        <v>120992641.37156235</v>
      </c>
      <c r="U75" s="111">
        <v>0</v>
      </c>
      <c r="V75" s="111">
        <v>-21128.574609417294</v>
      </c>
      <c r="W75" s="111">
        <f t="shared" si="102"/>
        <v>120971512.79695293</v>
      </c>
      <c r="X75" s="111">
        <v>0</v>
      </c>
      <c r="Y75" s="111">
        <v>-21128.574609417294</v>
      </c>
      <c r="Z75" s="111">
        <f t="shared" si="103"/>
        <v>120950384.22234352</v>
      </c>
      <c r="AA75" s="111">
        <v>0</v>
      </c>
      <c r="AB75" s="111">
        <v>-21106.452352123324</v>
      </c>
      <c r="AC75" s="111">
        <f t="shared" si="104"/>
        <v>120929277.7699914</v>
      </c>
      <c r="AD75" s="111">
        <v>0</v>
      </c>
      <c r="AE75" s="111">
        <v>-21106.452352123324</v>
      </c>
      <c r="AF75" s="111">
        <f t="shared" si="105"/>
        <v>120908171.31763928</v>
      </c>
      <c r="AG75" s="111">
        <v>0</v>
      </c>
      <c r="AH75" s="111">
        <v>-21106.452352123324</v>
      </c>
      <c r="AI75" s="111">
        <f t="shared" si="106"/>
        <v>120887064.86528715</v>
      </c>
      <c r="AJ75" s="111">
        <v>0</v>
      </c>
      <c r="AK75" s="111">
        <v>-21106.452352123324</v>
      </c>
      <c r="AL75" s="111">
        <f t="shared" si="107"/>
        <v>120865958.41293503</v>
      </c>
      <c r="AM75" s="111">
        <v>0</v>
      </c>
      <c r="AN75" s="111">
        <v>-21106.452352123324</v>
      </c>
      <c r="AO75" s="111">
        <f t="shared" si="108"/>
        <v>120844851.96058291</v>
      </c>
      <c r="AP75" s="111">
        <v>0</v>
      </c>
      <c r="AQ75" s="111">
        <v>-21106.452352123324</v>
      </c>
      <c r="AR75" s="111">
        <f t="shared" si="109"/>
        <v>120823745.50823079</v>
      </c>
      <c r="AS75" s="111">
        <v>0</v>
      </c>
      <c r="AT75" s="111">
        <v>-21106.452352123324</v>
      </c>
      <c r="AU75" s="111">
        <f t="shared" si="110"/>
        <v>120802639.05587867</v>
      </c>
      <c r="AV75" s="111">
        <v>0</v>
      </c>
      <c r="AW75" s="111">
        <v>-21106.452352123324</v>
      </c>
      <c r="AX75" s="111">
        <f t="shared" si="111"/>
        <v>120781532.60352655</v>
      </c>
      <c r="AY75" s="111">
        <v>0</v>
      </c>
      <c r="AZ75" s="111">
        <v>-21106.452352123324</v>
      </c>
      <c r="BA75" s="111">
        <f t="shared" si="112"/>
        <v>120760426.15117443</v>
      </c>
      <c r="BB75" s="111">
        <v>0</v>
      </c>
      <c r="BC75" s="111">
        <v>-21106.452352123324</v>
      </c>
      <c r="BD75" s="111">
        <f t="shared" si="113"/>
        <v>120739319.6988223</v>
      </c>
      <c r="BE75" s="111">
        <v>0</v>
      </c>
      <c r="BF75" s="111">
        <v>-21106.452352123324</v>
      </c>
      <c r="BG75" s="111">
        <f t="shared" si="114"/>
        <v>120718213.24647018</v>
      </c>
      <c r="BH75" s="111">
        <v>0</v>
      </c>
      <c r="BI75" s="111">
        <v>-21106.452352123324</v>
      </c>
      <c r="BJ75" s="111">
        <f t="shared" si="115"/>
        <v>120697106.79411806</v>
      </c>
      <c r="BK75" s="111">
        <v>0</v>
      </c>
      <c r="BL75" s="111">
        <v>-21062.25416288168</v>
      </c>
      <c r="BM75" s="111">
        <f t="shared" si="116"/>
        <v>120676044.53995518</v>
      </c>
      <c r="BN75" s="111">
        <v>0</v>
      </c>
      <c r="BO75" s="111">
        <v>-21062.25416288168</v>
      </c>
      <c r="BP75" s="111">
        <f t="shared" si="117"/>
        <v>120654982.28579231</v>
      </c>
      <c r="BQ75" s="111">
        <v>0</v>
      </c>
      <c r="BR75" s="111">
        <v>-21062.25416288168</v>
      </c>
      <c r="BS75" s="111">
        <f t="shared" si="118"/>
        <v>120633920.03162943</v>
      </c>
      <c r="BT75" s="111">
        <v>0</v>
      </c>
      <c r="BU75" s="111">
        <v>-21062.25416288168</v>
      </c>
      <c r="BV75" s="111">
        <f t="shared" si="119"/>
        <v>120612857.77746655</v>
      </c>
      <c r="BW75" s="111">
        <v>0</v>
      </c>
      <c r="BX75" s="111">
        <v>-21062.25416288168</v>
      </c>
      <c r="BY75" s="111">
        <f t="shared" si="120"/>
        <v>120591795.52330367</v>
      </c>
      <c r="CA75" s="112">
        <f t="shared" si="121"/>
        <v>120718264.24438086</v>
      </c>
      <c r="CB75" s="101"/>
    </row>
    <row r="76" spans="1:80">
      <c r="A76" s="125" t="s">
        <v>205</v>
      </c>
      <c r="B76" t="s">
        <v>13</v>
      </c>
      <c r="C76" s="127" t="s">
        <v>15</v>
      </c>
      <c r="D76" s="128">
        <v>-0.39830823656815595</v>
      </c>
      <c r="E76" s="125" t="s">
        <v>240</v>
      </c>
      <c r="F76" s="125" t="str">
        <f t="shared" si="96"/>
        <v>INTPDGU</v>
      </c>
      <c r="G76" s="125" t="str">
        <f t="shared" si="97"/>
        <v>INTPDGU</v>
      </c>
      <c r="H76" s="110">
        <v>600993.05000000005</v>
      </c>
      <c r="I76" s="111">
        <v>0</v>
      </c>
      <c r="J76" s="111">
        <v>-1219.3586520731144</v>
      </c>
      <c r="K76" s="111">
        <f t="shared" si="98"/>
        <v>599773.69134792697</v>
      </c>
      <c r="L76" s="111">
        <v>0</v>
      </c>
      <c r="M76" s="111">
        <v>-1219.3586520731144</v>
      </c>
      <c r="N76" s="111">
        <f t="shared" si="99"/>
        <v>598554.3326958539</v>
      </c>
      <c r="O76" s="111">
        <v>0</v>
      </c>
      <c r="P76" s="111">
        <v>-1219.3586520731144</v>
      </c>
      <c r="Q76" s="111">
        <f t="shared" si="100"/>
        <v>597334.97404378082</v>
      </c>
      <c r="R76" s="111">
        <v>0</v>
      </c>
      <c r="S76" s="111">
        <v>-1219.3586520731144</v>
      </c>
      <c r="T76" s="111">
        <f t="shared" si="101"/>
        <v>596115.61539170775</v>
      </c>
      <c r="U76" s="111">
        <v>0</v>
      </c>
      <c r="V76" s="111">
        <v>-1219.3586520731144</v>
      </c>
      <c r="W76" s="111">
        <f t="shared" si="102"/>
        <v>594896.25673963467</v>
      </c>
      <c r="X76" s="111">
        <v>0</v>
      </c>
      <c r="Y76" s="111">
        <v>-1219.3586520731144</v>
      </c>
      <c r="Z76" s="111">
        <f t="shared" si="103"/>
        <v>593676.8980875616</v>
      </c>
      <c r="AA76" s="111">
        <v>0</v>
      </c>
      <c r="AB76" s="111">
        <v>-1204.5148645545846</v>
      </c>
      <c r="AC76" s="111">
        <f t="shared" si="104"/>
        <v>592472.38322300697</v>
      </c>
      <c r="AD76" s="111">
        <v>0</v>
      </c>
      <c r="AE76" s="111">
        <v>-1204.5148645545846</v>
      </c>
      <c r="AF76" s="111">
        <f t="shared" si="105"/>
        <v>591267.86835845234</v>
      </c>
      <c r="AG76" s="111">
        <v>0</v>
      </c>
      <c r="AH76" s="111">
        <v>-1204.5148645545846</v>
      </c>
      <c r="AI76" s="111">
        <f t="shared" si="106"/>
        <v>590063.35349389771</v>
      </c>
      <c r="AJ76" s="111">
        <v>0</v>
      </c>
      <c r="AK76" s="111">
        <v>-1204.5148645545846</v>
      </c>
      <c r="AL76" s="111">
        <f t="shared" si="107"/>
        <v>588858.83862934308</v>
      </c>
      <c r="AM76" s="111">
        <v>0</v>
      </c>
      <c r="AN76" s="111">
        <v>-1204.5148645545846</v>
      </c>
      <c r="AO76" s="111">
        <f t="shared" si="108"/>
        <v>587654.32376478845</v>
      </c>
      <c r="AP76" s="111">
        <v>0</v>
      </c>
      <c r="AQ76" s="111">
        <v>-1204.5148645545846</v>
      </c>
      <c r="AR76" s="111">
        <f t="shared" si="109"/>
        <v>586449.80890023382</v>
      </c>
      <c r="AS76" s="111">
        <v>0</v>
      </c>
      <c r="AT76" s="111">
        <v>-1204.5148645545846</v>
      </c>
      <c r="AU76" s="111">
        <f t="shared" si="110"/>
        <v>585245.2940356792</v>
      </c>
      <c r="AV76" s="111">
        <v>0</v>
      </c>
      <c r="AW76" s="111">
        <v>-1204.5148645545846</v>
      </c>
      <c r="AX76" s="111">
        <f t="shared" si="111"/>
        <v>584040.77917112457</v>
      </c>
      <c r="AY76" s="111">
        <v>0</v>
      </c>
      <c r="AZ76" s="111">
        <v>-1204.5148645545846</v>
      </c>
      <c r="BA76" s="111">
        <f t="shared" si="112"/>
        <v>582836.26430656994</v>
      </c>
      <c r="BB76" s="111">
        <v>0</v>
      </c>
      <c r="BC76" s="111">
        <v>-1204.5148645545846</v>
      </c>
      <c r="BD76" s="111">
        <f t="shared" si="113"/>
        <v>581631.74944201531</v>
      </c>
      <c r="BE76" s="111">
        <v>0</v>
      </c>
      <c r="BF76" s="111">
        <v>-1204.5148645545846</v>
      </c>
      <c r="BG76" s="111">
        <f t="shared" si="114"/>
        <v>580427.23457746068</v>
      </c>
      <c r="BH76" s="111">
        <v>0</v>
      </c>
      <c r="BI76" s="111">
        <v>-1204.5148645545846</v>
      </c>
      <c r="BJ76" s="111">
        <f t="shared" si="115"/>
        <v>579222.71971290605</v>
      </c>
      <c r="BK76" s="111">
        <v>0</v>
      </c>
      <c r="BL76" s="111">
        <v>-1175.1886893854303</v>
      </c>
      <c r="BM76" s="111">
        <f t="shared" si="116"/>
        <v>578047.53102352063</v>
      </c>
      <c r="BN76" s="111">
        <v>0</v>
      </c>
      <c r="BO76" s="111">
        <v>-1175.1886893854303</v>
      </c>
      <c r="BP76" s="111">
        <f t="shared" si="117"/>
        <v>576872.3423341352</v>
      </c>
      <c r="BQ76" s="111">
        <v>0</v>
      </c>
      <c r="BR76" s="111">
        <v>-1175.1886893854303</v>
      </c>
      <c r="BS76" s="111">
        <f t="shared" si="118"/>
        <v>575697.15364474978</v>
      </c>
      <c r="BT76" s="111">
        <v>0</v>
      </c>
      <c r="BU76" s="111">
        <v>-1175.1886893854303</v>
      </c>
      <c r="BV76" s="111">
        <f t="shared" si="119"/>
        <v>574521.96495536435</v>
      </c>
      <c r="BW76" s="111">
        <v>0</v>
      </c>
      <c r="BX76" s="111">
        <v>-1175.1886893854303</v>
      </c>
      <c r="BY76" s="111">
        <f t="shared" si="120"/>
        <v>573346.77626597893</v>
      </c>
      <c r="CA76" s="112">
        <f t="shared" si="121"/>
        <v>580461.07247188676</v>
      </c>
      <c r="CB76" s="101"/>
    </row>
    <row r="77" spans="1:80">
      <c r="A77" t="s">
        <v>203</v>
      </c>
      <c r="B77" t="s">
        <v>13</v>
      </c>
      <c r="C77" s="127" t="s">
        <v>14</v>
      </c>
      <c r="D77" s="128">
        <v>-2.434687693123468E-2</v>
      </c>
      <c r="E77" s="125" t="s">
        <v>240</v>
      </c>
      <c r="F77" s="125" t="str">
        <f t="shared" si="96"/>
        <v>INTPDGP</v>
      </c>
      <c r="G77" s="125" t="str">
        <f t="shared" si="97"/>
        <v>INTPDGP</v>
      </c>
      <c r="H77" s="110">
        <v>0</v>
      </c>
      <c r="I77" s="111">
        <v>0</v>
      </c>
      <c r="J77" s="111">
        <v>0</v>
      </c>
      <c r="K77" s="111">
        <f t="shared" si="98"/>
        <v>0</v>
      </c>
      <c r="L77" s="111">
        <v>0</v>
      </c>
      <c r="M77" s="111">
        <v>0</v>
      </c>
      <c r="N77" s="111">
        <f t="shared" si="99"/>
        <v>0</v>
      </c>
      <c r="O77" s="111">
        <v>0</v>
      </c>
      <c r="P77" s="111">
        <v>0</v>
      </c>
      <c r="Q77" s="111">
        <f t="shared" si="100"/>
        <v>0</v>
      </c>
      <c r="R77" s="111">
        <v>0</v>
      </c>
      <c r="S77" s="111">
        <v>0</v>
      </c>
      <c r="T77" s="111">
        <f t="shared" si="101"/>
        <v>0</v>
      </c>
      <c r="U77" s="111">
        <v>0</v>
      </c>
      <c r="V77" s="111">
        <v>0</v>
      </c>
      <c r="W77" s="111">
        <f t="shared" si="102"/>
        <v>0</v>
      </c>
      <c r="X77" s="111">
        <v>0</v>
      </c>
      <c r="Y77" s="111">
        <v>0</v>
      </c>
      <c r="Z77" s="111">
        <f t="shared" si="103"/>
        <v>0</v>
      </c>
      <c r="AA77" s="111">
        <v>0</v>
      </c>
      <c r="AB77" s="111">
        <v>0</v>
      </c>
      <c r="AC77" s="111">
        <f t="shared" si="104"/>
        <v>0</v>
      </c>
      <c r="AD77" s="111">
        <v>0</v>
      </c>
      <c r="AE77" s="111">
        <v>0</v>
      </c>
      <c r="AF77" s="111">
        <f t="shared" si="105"/>
        <v>0</v>
      </c>
      <c r="AG77" s="111">
        <v>0</v>
      </c>
      <c r="AH77" s="111">
        <v>0</v>
      </c>
      <c r="AI77" s="111">
        <f t="shared" si="106"/>
        <v>0</v>
      </c>
      <c r="AJ77" s="111">
        <v>0</v>
      </c>
      <c r="AK77" s="111">
        <v>0</v>
      </c>
      <c r="AL77" s="111">
        <f t="shared" si="107"/>
        <v>0</v>
      </c>
      <c r="AM77" s="111">
        <v>0</v>
      </c>
      <c r="AN77" s="111">
        <v>0</v>
      </c>
      <c r="AO77" s="111">
        <f t="shared" si="108"/>
        <v>0</v>
      </c>
      <c r="AP77" s="111">
        <v>0</v>
      </c>
      <c r="AQ77" s="111">
        <v>0</v>
      </c>
      <c r="AR77" s="111">
        <f t="shared" si="109"/>
        <v>0</v>
      </c>
      <c r="AS77" s="111">
        <v>0</v>
      </c>
      <c r="AT77" s="111">
        <v>0</v>
      </c>
      <c r="AU77" s="111">
        <f t="shared" si="110"/>
        <v>0</v>
      </c>
      <c r="AV77" s="111">
        <v>0</v>
      </c>
      <c r="AW77" s="111">
        <v>0</v>
      </c>
      <c r="AX77" s="111">
        <f t="shared" si="111"/>
        <v>0</v>
      </c>
      <c r="AY77" s="111">
        <v>0</v>
      </c>
      <c r="AZ77" s="111">
        <v>0</v>
      </c>
      <c r="BA77" s="111">
        <f t="shared" si="112"/>
        <v>0</v>
      </c>
      <c r="BB77" s="111">
        <v>0</v>
      </c>
      <c r="BC77" s="111">
        <v>0</v>
      </c>
      <c r="BD77" s="111">
        <f t="shared" si="113"/>
        <v>0</v>
      </c>
      <c r="BE77" s="111">
        <v>0</v>
      </c>
      <c r="BF77" s="111">
        <v>0</v>
      </c>
      <c r="BG77" s="111">
        <f t="shared" si="114"/>
        <v>0</v>
      </c>
      <c r="BH77" s="111">
        <v>0</v>
      </c>
      <c r="BI77" s="111">
        <v>0</v>
      </c>
      <c r="BJ77" s="111">
        <f t="shared" si="115"/>
        <v>0</v>
      </c>
      <c r="BK77" s="111">
        <v>0</v>
      </c>
      <c r="BL77" s="111">
        <v>0</v>
      </c>
      <c r="BM77" s="111">
        <f t="shared" si="116"/>
        <v>0</v>
      </c>
      <c r="BN77" s="111">
        <v>0</v>
      </c>
      <c r="BO77" s="111">
        <v>0</v>
      </c>
      <c r="BP77" s="111">
        <f t="shared" si="117"/>
        <v>0</v>
      </c>
      <c r="BQ77" s="111">
        <v>0</v>
      </c>
      <c r="BR77" s="111">
        <v>0</v>
      </c>
      <c r="BS77" s="111">
        <f t="shared" si="118"/>
        <v>0</v>
      </c>
      <c r="BT77" s="111">
        <v>0</v>
      </c>
      <c r="BU77" s="111">
        <v>0</v>
      </c>
      <c r="BV77" s="111">
        <f t="shared" si="119"/>
        <v>0</v>
      </c>
      <c r="BW77" s="111">
        <v>0</v>
      </c>
      <c r="BX77" s="111">
        <v>0</v>
      </c>
      <c r="BY77" s="111">
        <f t="shared" si="120"/>
        <v>0</v>
      </c>
      <c r="CA77" s="112">
        <f t="shared" si="121"/>
        <v>0</v>
      </c>
      <c r="CB77" s="101"/>
    </row>
    <row r="78" spans="1:80">
      <c r="A78" s="125" t="s">
        <v>226</v>
      </c>
      <c r="B78" s="125" t="s">
        <v>26</v>
      </c>
      <c r="C78" s="127" t="s">
        <v>26</v>
      </c>
      <c r="D78" s="128">
        <v>0</v>
      </c>
      <c r="E78" s="125" t="s">
        <v>240</v>
      </c>
      <c r="F78" s="125" t="str">
        <f t="shared" si="96"/>
        <v>INTPID</v>
      </c>
      <c r="G78" s="125" t="str">
        <f t="shared" si="97"/>
        <v>INTPID</v>
      </c>
      <c r="H78" s="110">
        <v>1427592.77</v>
      </c>
      <c r="I78" s="111">
        <v>0</v>
      </c>
      <c r="J78" s="111">
        <v>0</v>
      </c>
      <c r="K78" s="111">
        <f t="shared" si="98"/>
        <v>1427592.77</v>
      </c>
      <c r="L78" s="111">
        <v>0</v>
      </c>
      <c r="M78" s="111">
        <v>0</v>
      </c>
      <c r="N78" s="111">
        <f t="shared" si="99"/>
        <v>1427592.77</v>
      </c>
      <c r="O78" s="111">
        <v>0</v>
      </c>
      <c r="P78" s="111">
        <v>0</v>
      </c>
      <c r="Q78" s="111">
        <f t="shared" si="100"/>
        <v>1427592.77</v>
      </c>
      <c r="R78" s="111">
        <v>0</v>
      </c>
      <c r="S78" s="111">
        <v>0</v>
      </c>
      <c r="T78" s="111">
        <f t="shared" si="101"/>
        <v>1427592.77</v>
      </c>
      <c r="U78" s="111">
        <v>0</v>
      </c>
      <c r="V78" s="111">
        <v>0</v>
      </c>
      <c r="W78" s="111">
        <f t="shared" si="102"/>
        <v>1427592.77</v>
      </c>
      <c r="X78" s="111">
        <v>0</v>
      </c>
      <c r="Y78" s="111">
        <v>0</v>
      </c>
      <c r="Z78" s="111">
        <f t="shared" si="103"/>
        <v>1427592.77</v>
      </c>
      <c r="AA78" s="111">
        <v>0</v>
      </c>
      <c r="AB78" s="111">
        <v>0</v>
      </c>
      <c r="AC78" s="111">
        <f t="shared" si="104"/>
        <v>1427592.77</v>
      </c>
      <c r="AD78" s="111">
        <v>0</v>
      </c>
      <c r="AE78" s="111">
        <v>0</v>
      </c>
      <c r="AF78" s="111">
        <f t="shared" si="105"/>
        <v>1427592.77</v>
      </c>
      <c r="AG78" s="111">
        <v>0</v>
      </c>
      <c r="AH78" s="111">
        <v>0</v>
      </c>
      <c r="AI78" s="111">
        <f t="shared" si="106"/>
        <v>1427592.77</v>
      </c>
      <c r="AJ78" s="111">
        <v>0</v>
      </c>
      <c r="AK78" s="111">
        <v>0</v>
      </c>
      <c r="AL78" s="111">
        <f t="shared" si="107"/>
        <v>1427592.77</v>
      </c>
      <c r="AM78" s="111">
        <v>0</v>
      </c>
      <c r="AN78" s="111">
        <v>0</v>
      </c>
      <c r="AO78" s="111">
        <f t="shared" si="108"/>
        <v>1427592.77</v>
      </c>
      <c r="AP78" s="111">
        <v>0</v>
      </c>
      <c r="AQ78" s="111">
        <v>0</v>
      </c>
      <c r="AR78" s="111">
        <f t="shared" si="109"/>
        <v>1427592.77</v>
      </c>
      <c r="AS78" s="111">
        <v>0</v>
      </c>
      <c r="AT78" s="111">
        <v>0</v>
      </c>
      <c r="AU78" s="111">
        <f t="shared" si="110"/>
        <v>1427592.77</v>
      </c>
      <c r="AV78" s="111">
        <v>0</v>
      </c>
      <c r="AW78" s="111">
        <v>0</v>
      </c>
      <c r="AX78" s="111">
        <f t="shared" si="111"/>
        <v>1427592.77</v>
      </c>
      <c r="AY78" s="111">
        <v>0</v>
      </c>
      <c r="AZ78" s="111">
        <v>0</v>
      </c>
      <c r="BA78" s="111">
        <f t="shared" si="112"/>
        <v>1427592.77</v>
      </c>
      <c r="BB78" s="111">
        <v>0</v>
      </c>
      <c r="BC78" s="111">
        <v>0</v>
      </c>
      <c r="BD78" s="111">
        <f t="shared" si="113"/>
        <v>1427592.77</v>
      </c>
      <c r="BE78" s="111">
        <v>0</v>
      </c>
      <c r="BF78" s="111">
        <v>0</v>
      </c>
      <c r="BG78" s="111">
        <f t="shared" si="114"/>
        <v>1427592.77</v>
      </c>
      <c r="BH78" s="111">
        <v>0</v>
      </c>
      <c r="BI78" s="111">
        <v>0</v>
      </c>
      <c r="BJ78" s="111">
        <f t="shared" si="115"/>
        <v>1427592.77</v>
      </c>
      <c r="BK78" s="111">
        <v>0</v>
      </c>
      <c r="BL78" s="111">
        <v>0</v>
      </c>
      <c r="BM78" s="111">
        <f t="shared" si="116"/>
        <v>1427592.77</v>
      </c>
      <c r="BN78" s="111">
        <v>0</v>
      </c>
      <c r="BO78" s="111">
        <v>0</v>
      </c>
      <c r="BP78" s="111">
        <f t="shared" si="117"/>
        <v>1427592.77</v>
      </c>
      <c r="BQ78" s="111">
        <v>0</v>
      </c>
      <c r="BR78" s="111">
        <v>0</v>
      </c>
      <c r="BS78" s="111">
        <f t="shared" si="118"/>
        <v>1427592.77</v>
      </c>
      <c r="BT78" s="111">
        <v>0</v>
      </c>
      <c r="BU78" s="111">
        <v>0</v>
      </c>
      <c r="BV78" s="111">
        <f t="shared" si="119"/>
        <v>1427592.77</v>
      </c>
      <c r="BW78" s="111">
        <v>0</v>
      </c>
      <c r="BX78" s="111">
        <v>0</v>
      </c>
      <c r="BY78" s="111">
        <f t="shared" si="120"/>
        <v>1427592.77</v>
      </c>
      <c r="CA78" s="112">
        <f t="shared" si="121"/>
        <v>1427592.7699999998</v>
      </c>
      <c r="CB78" s="101"/>
    </row>
    <row r="79" spans="1:80">
      <c r="A79" t="s">
        <v>222</v>
      </c>
      <c r="B79" t="s">
        <v>27</v>
      </c>
      <c r="C79" s="123" t="s">
        <v>27</v>
      </c>
      <c r="D79" s="126">
        <v>-0.20584019703677536</v>
      </c>
      <c r="E79" s="125" t="s">
        <v>240</v>
      </c>
      <c r="F79" s="125" t="str">
        <f t="shared" si="96"/>
        <v>INTPOR</v>
      </c>
      <c r="G79" s="125" t="str">
        <f t="shared" si="97"/>
        <v>INTPOR</v>
      </c>
      <c r="H79" s="110">
        <v>1853709.42</v>
      </c>
      <c r="I79" s="111">
        <v>0</v>
      </c>
      <c r="J79" s="111">
        <v>-31797.326021810546</v>
      </c>
      <c r="K79" s="111">
        <f t="shared" si="98"/>
        <v>1821912.0939781894</v>
      </c>
      <c r="L79" s="111">
        <v>0</v>
      </c>
      <c r="M79" s="111">
        <v>-31797.326021810546</v>
      </c>
      <c r="N79" s="111">
        <f t="shared" si="99"/>
        <v>1790114.7679563789</v>
      </c>
      <c r="O79" s="111">
        <v>0</v>
      </c>
      <c r="P79" s="111">
        <v>-31797.326021810546</v>
      </c>
      <c r="Q79" s="111">
        <f t="shared" si="100"/>
        <v>1758317.4419345683</v>
      </c>
      <c r="R79" s="111">
        <v>0</v>
      </c>
      <c r="S79" s="111">
        <v>-31797.326021810546</v>
      </c>
      <c r="T79" s="111">
        <f t="shared" si="101"/>
        <v>1726520.1159127578</v>
      </c>
      <c r="U79" s="111">
        <v>0</v>
      </c>
      <c r="V79" s="111">
        <v>-31797.326021810546</v>
      </c>
      <c r="W79" s="111">
        <f t="shared" si="102"/>
        <v>1694722.7898909473</v>
      </c>
      <c r="X79" s="111">
        <v>0</v>
      </c>
      <c r="Y79" s="111">
        <v>-31797.326021810546</v>
      </c>
      <c r="Z79" s="111">
        <f t="shared" si="103"/>
        <v>1662925.4638691368</v>
      </c>
      <c r="AA79" s="111">
        <v>0</v>
      </c>
      <c r="AB79" s="111">
        <v>-28524.742095024514</v>
      </c>
      <c r="AC79" s="111">
        <f t="shared" si="104"/>
        <v>1634400.7217741122</v>
      </c>
      <c r="AD79" s="111">
        <v>0</v>
      </c>
      <c r="AE79" s="111">
        <v>-28524.742095024514</v>
      </c>
      <c r="AF79" s="111">
        <f t="shared" si="105"/>
        <v>1605875.9796790876</v>
      </c>
      <c r="AG79" s="111">
        <v>0</v>
      </c>
      <c r="AH79" s="111">
        <v>-28524.742095024514</v>
      </c>
      <c r="AI79" s="111">
        <f t="shared" si="106"/>
        <v>1577351.2375840631</v>
      </c>
      <c r="AJ79" s="111">
        <v>0</v>
      </c>
      <c r="AK79" s="111">
        <v>-28524.742095024514</v>
      </c>
      <c r="AL79" s="111">
        <f t="shared" si="107"/>
        <v>1548826.4954890385</v>
      </c>
      <c r="AM79" s="111">
        <v>0</v>
      </c>
      <c r="AN79" s="111">
        <v>-28524.742095024514</v>
      </c>
      <c r="AO79" s="111">
        <f t="shared" si="108"/>
        <v>1520301.753394014</v>
      </c>
      <c r="AP79" s="111">
        <v>0</v>
      </c>
      <c r="AQ79" s="111">
        <v>-28524.742095024514</v>
      </c>
      <c r="AR79" s="111">
        <f t="shared" si="109"/>
        <v>1491777.0112989894</v>
      </c>
      <c r="AS79" s="111">
        <v>0</v>
      </c>
      <c r="AT79" s="111">
        <v>-28524.742095024514</v>
      </c>
      <c r="AU79" s="111">
        <f t="shared" si="110"/>
        <v>1463252.2692039649</v>
      </c>
      <c r="AV79" s="111">
        <v>0</v>
      </c>
      <c r="AW79" s="111">
        <v>-28524.742095024514</v>
      </c>
      <c r="AX79" s="111">
        <f t="shared" si="111"/>
        <v>1434727.5271089403</v>
      </c>
      <c r="AY79" s="111">
        <v>0</v>
      </c>
      <c r="AZ79" s="111">
        <v>-28524.742095024514</v>
      </c>
      <c r="BA79" s="111">
        <f t="shared" si="112"/>
        <v>1406202.7850139157</v>
      </c>
      <c r="BB79" s="111">
        <v>0</v>
      </c>
      <c r="BC79" s="111">
        <v>-28524.742095024514</v>
      </c>
      <c r="BD79" s="111">
        <f t="shared" si="113"/>
        <v>1377678.0429188912</v>
      </c>
      <c r="BE79" s="111">
        <v>0</v>
      </c>
      <c r="BF79" s="111">
        <v>-28524.742095024514</v>
      </c>
      <c r="BG79" s="111">
        <f t="shared" si="114"/>
        <v>1349153.3008238666</v>
      </c>
      <c r="BH79" s="111">
        <v>0</v>
      </c>
      <c r="BI79" s="111">
        <v>-28524.742095024514</v>
      </c>
      <c r="BJ79" s="111">
        <f t="shared" si="115"/>
        <v>1320628.5587288421</v>
      </c>
      <c r="BK79" s="111">
        <v>0</v>
      </c>
      <c r="BL79" s="111">
        <v>-22653.20356176146</v>
      </c>
      <c r="BM79" s="111">
        <f t="shared" si="116"/>
        <v>1297975.3551670806</v>
      </c>
      <c r="BN79" s="111">
        <v>0</v>
      </c>
      <c r="BO79" s="111">
        <v>-22653.20356176146</v>
      </c>
      <c r="BP79" s="111">
        <f t="shared" si="117"/>
        <v>1275322.1516053192</v>
      </c>
      <c r="BQ79" s="111">
        <v>0</v>
      </c>
      <c r="BR79" s="111">
        <v>-22653.20356176146</v>
      </c>
      <c r="BS79" s="111">
        <f t="shared" si="118"/>
        <v>1252668.9480435578</v>
      </c>
      <c r="BT79" s="111">
        <v>0</v>
      </c>
      <c r="BU79" s="111">
        <v>-22653.20356176146</v>
      </c>
      <c r="BV79" s="111">
        <f t="shared" si="119"/>
        <v>1230015.7444817964</v>
      </c>
      <c r="BW79" s="111">
        <v>0</v>
      </c>
      <c r="BX79" s="111">
        <v>-22653.20356176146</v>
      </c>
      <c r="BY79" s="111">
        <f t="shared" si="120"/>
        <v>1207362.540920035</v>
      </c>
      <c r="CA79" s="112">
        <f t="shared" si="121"/>
        <v>1355928.1529776319</v>
      </c>
      <c r="CB79" s="101"/>
    </row>
    <row r="80" spans="1:80">
      <c r="A80" t="s">
        <v>233</v>
      </c>
      <c r="B80" t="s">
        <v>37</v>
      </c>
      <c r="C80" s="123" t="s">
        <v>37</v>
      </c>
      <c r="D80" s="126">
        <v>-2.1354530118855335E-2</v>
      </c>
      <c r="E80" s="125" t="s">
        <v>240</v>
      </c>
      <c r="F80" s="125" t="str">
        <f t="shared" si="96"/>
        <v>INTPSE</v>
      </c>
      <c r="G80" s="125" t="str">
        <f t="shared" si="97"/>
        <v>INTPSE</v>
      </c>
      <c r="H80" s="110">
        <v>3654415.8</v>
      </c>
      <c r="I80" s="111">
        <v>0</v>
      </c>
      <c r="J80" s="111">
        <v>-6503.1943556600672</v>
      </c>
      <c r="K80" s="111">
        <f t="shared" si="98"/>
        <v>3647912.6056443397</v>
      </c>
      <c r="L80" s="111">
        <v>0</v>
      </c>
      <c r="M80" s="111">
        <v>-6503.1943556600672</v>
      </c>
      <c r="N80" s="111">
        <f t="shared" si="99"/>
        <v>3641409.4112886796</v>
      </c>
      <c r="O80" s="111">
        <v>0</v>
      </c>
      <c r="P80" s="111">
        <v>-6503.1943556600672</v>
      </c>
      <c r="Q80" s="111">
        <f t="shared" si="100"/>
        <v>3634906.2169330195</v>
      </c>
      <c r="R80" s="111">
        <v>0</v>
      </c>
      <c r="S80" s="111">
        <v>-6503.1943556600672</v>
      </c>
      <c r="T80" s="111">
        <f t="shared" si="101"/>
        <v>3628403.0225773593</v>
      </c>
      <c r="U80" s="111">
        <v>0</v>
      </c>
      <c r="V80" s="111">
        <v>-6503.1943556600672</v>
      </c>
      <c r="W80" s="111">
        <f t="shared" si="102"/>
        <v>3621899.8282216992</v>
      </c>
      <c r="X80" s="111">
        <v>0</v>
      </c>
      <c r="Y80" s="111">
        <v>-6503.1943556600672</v>
      </c>
      <c r="Z80" s="111">
        <f t="shared" si="103"/>
        <v>3615396.6338660391</v>
      </c>
      <c r="AA80" s="111">
        <v>0</v>
      </c>
      <c r="AB80" s="111">
        <v>-6433.7580257917107</v>
      </c>
      <c r="AC80" s="111">
        <f t="shared" si="104"/>
        <v>3608962.8758402476</v>
      </c>
      <c r="AD80" s="111">
        <v>0</v>
      </c>
      <c r="AE80" s="111">
        <v>-6433.7580257917107</v>
      </c>
      <c r="AF80" s="111">
        <f t="shared" si="105"/>
        <v>3602529.1178144561</v>
      </c>
      <c r="AG80" s="111">
        <v>0</v>
      </c>
      <c r="AH80" s="111">
        <v>-6433.7580257917107</v>
      </c>
      <c r="AI80" s="111">
        <f t="shared" si="106"/>
        <v>3596095.3597886646</v>
      </c>
      <c r="AJ80" s="111">
        <v>0</v>
      </c>
      <c r="AK80" s="111">
        <v>-6433.7580257917107</v>
      </c>
      <c r="AL80" s="111">
        <f t="shared" si="107"/>
        <v>3589661.6017628731</v>
      </c>
      <c r="AM80" s="111">
        <v>0</v>
      </c>
      <c r="AN80" s="111">
        <v>-6433.7580257917107</v>
      </c>
      <c r="AO80" s="111">
        <f t="shared" si="108"/>
        <v>3583227.8437370816</v>
      </c>
      <c r="AP80" s="111">
        <v>0</v>
      </c>
      <c r="AQ80" s="111">
        <v>-6433.7580257917107</v>
      </c>
      <c r="AR80" s="111">
        <f t="shared" si="109"/>
        <v>3576794.0857112901</v>
      </c>
      <c r="AS80" s="111">
        <v>0</v>
      </c>
      <c r="AT80" s="111">
        <v>-6433.7580257917107</v>
      </c>
      <c r="AU80" s="111">
        <f t="shared" si="110"/>
        <v>3570360.3276854986</v>
      </c>
      <c r="AV80" s="111">
        <v>0</v>
      </c>
      <c r="AW80" s="111">
        <v>-6433.7580257917107</v>
      </c>
      <c r="AX80" s="111">
        <f t="shared" si="111"/>
        <v>3563926.5696597071</v>
      </c>
      <c r="AY80" s="111">
        <v>0</v>
      </c>
      <c r="AZ80" s="111">
        <v>-6433.7580257917107</v>
      </c>
      <c r="BA80" s="111">
        <f t="shared" si="112"/>
        <v>3557492.8116339156</v>
      </c>
      <c r="BB80" s="111">
        <v>0</v>
      </c>
      <c r="BC80" s="111">
        <v>-6433.7580257917107</v>
      </c>
      <c r="BD80" s="111">
        <f t="shared" si="113"/>
        <v>3551059.0536081241</v>
      </c>
      <c r="BE80" s="111">
        <v>0</v>
      </c>
      <c r="BF80" s="111">
        <v>-6433.7580257917107</v>
      </c>
      <c r="BG80" s="111">
        <f t="shared" si="114"/>
        <v>3544625.2955823326</v>
      </c>
      <c r="BH80" s="111">
        <v>0</v>
      </c>
      <c r="BI80" s="111">
        <v>-6433.7580257917107</v>
      </c>
      <c r="BJ80" s="111">
        <f t="shared" si="115"/>
        <v>3538191.5375565412</v>
      </c>
      <c r="BK80" s="111">
        <v>0</v>
      </c>
      <c r="BL80" s="111">
        <v>-6296.3681462525192</v>
      </c>
      <c r="BM80" s="111">
        <f t="shared" si="116"/>
        <v>3531895.1694102888</v>
      </c>
      <c r="BN80" s="111">
        <v>0</v>
      </c>
      <c r="BO80" s="111">
        <v>-6296.3681462525192</v>
      </c>
      <c r="BP80" s="111">
        <f t="shared" si="117"/>
        <v>3525598.8012640364</v>
      </c>
      <c r="BQ80" s="111">
        <v>0</v>
      </c>
      <c r="BR80" s="111">
        <v>-6296.3681462525192</v>
      </c>
      <c r="BS80" s="111">
        <f t="shared" si="118"/>
        <v>3519302.4331177841</v>
      </c>
      <c r="BT80" s="111">
        <v>0</v>
      </c>
      <c r="BU80" s="111">
        <v>-6296.3681462525192</v>
      </c>
      <c r="BV80" s="111">
        <f t="shared" si="119"/>
        <v>3513006.0649715317</v>
      </c>
      <c r="BW80" s="111">
        <v>0</v>
      </c>
      <c r="BX80" s="111">
        <v>-6296.3681462525192</v>
      </c>
      <c r="BY80" s="111">
        <f t="shared" si="120"/>
        <v>3506709.6968252794</v>
      </c>
      <c r="CA80" s="112">
        <f t="shared" si="121"/>
        <v>3544783.822366416</v>
      </c>
      <c r="CB80" s="101"/>
    </row>
    <row r="81" spans="1:80">
      <c r="A81" t="s">
        <v>206</v>
      </c>
      <c r="B81" t="s">
        <v>13</v>
      </c>
      <c r="C81" s="123" t="s">
        <v>13</v>
      </c>
      <c r="D81" s="126">
        <v>-7.4709433654936819E-2</v>
      </c>
      <c r="E81" s="125" t="s">
        <v>240</v>
      </c>
      <c r="F81" s="125" t="str">
        <f t="shared" si="96"/>
        <v>INTPSG</v>
      </c>
      <c r="G81" s="125" t="str">
        <f t="shared" si="97"/>
        <v>INTPSG</v>
      </c>
      <c r="H81" s="110">
        <v>141397273.09</v>
      </c>
      <c r="I81" s="111">
        <v>-56533.369999999995</v>
      </c>
      <c r="J81" s="111">
        <v>-880309.18274219485</v>
      </c>
      <c r="K81" s="111">
        <f t="shared" si="98"/>
        <v>140460430.53725779</v>
      </c>
      <c r="L81" s="111">
        <v>53312.599999999991</v>
      </c>
      <c r="M81" s="111">
        <v>-880309.18274219485</v>
      </c>
      <c r="N81" s="111">
        <f t="shared" si="99"/>
        <v>139633433.95451558</v>
      </c>
      <c r="O81" s="111">
        <v>5624.89</v>
      </c>
      <c r="P81" s="111">
        <v>-880309.18274219485</v>
      </c>
      <c r="Q81" s="111">
        <f t="shared" si="100"/>
        <v>138758749.66177335</v>
      </c>
      <c r="R81" s="111">
        <v>85860.28</v>
      </c>
      <c r="S81" s="111">
        <v>-880309.18274219485</v>
      </c>
      <c r="T81" s="111">
        <f t="shared" si="101"/>
        <v>137964300.75903115</v>
      </c>
      <c r="U81" s="111">
        <v>508654.98000000004</v>
      </c>
      <c r="V81" s="111">
        <v>-880309.18274219485</v>
      </c>
      <c r="W81" s="111">
        <f t="shared" si="102"/>
        <v>137592646.55628893</v>
      </c>
      <c r="X81" s="111">
        <v>582399.96</v>
      </c>
      <c r="Y81" s="111">
        <v>-880309.18274219485</v>
      </c>
      <c r="Z81" s="111">
        <f t="shared" si="103"/>
        <v>137294737.33354673</v>
      </c>
      <c r="AA81" s="111">
        <v>0</v>
      </c>
      <c r="AB81" s="111">
        <v>-854767.67249938229</v>
      </c>
      <c r="AC81" s="111">
        <f t="shared" si="104"/>
        <v>136439969.66104734</v>
      </c>
      <c r="AD81" s="111">
        <v>0</v>
      </c>
      <c r="AE81" s="111">
        <v>-854767.67249938229</v>
      </c>
      <c r="AF81" s="111">
        <f t="shared" si="105"/>
        <v>135585201.98854795</v>
      </c>
      <c r="AG81" s="111">
        <v>0</v>
      </c>
      <c r="AH81" s="111">
        <v>-854767.67249938229</v>
      </c>
      <c r="AI81" s="111">
        <f t="shared" si="106"/>
        <v>134730434.31604856</v>
      </c>
      <c r="AJ81" s="111">
        <v>0</v>
      </c>
      <c r="AK81" s="111">
        <v>-854767.67249938229</v>
      </c>
      <c r="AL81" s="111">
        <f t="shared" si="107"/>
        <v>133875666.64354917</v>
      </c>
      <c r="AM81" s="111">
        <v>0</v>
      </c>
      <c r="AN81" s="111">
        <v>-854767.67249938229</v>
      </c>
      <c r="AO81" s="111">
        <f t="shared" si="108"/>
        <v>133020898.97104979</v>
      </c>
      <c r="AP81" s="111">
        <v>0</v>
      </c>
      <c r="AQ81" s="111">
        <v>-854767.67249938229</v>
      </c>
      <c r="AR81" s="111">
        <f t="shared" si="109"/>
        <v>132166131.2985504</v>
      </c>
      <c r="AS81" s="111">
        <v>0</v>
      </c>
      <c r="AT81" s="111">
        <v>-854767.67249938229</v>
      </c>
      <c r="AU81" s="111">
        <f t="shared" si="110"/>
        <v>131311363.62605101</v>
      </c>
      <c r="AV81" s="111">
        <v>0</v>
      </c>
      <c r="AW81" s="111">
        <v>-854767.67249938229</v>
      </c>
      <c r="AX81" s="111">
        <f t="shared" si="111"/>
        <v>130456595.95355162</v>
      </c>
      <c r="AY81" s="111">
        <v>0</v>
      </c>
      <c r="AZ81" s="111">
        <v>-854767.67249938229</v>
      </c>
      <c r="BA81" s="111">
        <f t="shared" si="112"/>
        <v>129601828.28105223</v>
      </c>
      <c r="BB81" s="111">
        <v>751161.51</v>
      </c>
      <c r="BC81" s="111">
        <v>-854767.67249938229</v>
      </c>
      <c r="BD81" s="111">
        <f t="shared" si="113"/>
        <v>129498222.11855285</v>
      </c>
      <c r="BE81" s="111">
        <v>2576838.4100000006</v>
      </c>
      <c r="BF81" s="111">
        <v>-854767.67249938229</v>
      </c>
      <c r="BG81" s="111">
        <f t="shared" si="114"/>
        <v>131220292.85605346</v>
      </c>
      <c r="BH81" s="111">
        <v>5654829.1800000016</v>
      </c>
      <c r="BI81" s="111">
        <v>-854767.67249938229</v>
      </c>
      <c r="BJ81" s="111">
        <f t="shared" si="115"/>
        <v>136020354.36355406</v>
      </c>
      <c r="BK81" s="111">
        <v>0</v>
      </c>
      <c r="BL81" s="111">
        <v>-846833.63667041156</v>
      </c>
      <c r="BM81" s="111">
        <f t="shared" si="116"/>
        <v>135173520.72688365</v>
      </c>
      <c r="BN81" s="111">
        <v>0</v>
      </c>
      <c r="BO81" s="111">
        <v>-846833.63667041156</v>
      </c>
      <c r="BP81" s="111">
        <f t="shared" si="117"/>
        <v>134326687.09021324</v>
      </c>
      <c r="BQ81" s="111">
        <v>0</v>
      </c>
      <c r="BR81" s="111">
        <v>-846833.63667041156</v>
      </c>
      <c r="BS81" s="111">
        <f t="shared" si="118"/>
        <v>133479853.45354283</v>
      </c>
      <c r="BT81" s="111">
        <v>0</v>
      </c>
      <c r="BU81" s="111">
        <v>-846833.63667041156</v>
      </c>
      <c r="BV81" s="111">
        <f t="shared" si="119"/>
        <v>132633019.81687242</v>
      </c>
      <c r="BW81" s="111">
        <v>0</v>
      </c>
      <c r="BX81" s="111">
        <v>-846833.63667041156</v>
      </c>
      <c r="BY81" s="111">
        <f t="shared" si="120"/>
        <v>131786186.18020201</v>
      </c>
      <c r="CA81" s="112">
        <f t="shared" si="121"/>
        <v>132361150.36431766</v>
      </c>
      <c r="CB81" s="101"/>
    </row>
    <row r="82" spans="1:80">
      <c r="A82" t="s">
        <v>241</v>
      </c>
      <c r="B82" t="s">
        <v>18</v>
      </c>
      <c r="C82" s="123" t="s">
        <v>18</v>
      </c>
      <c r="D82" s="126">
        <v>-2.7679037659298331E-2</v>
      </c>
      <c r="E82" s="125" t="s">
        <v>240</v>
      </c>
      <c r="F82" s="125" t="str">
        <f t="shared" si="96"/>
        <v>INTPSG-P</v>
      </c>
      <c r="G82" s="125" t="str">
        <f t="shared" si="97"/>
        <v>INTPSG-P</v>
      </c>
      <c r="H82" s="110">
        <v>99510474.160000011</v>
      </c>
      <c r="I82" s="111">
        <v>0</v>
      </c>
      <c r="J82" s="111">
        <v>-229529.51348077282</v>
      </c>
      <c r="K82" s="111">
        <f t="shared" si="98"/>
        <v>99280944.646519244</v>
      </c>
      <c r="L82" s="111">
        <v>0</v>
      </c>
      <c r="M82" s="111">
        <v>-229529.51348077282</v>
      </c>
      <c r="N82" s="111">
        <f t="shared" si="99"/>
        <v>99051415.133038476</v>
      </c>
      <c r="O82" s="111">
        <v>0</v>
      </c>
      <c r="P82" s="111">
        <v>-229529.51348077282</v>
      </c>
      <c r="Q82" s="111">
        <f t="shared" si="100"/>
        <v>98821885.619557709</v>
      </c>
      <c r="R82" s="111">
        <v>0</v>
      </c>
      <c r="S82" s="111">
        <v>-229529.51348077282</v>
      </c>
      <c r="T82" s="111">
        <f t="shared" si="101"/>
        <v>98592356.106076941</v>
      </c>
      <c r="U82" s="111">
        <v>0</v>
      </c>
      <c r="V82" s="111">
        <v>-229529.51348077282</v>
      </c>
      <c r="W82" s="111">
        <f t="shared" si="102"/>
        <v>98362826.592596173</v>
      </c>
      <c r="X82" s="111">
        <v>0</v>
      </c>
      <c r="Y82" s="111">
        <v>-229529.51348077282</v>
      </c>
      <c r="Z82" s="111">
        <f t="shared" si="103"/>
        <v>98133297.079115406</v>
      </c>
      <c r="AA82" s="111">
        <v>0</v>
      </c>
      <c r="AB82" s="111">
        <v>-226352.9354569955</v>
      </c>
      <c r="AC82" s="111">
        <f t="shared" si="104"/>
        <v>97906944.143658414</v>
      </c>
      <c r="AD82" s="111">
        <v>0</v>
      </c>
      <c r="AE82" s="111">
        <v>-226352.9354569955</v>
      </c>
      <c r="AF82" s="111">
        <f t="shared" si="105"/>
        <v>97680591.208201423</v>
      </c>
      <c r="AG82" s="111">
        <v>0</v>
      </c>
      <c r="AH82" s="111">
        <v>-226352.9354569955</v>
      </c>
      <c r="AI82" s="111">
        <f t="shared" si="106"/>
        <v>97454238.272744432</v>
      </c>
      <c r="AJ82" s="111">
        <v>0</v>
      </c>
      <c r="AK82" s="111">
        <v>-226352.9354569955</v>
      </c>
      <c r="AL82" s="111">
        <f t="shared" si="107"/>
        <v>97227885.337287441</v>
      </c>
      <c r="AM82" s="111">
        <v>0</v>
      </c>
      <c r="AN82" s="111">
        <v>-226352.9354569955</v>
      </c>
      <c r="AO82" s="111">
        <f t="shared" si="108"/>
        <v>97001532.40183045</v>
      </c>
      <c r="AP82" s="111">
        <v>0</v>
      </c>
      <c r="AQ82" s="111">
        <v>-226352.9354569955</v>
      </c>
      <c r="AR82" s="111">
        <f t="shared" si="109"/>
        <v>96775179.466373459</v>
      </c>
      <c r="AS82" s="111">
        <v>0</v>
      </c>
      <c r="AT82" s="111">
        <v>-226352.9354569955</v>
      </c>
      <c r="AU82" s="111">
        <f t="shared" si="110"/>
        <v>96548826.530916467</v>
      </c>
      <c r="AV82" s="111">
        <v>0</v>
      </c>
      <c r="AW82" s="111">
        <v>-226352.9354569955</v>
      </c>
      <c r="AX82" s="111">
        <f t="shared" si="111"/>
        <v>96322473.595459476</v>
      </c>
      <c r="AY82" s="111">
        <v>0</v>
      </c>
      <c r="AZ82" s="111">
        <v>-226352.9354569955</v>
      </c>
      <c r="BA82" s="111">
        <f t="shared" si="112"/>
        <v>96096120.660002485</v>
      </c>
      <c r="BB82" s="111">
        <v>0</v>
      </c>
      <c r="BC82" s="111">
        <v>-226352.9354569955</v>
      </c>
      <c r="BD82" s="111">
        <f t="shared" si="113"/>
        <v>95869767.724545494</v>
      </c>
      <c r="BE82" s="111">
        <v>0</v>
      </c>
      <c r="BF82" s="111">
        <v>-226352.9354569955</v>
      </c>
      <c r="BG82" s="111">
        <f t="shared" si="114"/>
        <v>95643414.789088503</v>
      </c>
      <c r="BH82" s="111">
        <v>0</v>
      </c>
      <c r="BI82" s="111">
        <v>-226352.9354569955</v>
      </c>
      <c r="BJ82" s="111">
        <f t="shared" si="115"/>
        <v>95417061.853631511</v>
      </c>
      <c r="BK82" s="111">
        <v>0</v>
      </c>
      <c r="BL82" s="111">
        <v>-220087.70403218875</v>
      </c>
      <c r="BM82" s="111">
        <f t="shared" si="116"/>
        <v>95196974.149599329</v>
      </c>
      <c r="BN82" s="111">
        <v>0</v>
      </c>
      <c r="BO82" s="111">
        <v>-220087.70403218875</v>
      </c>
      <c r="BP82" s="111">
        <f t="shared" si="117"/>
        <v>94976886.445567146</v>
      </c>
      <c r="BQ82" s="111">
        <v>0</v>
      </c>
      <c r="BR82" s="111">
        <v>-220087.70403218875</v>
      </c>
      <c r="BS82" s="111">
        <f t="shared" si="118"/>
        <v>94756798.741534963</v>
      </c>
      <c r="BT82" s="111">
        <v>0</v>
      </c>
      <c r="BU82" s="111">
        <v>-220087.70403218875</v>
      </c>
      <c r="BV82" s="111">
        <f t="shared" si="119"/>
        <v>94536711.037502781</v>
      </c>
      <c r="BW82" s="111">
        <v>0</v>
      </c>
      <c r="BX82" s="111">
        <v>-220087.70403218875</v>
      </c>
      <c r="BY82" s="111">
        <f t="shared" si="120"/>
        <v>94316623.333470598</v>
      </c>
      <c r="CA82" s="112">
        <f t="shared" si="121"/>
        <v>95650643.902270973</v>
      </c>
      <c r="CB82" s="101"/>
    </row>
    <row r="83" spans="1:80">
      <c r="A83" t="s">
        <v>241</v>
      </c>
      <c r="B83" t="s">
        <v>19</v>
      </c>
      <c r="C83" s="123" t="s">
        <v>19</v>
      </c>
      <c r="D83" s="126">
        <v>-1.0032568470270092E-2</v>
      </c>
      <c r="E83" s="125" t="s">
        <v>240</v>
      </c>
      <c r="F83" s="125" t="str">
        <f t="shared" si="96"/>
        <v>INTPSG-U</v>
      </c>
      <c r="G83" s="125" t="str">
        <f t="shared" si="97"/>
        <v>INTPSG-U</v>
      </c>
      <c r="H83" s="110">
        <v>9189362.9600000009</v>
      </c>
      <c r="I83" s="111">
        <v>0</v>
      </c>
      <c r="J83" s="111">
        <v>-7682.7427578636552</v>
      </c>
      <c r="K83" s="111">
        <f t="shared" si="98"/>
        <v>9181680.2172421366</v>
      </c>
      <c r="L83" s="111">
        <v>0</v>
      </c>
      <c r="M83" s="111">
        <v>-7682.7427578636552</v>
      </c>
      <c r="N83" s="111">
        <f t="shared" si="99"/>
        <v>9173997.4744842723</v>
      </c>
      <c r="O83" s="111">
        <v>0</v>
      </c>
      <c r="P83" s="111">
        <v>-7682.7427578636552</v>
      </c>
      <c r="Q83" s="111">
        <f t="shared" si="100"/>
        <v>9166314.731726408</v>
      </c>
      <c r="R83" s="111">
        <v>0</v>
      </c>
      <c r="S83" s="111">
        <v>-7682.7427578636552</v>
      </c>
      <c r="T83" s="111">
        <f t="shared" si="101"/>
        <v>9158631.9889685437</v>
      </c>
      <c r="U83" s="111">
        <v>0</v>
      </c>
      <c r="V83" s="111">
        <v>-7682.7427578636552</v>
      </c>
      <c r="W83" s="111">
        <f t="shared" si="102"/>
        <v>9150949.2462106794</v>
      </c>
      <c r="X83" s="111">
        <v>0</v>
      </c>
      <c r="Y83" s="111">
        <v>-7682.7427578636552</v>
      </c>
      <c r="Z83" s="111">
        <f t="shared" si="103"/>
        <v>9143266.5034528151</v>
      </c>
      <c r="AA83" s="111">
        <v>0</v>
      </c>
      <c r="AB83" s="111">
        <v>-7644.2039364847815</v>
      </c>
      <c r="AC83" s="111">
        <f t="shared" si="104"/>
        <v>9135622.2995163295</v>
      </c>
      <c r="AD83" s="111">
        <v>0</v>
      </c>
      <c r="AE83" s="111">
        <v>-7644.2039364847815</v>
      </c>
      <c r="AF83" s="111">
        <f t="shared" si="105"/>
        <v>9127978.095579844</v>
      </c>
      <c r="AG83" s="111">
        <v>0</v>
      </c>
      <c r="AH83" s="111">
        <v>-7644.2039364847815</v>
      </c>
      <c r="AI83" s="111">
        <f t="shared" si="106"/>
        <v>9120333.8916433584</v>
      </c>
      <c r="AJ83" s="111">
        <v>0</v>
      </c>
      <c r="AK83" s="111">
        <v>-7644.2039364847815</v>
      </c>
      <c r="AL83" s="111">
        <f t="shared" si="107"/>
        <v>9112689.6877068728</v>
      </c>
      <c r="AM83" s="111">
        <v>0</v>
      </c>
      <c r="AN83" s="111">
        <v>-7644.2039364847815</v>
      </c>
      <c r="AO83" s="111">
        <f t="shared" si="108"/>
        <v>9105045.4837703872</v>
      </c>
      <c r="AP83" s="111">
        <v>0</v>
      </c>
      <c r="AQ83" s="111">
        <v>-7644.2039364847815</v>
      </c>
      <c r="AR83" s="111">
        <f t="shared" si="109"/>
        <v>9097401.2798339017</v>
      </c>
      <c r="AS83" s="111">
        <v>0</v>
      </c>
      <c r="AT83" s="111">
        <v>-7644.2039364847815</v>
      </c>
      <c r="AU83" s="111">
        <f t="shared" si="110"/>
        <v>9089757.0758974161</v>
      </c>
      <c r="AV83" s="111">
        <v>0</v>
      </c>
      <c r="AW83" s="111">
        <v>-7644.2039364847815</v>
      </c>
      <c r="AX83" s="111">
        <f t="shared" si="111"/>
        <v>9082112.8719609305</v>
      </c>
      <c r="AY83" s="111">
        <v>0</v>
      </c>
      <c r="AZ83" s="111">
        <v>-7644.2039364847815</v>
      </c>
      <c r="BA83" s="111">
        <f t="shared" si="112"/>
        <v>9074468.668024445</v>
      </c>
      <c r="BB83" s="111">
        <v>0</v>
      </c>
      <c r="BC83" s="111">
        <v>-7644.2039364847815</v>
      </c>
      <c r="BD83" s="111">
        <f t="shared" si="113"/>
        <v>9066824.4640879594</v>
      </c>
      <c r="BE83" s="111">
        <v>0</v>
      </c>
      <c r="BF83" s="111">
        <v>-7644.2039364847815</v>
      </c>
      <c r="BG83" s="111">
        <f t="shared" si="114"/>
        <v>9059180.2601514738</v>
      </c>
      <c r="BH83" s="111">
        <v>0</v>
      </c>
      <c r="BI83" s="111">
        <v>-7644.2039364847815</v>
      </c>
      <c r="BJ83" s="111">
        <f t="shared" si="115"/>
        <v>9051536.0562149882</v>
      </c>
      <c r="BK83" s="111">
        <v>0</v>
      </c>
      <c r="BL83" s="111">
        <v>-7567.5129370912828</v>
      </c>
      <c r="BM83" s="111">
        <f t="shared" si="116"/>
        <v>9043968.5432778969</v>
      </c>
      <c r="BN83" s="111">
        <v>0</v>
      </c>
      <c r="BO83" s="111">
        <v>-7567.5129370912828</v>
      </c>
      <c r="BP83" s="111">
        <f t="shared" si="117"/>
        <v>9036401.0303408056</v>
      </c>
      <c r="BQ83" s="111">
        <v>0</v>
      </c>
      <c r="BR83" s="111">
        <v>-7567.5129370912828</v>
      </c>
      <c r="BS83" s="111">
        <f t="shared" si="118"/>
        <v>9028833.5174037144</v>
      </c>
      <c r="BT83" s="111">
        <v>0</v>
      </c>
      <c r="BU83" s="111">
        <v>-7567.5129370912828</v>
      </c>
      <c r="BV83" s="111">
        <f t="shared" si="119"/>
        <v>9021266.0044666231</v>
      </c>
      <c r="BW83" s="111">
        <v>0</v>
      </c>
      <c r="BX83" s="111">
        <v>-7567.5129370912828</v>
      </c>
      <c r="BY83" s="111">
        <f t="shared" si="120"/>
        <v>9013698.4915295318</v>
      </c>
      <c r="CA83" s="112">
        <f t="shared" si="121"/>
        <v>9059268.7497661598</v>
      </c>
      <c r="CB83" s="101"/>
    </row>
    <row r="84" spans="1:80">
      <c r="A84" t="s">
        <v>231</v>
      </c>
      <c r="B84" t="s">
        <v>35</v>
      </c>
      <c r="C84" s="123" t="s">
        <v>35</v>
      </c>
      <c r="D84" s="126">
        <v>-2.4834861694095368E-2</v>
      </c>
      <c r="E84" s="125" t="s">
        <v>240</v>
      </c>
      <c r="F84" s="125" t="str">
        <f t="shared" si="96"/>
        <v>INTPSO</v>
      </c>
      <c r="G84" s="125" t="str">
        <f t="shared" si="97"/>
        <v>INTPSO</v>
      </c>
      <c r="H84" s="110">
        <v>375888954.18000001</v>
      </c>
      <c r="I84" s="111">
        <v>910000</v>
      </c>
      <c r="J84" s="111">
        <v>-777929.18244987086</v>
      </c>
      <c r="K84" s="111">
        <f t="shared" si="98"/>
        <v>376021024.99755013</v>
      </c>
      <c r="L84" s="111">
        <v>409000</v>
      </c>
      <c r="M84" s="111">
        <v>-777929.18244987086</v>
      </c>
      <c r="N84" s="111">
        <f t="shared" si="99"/>
        <v>375652095.81510025</v>
      </c>
      <c r="O84" s="111">
        <v>930319.02</v>
      </c>
      <c r="P84" s="111">
        <v>-777929.18244987086</v>
      </c>
      <c r="Q84" s="111">
        <f t="shared" si="100"/>
        <v>375804485.65265036</v>
      </c>
      <c r="R84" s="111">
        <v>1560798.4980175029</v>
      </c>
      <c r="S84" s="111">
        <v>-777929.18244987086</v>
      </c>
      <c r="T84" s="111">
        <f t="shared" si="101"/>
        <v>376587354.96821797</v>
      </c>
      <c r="U84" s="111">
        <v>1846137.808596387</v>
      </c>
      <c r="V84" s="111">
        <v>-777929.18244987086</v>
      </c>
      <c r="W84" s="111">
        <f t="shared" si="102"/>
        <v>377655563.59436446</v>
      </c>
      <c r="X84" s="111">
        <v>6082833.1564776907</v>
      </c>
      <c r="Y84" s="111">
        <v>-777929.18244987086</v>
      </c>
      <c r="Z84" s="111">
        <f t="shared" si="103"/>
        <v>382960467.56839228</v>
      </c>
      <c r="AA84" s="111">
        <v>1019270.2799999999</v>
      </c>
      <c r="AB84" s="111">
        <v>-792564.18719725974</v>
      </c>
      <c r="AC84" s="111">
        <f t="shared" si="104"/>
        <v>383187173.66119498</v>
      </c>
      <c r="AD84" s="111">
        <v>262140.00000000017</v>
      </c>
      <c r="AE84" s="111">
        <v>-792564.18719725974</v>
      </c>
      <c r="AF84" s="111">
        <f t="shared" si="105"/>
        <v>382656749.47399771</v>
      </c>
      <c r="AG84" s="111">
        <v>307870</v>
      </c>
      <c r="AH84" s="111">
        <v>-792564.18719725974</v>
      </c>
      <c r="AI84" s="111">
        <f t="shared" si="106"/>
        <v>382172055.28680044</v>
      </c>
      <c r="AJ84" s="111">
        <v>444295</v>
      </c>
      <c r="AK84" s="111">
        <v>-792564.18719725974</v>
      </c>
      <c r="AL84" s="111">
        <f t="shared" si="107"/>
        <v>381823786.09960318</v>
      </c>
      <c r="AM84" s="111">
        <v>379865</v>
      </c>
      <c r="AN84" s="111">
        <v>-792564.18719725974</v>
      </c>
      <c r="AO84" s="111">
        <f t="shared" si="108"/>
        <v>381411086.91240591</v>
      </c>
      <c r="AP84" s="111">
        <v>2397174.89</v>
      </c>
      <c r="AQ84" s="111">
        <v>-792564.18719725974</v>
      </c>
      <c r="AR84" s="111">
        <f t="shared" si="109"/>
        <v>383015697.61520863</v>
      </c>
      <c r="AS84" s="111">
        <v>698445.00000000012</v>
      </c>
      <c r="AT84" s="111">
        <v>-792564.18719725974</v>
      </c>
      <c r="AU84" s="111">
        <f t="shared" si="110"/>
        <v>382921578.42801136</v>
      </c>
      <c r="AV84" s="111">
        <v>456195</v>
      </c>
      <c r="AW84" s="111">
        <v>-792564.18719725974</v>
      </c>
      <c r="AX84" s="111">
        <f t="shared" si="111"/>
        <v>382585209.24081409</v>
      </c>
      <c r="AY84" s="111">
        <v>604605.00000000012</v>
      </c>
      <c r="AZ84" s="111">
        <v>-792564.18719725974</v>
      </c>
      <c r="BA84" s="111">
        <f t="shared" si="112"/>
        <v>382397250.05361682</v>
      </c>
      <c r="BB84" s="111">
        <v>1125655</v>
      </c>
      <c r="BC84" s="111">
        <v>-792564.18719725974</v>
      </c>
      <c r="BD84" s="111">
        <f t="shared" si="113"/>
        <v>382730340.86641955</v>
      </c>
      <c r="BE84" s="111">
        <v>1329910.0000000002</v>
      </c>
      <c r="BF84" s="111">
        <v>-792564.18719725974</v>
      </c>
      <c r="BG84" s="111">
        <f t="shared" si="114"/>
        <v>383267686.67922229</v>
      </c>
      <c r="BH84" s="111">
        <v>2363255</v>
      </c>
      <c r="BI84" s="111">
        <v>-792564.18719725974</v>
      </c>
      <c r="BJ84" s="111">
        <f t="shared" si="115"/>
        <v>384838377.49202502</v>
      </c>
      <c r="BK84" s="111">
        <v>1131120.1599999999</v>
      </c>
      <c r="BL84" s="111">
        <v>-796450.65663287544</v>
      </c>
      <c r="BM84" s="111">
        <f t="shared" si="116"/>
        <v>385173046.99539214</v>
      </c>
      <c r="BN84" s="111">
        <v>274040.50999999995</v>
      </c>
      <c r="BO84" s="111">
        <v>-796450.65663287544</v>
      </c>
      <c r="BP84" s="111">
        <f t="shared" si="117"/>
        <v>384650636.84875923</v>
      </c>
      <c r="BQ84" s="111">
        <v>320853.24000000005</v>
      </c>
      <c r="BR84" s="111">
        <v>-796450.65663287544</v>
      </c>
      <c r="BS84" s="111">
        <f t="shared" si="118"/>
        <v>384175039.43212634</v>
      </c>
      <c r="BT84" s="111">
        <v>462812.91820088518</v>
      </c>
      <c r="BU84" s="111">
        <v>-796450.65663287544</v>
      </c>
      <c r="BV84" s="111">
        <f t="shared" si="119"/>
        <v>383841401.69369435</v>
      </c>
      <c r="BW84" s="111">
        <v>395738.18417035922</v>
      </c>
      <c r="BX84" s="111">
        <v>-796450.65663287544</v>
      </c>
      <c r="BY84" s="111">
        <f t="shared" si="120"/>
        <v>383440689.22123182</v>
      </c>
      <c r="CA84" s="112">
        <f t="shared" si="121"/>
        <v>383419080.11376369</v>
      </c>
      <c r="CB84" s="101"/>
    </row>
    <row r="85" spans="1:80">
      <c r="A85" t="s">
        <v>225</v>
      </c>
      <c r="B85" t="s">
        <v>28</v>
      </c>
      <c r="C85" s="123" t="s">
        <v>28</v>
      </c>
      <c r="D85" s="126">
        <v>-2.0806472227227201E-4</v>
      </c>
      <c r="E85" s="125" t="s">
        <v>240</v>
      </c>
      <c r="F85" s="125" t="str">
        <f t="shared" si="96"/>
        <v>INTPUT</v>
      </c>
      <c r="G85" s="125" t="str">
        <f t="shared" si="97"/>
        <v>INTPUT</v>
      </c>
      <c r="H85" s="110">
        <v>3003131.4</v>
      </c>
      <c r="I85" s="111">
        <v>0</v>
      </c>
      <c r="J85" s="111">
        <v>-52.070475057344957</v>
      </c>
      <c r="K85" s="111">
        <f t="shared" si="98"/>
        <v>3003079.3295249427</v>
      </c>
      <c r="L85" s="111">
        <v>0</v>
      </c>
      <c r="M85" s="111">
        <v>-52.070475057344957</v>
      </c>
      <c r="N85" s="111">
        <f t="shared" si="99"/>
        <v>3003027.2590498854</v>
      </c>
      <c r="O85" s="111">
        <v>0</v>
      </c>
      <c r="P85" s="111">
        <v>-52.070475057344957</v>
      </c>
      <c r="Q85" s="111">
        <f t="shared" si="100"/>
        <v>3002975.1885748282</v>
      </c>
      <c r="R85" s="111">
        <v>0</v>
      </c>
      <c r="S85" s="111">
        <v>-52.070475057344957</v>
      </c>
      <c r="T85" s="111">
        <f t="shared" si="101"/>
        <v>3002923.118099771</v>
      </c>
      <c r="U85" s="111">
        <v>0</v>
      </c>
      <c r="V85" s="111">
        <v>-52.070475057344957</v>
      </c>
      <c r="W85" s="111">
        <f t="shared" si="102"/>
        <v>3002871.0476247137</v>
      </c>
      <c r="X85" s="111">
        <v>0</v>
      </c>
      <c r="Y85" s="111">
        <v>-52.070475057344957</v>
      </c>
      <c r="Z85" s="111">
        <f t="shared" si="103"/>
        <v>3002818.9771496565</v>
      </c>
      <c r="AA85" s="111">
        <v>0</v>
      </c>
      <c r="AB85" s="111">
        <v>-52.065058042879265</v>
      </c>
      <c r="AC85" s="111">
        <f t="shared" si="104"/>
        <v>3002766.9120916137</v>
      </c>
      <c r="AD85" s="111">
        <v>0</v>
      </c>
      <c r="AE85" s="111">
        <v>-52.065058042879265</v>
      </c>
      <c r="AF85" s="111">
        <f t="shared" si="105"/>
        <v>3002714.847033571</v>
      </c>
      <c r="AG85" s="111">
        <v>0</v>
      </c>
      <c r="AH85" s="111">
        <v>-52.065058042879265</v>
      </c>
      <c r="AI85" s="111">
        <f t="shared" si="106"/>
        <v>3002662.7819755282</v>
      </c>
      <c r="AJ85" s="111">
        <v>0</v>
      </c>
      <c r="AK85" s="111">
        <v>-52.065058042879265</v>
      </c>
      <c r="AL85" s="111">
        <f t="shared" si="107"/>
        <v>3002610.7169174855</v>
      </c>
      <c r="AM85" s="111">
        <v>0</v>
      </c>
      <c r="AN85" s="111">
        <v>-52.065058042879265</v>
      </c>
      <c r="AO85" s="111">
        <f t="shared" si="108"/>
        <v>3002558.6518594427</v>
      </c>
      <c r="AP85" s="111">
        <v>0</v>
      </c>
      <c r="AQ85" s="111">
        <v>-52.065058042879265</v>
      </c>
      <c r="AR85" s="111">
        <f t="shared" si="109"/>
        <v>3002506.5868013999</v>
      </c>
      <c r="AS85" s="111">
        <v>0</v>
      </c>
      <c r="AT85" s="111">
        <v>-52.065058042879265</v>
      </c>
      <c r="AU85" s="111">
        <f t="shared" si="110"/>
        <v>3002454.5217433572</v>
      </c>
      <c r="AV85" s="111">
        <v>0</v>
      </c>
      <c r="AW85" s="111">
        <v>-52.065058042879265</v>
      </c>
      <c r="AX85" s="111">
        <f t="shared" si="111"/>
        <v>3002402.4566853144</v>
      </c>
      <c r="AY85" s="111">
        <v>0</v>
      </c>
      <c r="AZ85" s="111">
        <v>-52.065058042879265</v>
      </c>
      <c r="BA85" s="111">
        <f t="shared" si="112"/>
        <v>3002350.3916272717</v>
      </c>
      <c r="BB85" s="111">
        <v>0</v>
      </c>
      <c r="BC85" s="111">
        <v>-52.065058042879265</v>
      </c>
      <c r="BD85" s="111">
        <f t="shared" si="113"/>
        <v>3002298.3265692289</v>
      </c>
      <c r="BE85" s="111">
        <v>0</v>
      </c>
      <c r="BF85" s="111">
        <v>-52.065058042879265</v>
      </c>
      <c r="BG85" s="111">
        <f t="shared" si="114"/>
        <v>3002246.2615111861</v>
      </c>
      <c r="BH85" s="111">
        <v>0</v>
      </c>
      <c r="BI85" s="111">
        <v>-52.065058042879265</v>
      </c>
      <c r="BJ85" s="111">
        <f t="shared" si="115"/>
        <v>3002194.1964531434</v>
      </c>
      <c r="BK85" s="111">
        <v>0</v>
      </c>
      <c r="BL85" s="111">
        <v>-52.054225141037506</v>
      </c>
      <c r="BM85" s="111">
        <f t="shared" si="116"/>
        <v>3002142.1422280022</v>
      </c>
      <c r="BN85" s="111">
        <v>0</v>
      </c>
      <c r="BO85" s="111">
        <v>-52.054225141037506</v>
      </c>
      <c r="BP85" s="111">
        <f t="shared" si="117"/>
        <v>3002090.088002861</v>
      </c>
      <c r="BQ85" s="111">
        <v>0</v>
      </c>
      <c r="BR85" s="111">
        <v>-52.054225141037506</v>
      </c>
      <c r="BS85" s="111">
        <f t="shared" si="118"/>
        <v>3002038.0337777198</v>
      </c>
      <c r="BT85" s="111">
        <v>0</v>
      </c>
      <c r="BU85" s="111">
        <v>-52.054225141037506</v>
      </c>
      <c r="BV85" s="111">
        <f t="shared" si="119"/>
        <v>3001985.9795525786</v>
      </c>
      <c r="BW85" s="111">
        <v>0</v>
      </c>
      <c r="BX85" s="111">
        <v>-52.054225141037506</v>
      </c>
      <c r="BY85" s="111">
        <f t="shared" si="120"/>
        <v>3001933.9253274375</v>
      </c>
      <c r="CA85" s="112">
        <f t="shared" si="121"/>
        <v>3002246.2740106881</v>
      </c>
      <c r="CB85" s="101"/>
    </row>
    <row r="86" spans="1:80">
      <c r="A86" t="s">
        <v>223</v>
      </c>
      <c r="B86" t="s">
        <v>29</v>
      </c>
      <c r="C86" s="123" t="s">
        <v>29</v>
      </c>
      <c r="D86" s="126">
        <v>-0.19963204462612691</v>
      </c>
      <c r="E86" s="125" t="s">
        <v>240</v>
      </c>
      <c r="F86" s="125" t="str">
        <f t="shared" si="96"/>
        <v>INTPWA</v>
      </c>
      <c r="G86" s="125" t="str">
        <f t="shared" si="97"/>
        <v>INTPWA</v>
      </c>
      <c r="H86" s="110">
        <v>627213.80000000005</v>
      </c>
      <c r="I86" s="111">
        <v>0</v>
      </c>
      <c r="J86" s="111">
        <v>-10434.33110931022</v>
      </c>
      <c r="K86" s="111">
        <f t="shared" si="98"/>
        <v>616779.46889068978</v>
      </c>
      <c r="L86" s="111">
        <v>0</v>
      </c>
      <c r="M86" s="111">
        <v>-10434.33110931022</v>
      </c>
      <c r="N86" s="111">
        <f t="shared" si="99"/>
        <v>606345.13778137951</v>
      </c>
      <c r="O86" s="111">
        <v>0</v>
      </c>
      <c r="P86" s="111">
        <v>-10434.33110931022</v>
      </c>
      <c r="Q86" s="111">
        <f t="shared" si="100"/>
        <v>595910.80667206924</v>
      </c>
      <c r="R86" s="111">
        <v>0</v>
      </c>
      <c r="S86" s="111">
        <v>-10434.33110931022</v>
      </c>
      <c r="T86" s="111">
        <f t="shared" si="101"/>
        <v>585476.47556275898</v>
      </c>
      <c r="U86" s="111">
        <v>0</v>
      </c>
      <c r="V86" s="111">
        <v>-10434.33110931022</v>
      </c>
      <c r="W86" s="111">
        <f t="shared" si="102"/>
        <v>575042.14445344871</v>
      </c>
      <c r="X86" s="111">
        <v>0</v>
      </c>
      <c r="Y86" s="111">
        <v>-10434.33110931022</v>
      </c>
      <c r="Z86" s="111">
        <f t="shared" si="103"/>
        <v>564607.81334413844</v>
      </c>
      <c r="AA86" s="111">
        <v>0</v>
      </c>
      <c r="AB86" s="111">
        <v>-9392.8176824814145</v>
      </c>
      <c r="AC86" s="111">
        <f t="shared" si="104"/>
        <v>555214.99566165707</v>
      </c>
      <c r="AD86" s="111">
        <v>0</v>
      </c>
      <c r="AE86" s="111">
        <v>-9392.8176824814145</v>
      </c>
      <c r="AF86" s="111">
        <f t="shared" si="105"/>
        <v>545822.1779791757</v>
      </c>
      <c r="AG86" s="111">
        <v>0</v>
      </c>
      <c r="AH86" s="111">
        <v>-9392.8176824814145</v>
      </c>
      <c r="AI86" s="111">
        <f t="shared" si="106"/>
        <v>536429.36029669433</v>
      </c>
      <c r="AJ86" s="111">
        <v>0</v>
      </c>
      <c r="AK86" s="111">
        <v>-9392.8176824814145</v>
      </c>
      <c r="AL86" s="111">
        <f t="shared" si="107"/>
        <v>527036.54261421296</v>
      </c>
      <c r="AM86" s="111">
        <v>0</v>
      </c>
      <c r="AN86" s="111">
        <v>-9392.8176824814145</v>
      </c>
      <c r="AO86" s="111">
        <f t="shared" si="108"/>
        <v>517643.72493173153</v>
      </c>
      <c r="AP86" s="111">
        <v>0</v>
      </c>
      <c r="AQ86" s="111">
        <v>-9392.8176824814145</v>
      </c>
      <c r="AR86" s="111">
        <f t="shared" si="109"/>
        <v>508250.9072492501</v>
      </c>
      <c r="AS86" s="111">
        <v>0</v>
      </c>
      <c r="AT86" s="111">
        <v>-9392.8176824814145</v>
      </c>
      <c r="AU86" s="111">
        <f t="shared" si="110"/>
        <v>498858.08956676867</v>
      </c>
      <c r="AV86" s="111">
        <v>0</v>
      </c>
      <c r="AW86" s="111">
        <v>-9392.8176824814145</v>
      </c>
      <c r="AX86" s="111">
        <f t="shared" si="111"/>
        <v>489465.27188428724</v>
      </c>
      <c r="AY86" s="111">
        <v>0</v>
      </c>
      <c r="AZ86" s="111">
        <v>-9392.8176824814145</v>
      </c>
      <c r="BA86" s="111">
        <f t="shared" si="112"/>
        <v>480072.45420180581</v>
      </c>
      <c r="BB86" s="111">
        <v>0</v>
      </c>
      <c r="BC86" s="111">
        <v>-9392.8176824814145</v>
      </c>
      <c r="BD86" s="111">
        <f t="shared" si="113"/>
        <v>470679.63651932438</v>
      </c>
      <c r="BE86" s="111">
        <v>0</v>
      </c>
      <c r="BF86" s="111">
        <v>-9392.8176824814145</v>
      </c>
      <c r="BG86" s="111">
        <f t="shared" si="114"/>
        <v>461286.81883684295</v>
      </c>
      <c r="BH86" s="111">
        <v>0</v>
      </c>
      <c r="BI86" s="111">
        <v>-9392.8176824814145</v>
      </c>
      <c r="BJ86" s="111">
        <f t="shared" si="115"/>
        <v>451894.00115436153</v>
      </c>
      <c r="BK86" s="111">
        <v>0</v>
      </c>
      <c r="BL86" s="111">
        <v>-7517.7102837272114</v>
      </c>
      <c r="BM86" s="111">
        <f t="shared" si="116"/>
        <v>444376.29087063432</v>
      </c>
      <c r="BN86" s="111">
        <v>0</v>
      </c>
      <c r="BO86" s="111">
        <v>-7517.7102837272114</v>
      </c>
      <c r="BP86" s="111">
        <f t="shared" si="117"/>
        <v>436858.5805869071</v>
      </c>
      <c r="BQ86" s="111">
        <v>0</v>
      </c>
      <c r="BR86" s="111">
        <v>-7517.7102837272114</v>
      </c>
      <c r="BS86" s="111">
        <f t="shared" si="118"/>
        <v>429340.87030317989</v>
      </c>
      <c r="BT86" s="111">
        <v>0</v>
      </c>
      <c r="BU86" s="111">
        <v>-7517.7102837272114</v>
      </c>
      <c r="BV86" s="111">
        <f t="shared" si="119"/>
        <v>421823.16001945268</v>
      </c>
      <c r="BW86" s="111">
        <v>0</v>
      </c>
      <c r="BX86" s="111">
        <v>-7517.7102837272114</v>
      </c>
      <c r="BY86" s="111">
        <f t="shared" si="120"/>
        <v>414305.44973572547</v>
      </c>
      <c r="CA86" s="112">
        <f t="shared" si="121"/>
        <v>463450.40429694398</v>
      </c>
      <c r="CB86" s="101"/>
    </row>
    <row r="87" spans="1:80">
      <c r="A87" t="s">
        <v>224</v>
      </c>
      <c r="B87" t="s">
        <v>30</v>
      </c>
      <c r="C87" s="123" t="s">
        <v>30</v>
      </c>
      <c r="D87" s="126">
        <v>0</v>
      </c>
      <c r="E87" s="125" t="s">
        <v>240</v>
      </c>
      <c r="F87" s="125" t="str">
        <f t="shared" si="96"/>
        <v>INTPWYP</v>
      </c>
      <c r="G87" s="125" t="str">
        <f t="shared" si="97"/>
        <v>INTPWYP</v>
      </c>
      <c r="H87" s="110">
        <v>1379643.72</v>
      </c>
      <c r="I87" s="111">
        <v>0</v>
      </c>
      <c r="J87" s="111">
        <v>0</v>
      </c>
      <c r="K87" s="111">
        <f t="shared" si="98"/>
        <v>1379643.72</v>
      </c>
      <c r="L87" s="111">
        <v>0</v>
      </c>
      <c r="M87" s="111">
        <v>0</v>
      </c>
      <c r="N87" s="111">
        <f t="shared" si="99"/>
        <v>1379643.72</v>
      </c>
      <c r="O87" s="111">
        <v>0</v>
      </c>
      <c r="P87" s="111">
        <v>0</v>
      </c>
      <c r="Q87" s="111">
        <f t="shared" si="100"/>
        <v>1379643.72</v>
      </c>
      <c r="R87" s="111">
        <v>0</v>
      </c>
      <c r="S87" s="111">
        <v>0</v>
      </c>
      <c r="T87" s="111">
        <f t="shared" si="101"/>
        <v>1379643.72</v>
      </c>
      <c r="U87" s="111">
        <v>0</v>
      </c>
      <c r="V87" s="111">
        <v>0</v>
      </c>
      <c r="W87" s="111">
        <f t="shared" si="102"/>
        <v>1379643.72</v>
      </c>
      <c r="X87" s="111">
        <v>0</v>
      </c>
      <c r="Y87" s="111">
        <v>0</v>
      </c>
      <c r="Z87" s="111">
        <f t="shared" si="103"/>
        <v>1379643.72</v>
      </c>
      <c r="AA87" s="111">
        <v>0</v>
      </c>
      <c r="AB87" s="111">
        <v>0</v>
      </c>
      <c r="AC87" s="111">
        <f t="shared" si="104"/>
        <v>1379643.72</v>
      </c>
      <c r="AD87" s="111">
        <v>0</v>
      </c>
      <c r="AE87" s="111">
        <v>0</v>
      </c>
      <c r="AF87" s="111">
        <f t="shared" si="105"/>
        <v>1379643.72</v>
      </c>
      <c r="AG87" s="111">
        <v>0</v>
      </c>
      <c r="AH87" s="111">
        <v>0</v>
      </c>
      <c r="AI87" s="111">
        <f t="shared" si="106"/>
        <v>1379643.72</v>
      </c>
      <c r="AJ87" s="111">
        <v>0</v>
      </c>
      <c r="AK87" s="111">
        <v>0</v>
      </c>
      <c r="AL87" s="111">
        <f t="shared" si="107"/>
        <v>1379643.72</v>
      </c>
      <c r="AM87" s="111">
        <v>0</v>
      </c>
      <c r="AN87" s="111">
        <v>0</v>
      </c>
      <c r="AO87" s="111">
        <f t="shared" si="108"/>
        <v>1379643.72</v>
      </c>
      <c r="AP87" s="111">
        <v>0</v>
      </c>
      <c r="AQ87" s="111">
        <v>0</v>
      </c>
      <c r="AR87" s="111">
        <f t="shared" si="109"/>
        <v>1379643.72</v>
      </c>
      <c r="AS87" s="111">
        <v>0</v>
      </c>
      <c r="AT87" s="111">
        <v>0</v>
      </c>
      <c r="AU87" s="111">
        <f t="shared" si="110"/>
        <v>1379643.72</v>
      </c>
      <c r="AV87" s="111">
        <v>0</v>
      </c>
      <c r="AW87" s="111">
        <v>0</v>
      </c>
      <c r="AX87" s="111">
        <f t="shared" si="111"/>
        <v>1379643.72</v>
      </c>
      <c r="AY87" s="111">
        <v>0</v>
      </c>
      <c r="AZ87" s="111">
        <v>0</v>
      </c>
      <c r="BA87" s="111">
        <f t="shared" si="112"/>
        <v>1379643.72</v>
      </c>
      <c r="BB87" s="111">
        <v>0</v>
      </c>
      <c r="BC87" s="111">
        <v>0</v>
      </c>
      <c r="BD87" s="111">
        <f t="shared" si="113"/>
        <v>1379643.72</v>
      </c>
      <c r="BE87" s="111">
        <v>0</v>
      </c>
      <c r="BF87" s="111">
        <v>0</v>
      </c>
      <c r="BG87" s="111">
        <f t="shared" si="114"/>
        <v>1379643.72</v>
      </c>
      <c r="BH87" s="111">
        <v>0</v>
      </c>
      <c r="BI87" s="111">
        <v>0</v>
      </c>
      <c r="BJ87" s="111">
        <f t="shared" si="115"/>
        <v>1379643.72</v>
      </c>
      <c r="BK87" s="111">
        <v>0</v>
      </c>
      <c r="BL87" s="111">
        <v>0</v>
      </c>
      <c r="BM87" s="111">
        <f t="shared" si="116"/>
        <v>1379643.72</v>
      </c>
      <c r="BN87" s="111">
        <v>0</v>
      </c>
      <c r="BO87" s="111">
        <v>0</v>
      </c>
      <c r="BP87" s="111">
        <f t="shared" si="117"/>
        <v>1379643.72</v>
      </c>
      <c r="BQ87" s="111">
        <v>0</v>
      </c>
      <c r="BR87" s="111">
        <v>0</v>
      </c>
      <c r="BS87" s="111">
        <f t="shared" si="118"/>
        <v>1379643.72</v>
      </c>
      <c r="BT87" s="111">
        <v>0</v>
      </c>
      <c r="BU87" s="111">
        <v>0</v>
      </c>
      <c r="BV87" s="111">
        <f t="shared" si="119"/>
        <v>1379643.72</v>
      </c>
      <c r="BW87" s="111">
        <v>0</v>
      </c>
      <c r="BX87" s="111">
        <v>0</v>
      </c>
      <c r="BY87" s="111">
        <f t="shared" si="120"/>
        <v>1379643.72</v>
      </c>
      <c r="CA87" s="112">
        <f t="shared" si="121"/>
        <v>1379643.7200000002</v>
      </c>
      <c r="CB87" s="101"/>
    </row>
    <row r="88" spans="1:80">
      <c r="A88" s="113" t="s">
        <v>227</v>
      </c>
      <c r="B88" s="113" t="s">
        <v>34</v>
      </c>
      <c r="C88" s="123" t="s">
        <v>34</v>
      </c>
      <c r="D88" s="126">
        <v>0</v>
      </c>
      <c r="E88" s="118" t="s">
        <v>240</v>
      </c>
      <c r="F88" s="125" t="str">
        <f t="shared" si="96"/>
        <v>INTPWYU</v>
      </c>
      <c r="G88" s="118" t="str">
        <f t="shared" si="97"/>
        <v>INTPWYU</v>
      </c>
      <c r="H88" s="110">
        <v>0</v>
      </c>
      <c r="I88" s="111">
        <v>0</v>
      </c>
      <c r="J88" s="111">
        <v>0</v>
      </c>
      <c r="K88" s="111">
        <f t="shared" si="98"/>
        <v>0</v>
      </c>
      <c r="L88" s="111">
        <v>0</v>
      </c>
      <c r="M88" s="111">
        <v>0</v>
      </c>
      <c r="N88" s="111">
        <f t="shared" si="99"/>
        <v>0</v>
      </c>
      <c r="O88" s="111">
        <v>0</v>
      </c>
      <c r="P88" s="111">
        <v>0</v>
      </c>
      <c r="Q88" s="111">
        <f t="shared" si="100"/>
        <v>0</v>
      </c>
      <c r="R88" s="111">
        <v>0</v>
      </c>
      <c r="S88" s="111">
        <v>0</v>
      </c>
      <c r="T88" s="111">
        <f t="shared" si="101"/>
        <v>0</v>
      </c>
      <c r="U88" s="111">
        <v>0</v>
      </c>
      <c r="V88" s="111">
        <v>0</v>
      </c>
      <c r="W88" s="111">
        <f t="shared" si="102"/>
        <v>0</v>
      </c>
      <c r="X88" s="111">
        <v>0</v>
      </c>
      <c r="Y88" s="111">
        <v>0</v>
      </c>
      <c r="Z88" s="111">
        <f t="shared" si="103"/>
        <v>0</v>
      </c>
      <c r="AA88" s="111">
        <v>0</v>
      </c>
      <c r="AB88" s="111">
        <v>0</v>
      </c>
      <c r="AC88" s="111">
        <f t="shared" si="104"/>
        <v>0</v>
      </c>
      <c r="AD88" s="111">
        <v>0</v>
      </c>
      <c r="AE88" s="111">
        <v>0</v>
      </c>
      <c r="AF88" s="111">
        <f t="shared" si="105"/>
        <v>0</v>
      </c>
      <c r="AG88" s="111">
        <v>0</v>
      </c>
      <c r="AH88" s="111">
        <v>0</v>
      </c>
      <c r="AI88" s="111">
        <f t="shared" si="106"/>
        <v>0</v>
      </c>
      <c r="AJ88" s="111">
        <v>0</v>
      </c>
      <c r="AK88" s="111">
        <v>0</v>
      </c>
      <c r="AL88" s="111">
        <f t="shared" si="107"/>
        <v>0</v>
      </c>
      <c r="AM88" s="111">
        <v>0</v>
      </c>
      <c r="AN88" s="111">
        <v>0</v>
      </c>
      <c r="AO88" s="111">
        <f t="shared" si="108"/>
        <v>0</v>
      </c>
      <c r="AP88" s="111">
        <v>0</v>
      </c>
      <c r="AQ88" s="111">
        <v>0</v>
      </c>
      <c r="AR88" s="111">
        <f t="shared" si="109"/>
        <v>0</v>
      </c>
      <c r="AS88" s="111">
        <v>0</v>
      </c>
      <c r="AT88" s="111">
        <v>0</v>
      </c>
      <c r="AU88" s="111">
        <f t="shared" si="110"/>
        <v>0</v>
      </c>
      <c r="AV88" s="111">
        <v>0</v>
      </c>
      <c r="AW88" s="111">
        <v>0</v>
      </c>
      <c r="AX88" s="111">
        <f t="shared" si="111"/>
        <v>0</v>
      </c>
      <c r="AY88" s="111">
        <v>0</v>
      </c>
      <c r="AZ88" s="111">
        <v>0</v>
      </c>
      <c r="BA88" s="111">
        <f t="shared" si="112"/>
        <v>0</v>
      </c>
      <c r="BB88" s="111">
        <v>0</v>
      </c>
      <c r="BC88" s="111">
        <v>0</v>
      </c>
      <c r="BD88" s="111">
        <f t="shared" si="113"/>
        <v>0</v>
      </c>
      <c r="BE88" s="111">
        <v>0</v>
      </c>
      <c r="BF88" s="111">
        <v>0</v>
      </c>
      <c r="BG88" s="111">
        <f t="shared" si="114"/>
        <v>0</v>
      </c>
      <c r="BH88" s="111">
        <v>0</v>
      </c>
      <c r="BI88" s="111">
        <v>0</v>
      </c>
      <c r="BJ88" s="111">
        <f t="shared" si="115"/>
        <v>0</v>
      </c>
      <c r="BK88" s="111">
        <v>0</v>
      </c>
      <c r="BL88" s="111">
        <v>0</v>
      </c>
      <c r="BM88" s="111">
        <f t="shared" si="116"/>
        <v>0</v>
      </c>
      <c r="BN88" s="111">
        <v>0</v>
      </c>
      <c r="BO88" s="111">
        <v>0</v>
      </c>
      <c r="BP88" s="111">
        <f t="shared" si="117"/>
        <v>0</v>
      </c>
      <c r="BQ88" s="111">
        <v>0</v>
      </c>
      <c r="BR88" s="111">
        <v>0</v>
      </c>
      <c r="BS88" s="111">
        <f t="shared" si="118"/>
        <v>0</v>
      </c>
      <c r="BT88" s="111">
        <v>0</v>
      </c>
      <c r="BU88" s="111">
        <v>0</v>
      </c>
      <c r="BV88" s="111">
        <f t="shared" si="119"/>
        <v>0</v>
      </c>
      <c r="BW88" s="111">
        <v>0</v>
      </c>
      <c r="BX88" s="111">
        <v>0</v>
      </c>
      <c r="BY88" s="111">
        <f t="shared" si="120"/>
        <v>0</v>
      </c>
      <c r="BZ88" s="113"/>
      <c r="CA88" s="112">
        <f t="shared" si="121"/>
        <v>0</v>
      </c>
      <c r="CB88" s="101"/>
    </row>
    <row r="89" spans="1:80">
      <c r="A89" t="s">
        <v>242</v>
      </c>
      <c r="C89" s="123"/>
      <c r="D89" s="129"/>
      <c r="H89" s="115">
        <f t="shared" ref="H89:BS89" si="122">SUBTOTAL(9,H74:H88)</f>
        <v>759826326.52999997</v>
      </c>
      <c r="I89" s="116">
        <f t="shared" si="122"/>
        <v>853466.63</v>
      </c>
      <c r="J89" s="116">
        <f t="shared" si="122"/>
        <v>-1966585.4766540306</v>
      </c>
      <c r="K89" s="116">
        <f t="shared" si="122"/>
        <v>758713207.68334603</v>
      </c>
      <c r="L89" s="116">
        <f t="shared" si="122"/>
        <v>462312.6</v>
      </c>
      <c r="M89" s="116">
        <f t="shared" si="122"/>
        <v>-1966585.4766540306</v>
      </c>
      <c r="N89" s="116">
        <f t="shared" si="122"/>
        <v>757208934.80669188</v>
      </c>
      <c r="O89" s="116">
        <f t="shared" si="122"/>
        <v>935943.91</v>
      </c>
      <c r="P89" s="116">
        <f t="shared" si="122"/>
        <v>-1966585.4766540306</v>
      </c>
      <c r="Q89" s="116">
        <f t="shared" si="122"/>
        <v>756178293.24003792</v>
      </c>
      <c r="R89" s="116">
        <f t="shared" si="122"/>
        <v>1646658.778017503</v>
      </c>
      <c r="S89" s="116">
        <f t="shared" si="122"/>
        <v>-1966585.4766540306</v>
      </c>
      <c r="T89" s="116">
        <f t="shared" si="122"/>
        <v>755858366.54140151</v>
      </c>
      <c r="U89" s="116">
        <f t="shared" si="122"/>
        <v>2354792.788596387</v>
      </c>
      <c r="V89" s="116">
        <f t="shared" si="122"/>
        <v>-1966585.4766540306</v>
      </c>
      <c r="W89" s="116">
        <f t="shared" si="122"/>
        <v>756246573.85334361</v>
      </c>
      <c r="X89" s="116">
        <f t="shared" si="122"/>
        <v>6665233.1164776906</v>
      </c>
      <c r="Y89" s="116">
        <f t="shared" si="122"/>
        <v>-1966585.4766540306</v>
      </c>
      <c r="Z89" s="116">
        <f t="shared" si="122"/>
        <v>760945221.49316728</v>
      </c>
      <c r="AA89" s="116">
        <f t="shared" si="122"/>
        <v>1019270.2799999999</v>
      </c>
      <c r="AB89" s="116">
        <f t="shared" si="122"/>
        <v>-1948043.3491681411</v>
      </c>
      <c r="AC89" s="116">
        <f t="shared" si="122"/>
        <v>760016448.42399907</v>
      </c>
      <c r="AD89" s="116">
        <f t="shared" si="122"/>
        <v>262140.00000000017</v>
      </c>
      <c r="AE89" s="116">
        <f t="shared" si="122"/>
        <v>-1948043.3491681411</v>
      </c>
      <c r="AF89" s="116">
        <f t="shared" si="122"/>
        <v>758330545.07483113</v>
      </c>
      <c r="AG89" s="116">
        <f t="shared" si="122"/>
        <v>307870</v>
      </c>
      <c r="AH89" s="116">
        <f t="shared" si="122"/>
        <v>-1948043.3491681411</v>
      </c>
      <c r="AI89" s="116">
        <f t="shared" si="122"/>
        <v>756690371.72566283</v>
      </c>
      <c r="AJ89" s="116">
        <f t="shared" si="122"/>
        <v>444295</v>
      </c>
      <c r="AK89" s="116">
        <f t="shared" si="122"/>
        <v>-1948043.3491681411</v>
      </c>
      <c r="AL89" s="116">
        <f t="shared" si="122"/>
        <v>755186623.37649465</v>
      </c>
      <c r="AM89" s="116">
        <f t="shared" si="122"/>
        <v>379865</v>
      </c>
      <c r="AN89" s="116">
        <f t="shared" si="122"/>
        <v>-1948043.3491681411</v>
      </c>
      <c r="AO89" s="116">
        <f t="shared" si="122"/>
        <v>753618445.02732646</v>
      </c>
      <c r="AP89" s="116">
        <f t="shared" si="122"/>
        <v>2397174.89</v>
      </c>
      <c r="AQ89" s="116">
        <f t="shared" si="122"/>
        <v>-1948043.3491681411</v>
      </c>
      <c r="AR89" s="116">
        <f t="shared" si="122"/>
        <v>754067576.56815827</v>
      </c>
      <c r="AS89" s="116">
        <f t="shared" si="122"/>
        <v>698445.00000000012</v>
      </c>
      <c r="AT89" s="116">
        <f t="shared" si="122"/>
        <v>-1948043.3491681411</v>
      </c>
      <c r="AU89" s="116">
        <f t="shared" si="122"/>
        <v>752817978.21899021</v>
      </c>
      <c r="AV89" s="116">
        <f t="shared" si="122"/>
        <v>456195</v>
      </c>
      <c r="AW89" s="116">
        <f t="shared" si="122"/>
        <v>-1948043.3491681411</v>
      </c>
      <c r="AX89" s="116">
        <f t="shared" si="122"/>
        <v>751326129.86982214</v>
      </c>
      <c r="AY89" s="116">
        <f t="shared" si="122"/>
        <v>604605.00000000012</v>
      </c>
      <c r="AZ89" s="116">
        <f t="shared" si="122"/>
        <v>-1948043.3491681411</v>
      </c>
      <c r="BA89" s="116">
        <f t="shared" si="122"/>
        <v>749982691.52065396</v>
      </c>
      <c r="BB89" s="116">
        <f t="shared" si="122"/>
        <v>1876816.51</v>
      </c>
      <c r="BC89" s="116">
        <f t="shared" si="122"/>
        <v>-1948043.3491681411</v>
      </c>
      <c r="BD89" s="116">
        <f t="shared" si="122"/>
        <v>749911464.68148565</v>
      </c>
      <c r="BE89" s="116">
        <f t="shared" si="122"/>
        <v>3906748.4100000011</v>
      </c>
      <c r="BF89" s="116">
        <f t="shared" si="122"/>
        <v>-1948043.3491681411</v>
      </c>
      <c r="BG89" s="116">
        <f t="shared" si="122"/>
        <v>751870169.74231756</v>
      </c>
      <c r="BH89" s="116">
        <f t="shared" si="122"/>
        <v>8018084.1800000016</v>
      </c>
      <c r="BI89" s="116">
        <f t="shared" si="122"/>
        <v>-1948043.3491681411</v>
      </c>
      <c r="BJ89" s="116">
        <f t="shared" si="122"/>
        <v>757940210.57314932</v>
      </c>
      <c r="BK89" s="116">
        <f t="shared" si="122"/>
        <v>1131120.1599999999</v>
      </c>
      <c r="BL89" s="116">
        <f t="shared" si="122"/>
        <v>-1929696.2893417161</v>
      </c>
      <c r="BM89" s="116">
        <f t="shared" si="122"/>
        <v>757141634.44380772</v>
      </c>
      <c r="BN89" s="116">
        <f t="shared" si="122"/>
        <v>274040.50999999995</v>
      </c>
      <c r="BO89" s="116">
        <f t="shared" si="122"/>
        <v>-1929696.2893417161</v>
      </c>
      <c r="BP89" s="116">
        <f t="shared" si="122"/>
        <v>755485978.66446614</v>
      </c>
      <c r="BQ89" s="116">
        <f t="shared" si="122"/>
        <v>320853.24000000005</v>
      </c>
      <c r="BR89" s="116">
        <f t="shared" si="122"/>
        <v>-1929696.2893417161</v>
      </c>
      <c r="BS89" s="116">
        <f t="shared" si="122"/>
        <v>753877135.61512423</v>
      </c>
      <c r="BT89" s="116">
        <f t="shared" ref="BT89:BY89" si="123">SUBTOTAL(9,BT74:BT88)</f>
        <v>462812.91820088518</v>
      </c>
      <c r="BU89" s="116">
        <f t="shared" si="123"/>
        <v>-1929696.2893417161</v>
      </c>
      <c r="BV89" s="116">
        <f t="shared" si="123"/>
        <v>752410252.24398351</v>
      </c>
      <c r="BW89" s="116">
        <f t="shared" si="123"/>
        <v>395738.18417035922</v>
      </c>
      <c r="BX89" s="116">
        <f t="shared" si="123"/>
        <v>-1929696.2893417161</v>
      </c>
      <c r="BY89" s="116">
        <f t="shared" si="123"/>
        <v>750876294.13881207</v>
      </c>
      <c r="CA89" s="117">
        <f>SUBTOTAL(9,CA74:CA88)</f>
        <v>753178920.10062301</v>
      </c>
    </row>
    <row r="90" spans="1:80">
      <c r="H90" s="110"/>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CA90" s="112"/>
    </row>
    <row r="91" spans="1:80">
      <c r="A91" s="99"/>
      <c r="B91" s="99"/>
      <c r="H91" s="110"/>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CA91" s="112"/>
    </row>
    <row r="92" spans="1:80" ht="13.5" thickBot="1">
      <c r="A92" s="99" t="s">
        <v>269</v>
      </c>
      <c r="B92" s="99"/>
      <c r="H92" s="130">
        <f t="shared" ref="H92:BS92" si="124">SUBTOTAL(9,H10:H90)</f>
        <v>21988049672.329994</v>
      </c>
      <c r="I92" s="131">
        <f t="shared" si="124"/>
        <v>62065603.110000007</v>
      </c>
      <c r="J92" s="131">
        <f t="shared" si="124"/>
        <v>-24469589.477715343</v>
      </c>
      <c r="K92" s="131">
        <f t="shared" si="124"/>
        <v>22025645685.962292</v>
      </c>
      <c r="L92" s="131">
        <f t="shared" si="124"/>
        <v>62289598.940000013</v>
      </c>
      <c r="M92" s="131">
        <f t="shared" si="124"/>
        <v>-25526857.342260793</v>
      </c>
      <c r="N92" s="131">
        <f t="shared" si="124"/>
        <v>22062408427.56002</v>
      </c>
      <c r="O92" s="131">
        <f t="shared" si="124"/>
        <v>46962357.82</v>
      </c>
      <c r="P92" s="131">
        <f t="shared" si="124"/>
        <v>-25470168.782260798</v>
      </c>
      <c r="Q92" s="131">
        <f t="shared" si="124"/>
        <v>22083900616.597763</v>
      </c>
      <c r="R92" s="131">
        <f t="shared" si="124"/>
        <v>74272883.821423173</v>
      </c>
      <c r="S92" s="131">
        <f t="shared" si="124"/>
        <v>-26659379.54971534</v>
      </c>
      <c r="T92" s="131">
        <f t="shared" si="124"/>
        <v>22131514120.869473</v>
      </c>
      <c r="U92" s="131">
        <f t="shared" si="124"/>
        <v>281074239.21704775</v>
      </c>
      <c r="V92" s="131">
        <f t="shared" si="124"/>
        <v>-33369840.1142608</v>
      </c>
      <c r="W92" s="131">
        <f t="shared" si="124"/>
        <v>22379218519.97226</v>
      </c>
      <c r="X92" s="131">
        <f t="shared" si="124"/>
        <v>163962031.00524488</v>
      </c>
      <c r="Y92" s="131">
        <f t="shared" si="124"/>
        <v>-24469589.477715343</v>
      </c>
      <c r="Z92" s="131">
        <f t="shared" si="124"/>
        <v>22518710961.499783</v>
      </c>
      <c r="AA92" s="131">
        <f t="shared" si="124"/>
        <v>25208423.885253921</v>
      </c>
      <c r="AB92" s="131">
        <f t="shared" si="124"/>
        <v>-28807622.775859289</v>
      </c>
      <c r="AC92" s="131">
        <f t="shared" si="124"/>
        <v>22515111762.609184</v>
      </c>
      <c r="AD92" s="131">
        <f t="shared" si="124"/>
        <v>30636425.139080916</v>
      </c>
      <c r="AE92" s="131">
        <f t="shared" si="124"/>
        <v>-24982269.48585929</v>
      </c>
      <c r="AF92" s="131">
        <f t="shared" si="124"/>
        <v>22520765918.262409</v>
      </c>
      <c r="AG92" s="131">
        <f t="shared" si="124"/>
        <v>44589903.613987483</v>
      </c>
      <c r="AH92" s="131">
        <f t="shared" si="124"/>
        <v>-24982269.48585929</v>
      </c>
      <c r="AI92" s="131">
        <f t="shared" si="124"/>
        <v>22540373552.390526</v>
      </c>
      <c r="AJ92" s="131">
        <f t="shared" si="124"/>
        <v>181908296.38121364</v>
      </c>
      <c r="AK92" s="131">
        <f t="shared" si="124"/>
        <v>-24982269.48585929</v>
      </c>
      <c r="AL92" s="131">
        <f t="shared" si="124"/>
        <v>22697299579.285881</v>
      </c>
      <c r="AM92" s="131">
        <f t="shared" si="124"/>
        <v>252321895.69190308</v>
      </c>
      <c r="AN92" s="131">
        <f t="shared" si="124"/>
        <v>-24982269.48585929</v>
      </c>
      <c r="AO92" s="131">
        <f t="shared" si="124"/>
        <v>22924639205.491936</v>
      </c>
      <c r="AP92" s="131">
        <f t="shared" si="124"/>
        <v>131895383.80405192</v>
      </c>
      <c r="AQ92" s="131">
        <f t="shared" si="124"/>
        <v>-24982269.48585929</v>
      </c>
      <c r="AR92" s="131">
        <f t="shared" si="124"/>
        <v>23031552319.810108</v>
      </c>
      <c r="AS92" s="131">
        <f t="shared" si="124"/>
        <v>46628539.783530034</v>
      </c>
      <c r="AT92" s="131">
        <f t="shared" si="124"/>
        <v>-24982269.48585929</v>
      </c>
      <c r="AU92" s="131">
        <f t="shared" si="124"/>
        <v>23053198590.107784</v>
      </c>
      <c r="AV92" s="131">
        <f t="shared" si="124"/>
        <v>56940994.020070396</v>
      </c>
      <c r="AW92" s="131">
        <f t="shared" si="124"/>
        <v>-24982269.48585929</v>
      </c>
      <c r="AX92" s="131">
        <f t="shared" si="124"/>
        <v>23085157314.641987</v>
      </c>
      <c r="AY92" s="131">
        <f t="shared" si="124"/>
        <v>103432734.97539617</v>
      </c>
      <c r="AZ92" s="131">
        <f t="shared" si="124"/>
        <v>-27246857.595859289</v>
      </c>
      <c r="BA92" s="131">
        <f t="shared" si="124"/>
        <v>23161343192.021526</v>
      </c>
      <c r="BB92" s="131">
        <f t="shared" si="124"/>
        <v>62254672.243921876</v>
      </c>
      <c r="BC92" s="131">
        <f t="shared" si="124"/>
        <v>-24982269.48585929</v>
      </c>
      <c r="BD92" s="131">
        <f t="shared" si="124"/>
        <v>23198615594.779606</v>
      </c>
      <c r="BE92" s="131">
        <f t="shared" si="124"/>
        <v>80969374.221672744</v>
      </c>
      <c r="BF92" s="131">
        <f t="shared" si="124"/>
        <v>-24982269.48585929</v>
      </c>
      <c r="BG92" s="131">
        <f t="shared" si="124"/>
        <v>23254602699.515411</v>
      </c>
      <c r="BH92" s="131">
        <f t="shared" si="124"/>
        <v>280867128.09491783</v>
      </c>
      <c r="BI92" s="131">
        <f t="shared" si="124"/>
        <v>-24982269.48585929</v>
      </c>
      <c r="BJ92" s="131">
        <f t="shared" si="124"/>
        <v>23510487558.12447</v>
      </c>
      <c r="BK92" s="131">
        <f t="shared" si="124"/>
        <v>23568923.666724578</v>
      </c>
      <c r="BL92" s="131">
        <f t="shared" si="124"/>
        <v>-25571376.827585407</v>
      </c>
      <c r="BM92" s="131">
        <f t="shared" si="124"/>
        <v>23508485104.963604</v>
      </c>
      <c r="BN92" s="131">
        <f t="shared" si="124"/>
        <v>26709660.394305091</v>
      </c>
      <c r="BO92" s="131">
        <f t="shared" si="124"/>
        <v>-25571376.827585407</v>
      </c>
      <c r="BP92" s="131">
        <f t="shared" si="124"/>
        <v>23509623388.530327</v>
      </c>
      <c r="BQ92" s="131">
        <f t="shared" si="124"/>
        <v>41002743.566970132</v>
      </c>
      <c r="BR92" s="131">
        <f t="shared" si="124"/>
        <v>-25571376.827585407</v>
      </c>
      <c r="BS92" s="131">
        <f t="shared" si="124"/>
        <v>23525054755.269707</v>
      </c>
      <c r="BT92" s="131">
        <f t="shared" ref="BT92:BY92" si="125">SUBTOTAL(9,BT10:BT90)</f>
        <v>38506533.276121661</v>
      </c>
      <c r="BU92" s="131">
        <f t="shared" si="125"/>
        <v>-25571376.827585407</v>
      </c>
      <c r="BV92" s="131">
        <f t="shared" si="125"/>
        <v>23537989911.71825</v>
      </c>
      <c r="BW92" s="131">
        <f t="shared" si="125"/>
        <v>499732895.79139811</v>
      </c>
      <c r="BX92" s="131">
        <f t="shared" si="125"/>
        <v>-25571376.827585407</v>
      </c>
      <c r="BY92" s="131">
        <f t="shared" si="125"/>
        <v>24012151430.68206</v>
      </c>
      <c r="CA92" s="117">
        <f>SUBTOTAL(9,CA10:CA90)</f>
        <v>23331761620.435139</v>
      </c>
    </row>
    <row r="93" spans="1:80" ht="13.5" thickTop="1">
      <c r="CA93" s="132" t="s">
        <v>270</v>
      </c>
    </row>
    <row r="94" spans="1:80">
      <c r="A94" s="125"/>
      <c r="B94" s="125"/>
    </row>
  </sheetData>
  <mergeCells count="1">
    <mergeCell ref="CA6:CA7"/>
  </mergeCells>
  <pageMargins left="0.75" right="0.75" top="1" bottom="1" header="0.5" footer="0.5"/>
  <pageSetup scale="66" firstPageNumber="4" fitToWidth="7" fitToHeight="2" orientation="landscape" useFirstPageNumber="1" r:id="rId1"/>
  <headerFooter alignWithMargins="0">
    <oddFooter>&amp;CPage 8.6.&amp;P</oddFooter>
  </headerFooter>
  <rowBreaks count="1" manualBreakCount="1">
    <brk id="49" max="78" man="1"/>
  </rowBreaks>
</worksheet>
</file>

<file path=xl/worksheets/sheet6.xml><?xml version="1.0" encoding="utf-8"?>
<worksheet xmlns="http://schemas.openxmlformats.org/spreadsheetml/2006/main" xmlns:r="http://schemas.openxmlformats.org/officeDocument/2006/relationships">
  <sheetPr>
    <pageSetUpPr fitToPage="1"/>
  </sheetPr>
  <dimension ref="A1:G973"/>
  <sheetViews>
    <sheetView zoomScale="85" zoomScaleNormal="85" workbookViewId="0">
      <pane ySplit="7" topLeftCell="A8" activePane="bottomLeft" state="frozen"/>
      <selection activeCell="C5" sqref="C5"/>
      <selection pane="bottomLeft" activeCell="D38" sqref="D38"/>
    </sheetView>
  </sheetViews>
  <sheetFormatPr defaultRowHeight="12.75"/>
  <cols>
    <col min="1" max="1" width="49.140625" style="102" bestFit="1" customWidth="1"/>
    <col min="2" max="2" width="13.85546875" style="102" customWidth="1"/>
    <col min="3" max="3" width="7.5703125" style="139" bestFit="1" customWidth="1"/>
    <col min="4" max="4" width="14.28515625" customWidth="1"/>
    <col min="5" max="5" width="16.85546875" customWidth="1"/>
    <col min="6" max="6" width="14.28515625" customWidth="1"/>
  </cols>
  <sheetData>
    <row r="1" spans="1:7">
      <c r="A1" s="99" t="str">
        <f>'8.6.4 through 8.6.19'!A1</f>
        <v>Rocky Mountain Power</v>
      </c>
      <c r="B1"/>
      <c r="C1" s="133"/>
    </row>
    <row r="2" spans="1:7">
      <c r="A2" s="99" t="str">
        <f>'8.6.4 through 8.6.19'!A2</f>
        <v>Utah General Rate Case - May 2013</v>
      </c>
      <c r="B2"/>
      <c r="C2" s="133"/>
    </row>
    <row r="3" spans="1:7">
      <c r="A3" s="99" t="str">
        <f>'8.6.4 through 8.6.19'!A3</f>
        <v>Pro Forma Plant Additions and Retirements</v>
      </c>
      <c r="B3"/>
      <c r="C3" s="133"/>
    </row>
    <row r="4" spans="1:7">
      <c r="A4" s="99" t="s">
        <v>271</v>
      </c>
      <c r="B4"/>
      <c r="C4" s="133"/>
    </row>
    <row r="5" spans="1:7">
      <c r="A5"/>
      <c r="B5"/>
      <c r="C5" s="133"/>
    </row>
    <row r="6" spans="1:7">
      <c r="A6" s="134"/>
      <c r="B6"/>
      <c r="C6" s="133"/>
    </row>
    <row r="7" spans="1:7" ht="38.25">
      <c r="A7" s="135" t="s">
        <v>272</v>
      </c>
      <c r="B7" s="135" t="s">
        <v>273</v>
      </c>
      <c r="C7" s="135" t="s">
        <v>197</v>
      </c>
      <c r="D7" s="136" t="s">
        <v>274</v>
      </c>
      <c r="E7" s="137" t="s">
        <v>275</v>
      </c>
      <c r="F7" s="137" t="s">
        <v>276</v>
      </c>
      <c r="G7" s="105" t="s">
        <v>277</v>
      </c>
    </row>
    <row r="8" spans="1:7" s="125" customFormat="1">
      <c r="A8" s="138" t="s">
        <v>278</v>
      </c>
      <c r="B8" s="139">
        <v>312</v>
      </c>
      <c r="C8" s="140" t="s">
        <v>13</v>
      </c>
      <c r="D8" s="141">
        <v>40859</v>
      </c>
      <c r="E8" s="142">
        <v>156976220.87000009</v>
      </c>
      <c r="F8" s="143">
        <v>154522187.41461545</v>
      </c>
      <c r="G8" s="144" t="s">
        <v>279</v>
      </c>
    </row>
    <row r="9" spans="1:7" s="125" customFormat="1">
      <c r="A9" s="138" t="s">
        <v>280</v>
      </c>
      <c r="B9" s="139">
        <v>312</v>
      </c>
      <c r="C9" s="140" t="s">
        <v>13</v>
      </c>
      <c r="D9" s="141">
        <v>41048</v>
      </c>
      <c r="E9" s="142">
        <v>120667632.59999998</v>
      </c>
      <c r="F9" s="143">
        <v>119248283.75923072</v>
      </c>
      <c r="G9" s="144" t="s">
        <v>279</v>
      </c>
    </row>
    <row r="10" spans="1:7" s="125" customFormat="1">
      <c r="A10" s="138" t="s">
        <v>281</v>
      </c>
      <c r="B10" s="139">
        <v>312</v>
      </c>
      <c r="C10" s="140" t="s">
        <v>13</v>
      </c>
      <c r="D10" s="141">
        <v>41016</v>
      </c>
      <c r="E10" s="142">
        <v>105424008.00000003</v>
      </c>
      <c r="F10" s="143">
        <v>103075102.3123077</v>
      </c>
      <c r="G10" s="144" t="s">
        <v>279</v>
      </c>
    </row>
    <row r="11" spans="1:7" s="125" customFormat="1">
      <c r="A11" s="138" t="s">
        <v>282</v>
      </c>
      <c r="B11" s="139">
        <v>312</v>
      </c>
      <c r="C11" s="140" t="s">
        <v>13</v>
      </c>
      <c r="D11" s="141">
        <v>41090</v>
      </c>
      <c r="E11" s="142">
        <v>53158772.530000001</v>
      </c>
      <c r="F11" s="143">
        <v>46746033.604615375</v>
      </c>
      <c r="G11" s="144" t="s">
        <v>279</v>
      </c>
    </row>
    <row r="12" spans="1:7" s="125" customFormat="1">
      <c r="A12" s="138" t="s">
        <v>283</v>
      </c>
      <c r="B12" s="139">
        <v>312</v>
      </c>
      <c r="C12" s="140" t="s">
        <v>13</v>
      </c>
      <c r="D12" s="141">
        <v>41400</v>
      </c>
      <c r="E12" s="142">
        <v>31590334</v>
      </c>
      <c r="F12" s="143">
        <v>2430025.6923076925</v>
      </c>
      <c r="G12" s="144" t="s">
        <v>279</v>
      </c>
    </row>
    <row r="13" spans="1:7" s="125" customFormat="1">
      <c r="A13" s="138" t="s">
        <v>284</v>
      </c>
      <c r="B13" s="139">
        <v>312</v>
      </c>
      <c r="C13" s="140" t="s">
        <v>13</v>
      </c>
      <c r="D13" s="141">
        <v>41006</v>
      </c>
      <c r="E13" s="142">
        <v>28087970.5</v>
      </c>
      <c r="F13" s="143">
        <v>28087970.5</v>
      </c>
      <c r="G13" s="144" t="s">
        <v>285</v>
      </c>
    </row>
    <row r="14" spans="1:7" s="125" customFormat="1">
      <c r="A14" s="145" t="s">
        <v>286</v>
      </c>
      <c r="B14" s="139">
        <v>312</v>
      </c>
      <c r="C14" s="140" t="s">
        <v>13</v>
      </c>
      <c r="D14" s="141">
        <v>40999</v>
      </c>
      <c r="E14" s="142">
        <v>25137509.210000001</v>
      </c>
      <c r="F14" s="143">
        <v>25137509.210000001</v>
      </c>
      <c r="G14" s="144" t="s">
        <v>285</v>
      </c>
    </row>
    <row r="15" spans="1:7" s="125" customFormat="1">
      <c r="A15" s="138" t="s">
        <v>287</v>
      </c>
      <c r="B15" s="139">
        <v>312</v>
      </c>
      <c r="C15" s="140" t="s">
        <v>13</v>
      </c>
      <c r="D15" s="141">
        <v>40847</v>
      </c>
      <c r="E15" s="142">
        <v>12437794.089999998</v>
      </c>
      <c r="F15" s="143">
        <v>12437794.090000002</v>
      </c>
      <c r="G15" s="144" t="s">
        <v>285</v>
      </c>
    </row>
    <row r="16" spans="1:7" s="125" customFormat="1">
      <c r="A16" s="138" t="s">
        <v>288</v>
      </c>
      <c r="B16" s="139">
        <v>312</v>
      </c>
      <c r="C16" s="140" t="s">
        <v>13</v>
      </c>
      <c r="D16" s="141">
        <v>40877</v>
      </c>
      <c r="E16" s="142">
        <v>9694035.9400000013</v>
      </c>
      <c r="F16" s="143">
        <v>9652454.0338461529</v>
      </c>
      <c r="G16" s="144" t="s">
        <v>285</v>
      </c>
    </row>
    <row r="17" spans="1:7" s="125" customFormat="1">
      <c r="A17" s="138" t="s">
        <v>289</v>
      </c>
      <c r="B17" s="139">
        <v>312</v>
      </c>
      <c r="C17" s="140" t="s">
        <v>13</v>
      </c>
      <c r="D17" s="141">
        <v>41048</v>
      </c>
      <c r="E17" s="142">
        <v>9389264.6799999997</v>
      </c>
      <c r="F17" s="143">
        <v>9186633.1476923097</v>
      </c>
      <c r="G17" s="144" t="s">
        <v>285</v>
      </c>
    </row>
    <row r="18" spans="1:7" s="125" customFormat="1">
      <c r="A18" s="138" t="s">
        <v>290</v>
      </c>
      <c r="B18" s="139">
        <v>312</v>
      </c>
      <c r="C18" s="140" t="s">
        <v>13</v>
      </c>
      <c r="D18" s="141">
        <v>41026</v>
      </c>
      <c r="E18" s="142">
        <v>8864191.3899999987</v>
      </c>
      <c r="F18" s="143">
        <v>6370321.3053846154</v>
      </c>
      <c r="G18" s="144" t="s">
        <v>291</v>
      </c>
    </row>
    <row r="19" spans="1:7" s="125" customFormat="1">
      <c r="A19" s="147" t="s">
        <v>292</v>
      </c>
      <c r="B19" s="139">
        <v>312</v>
      </c>
      <c r="C19" s="148" t="s">
        <v>13</v>
      </c>
      <c r="D19" s="141">
        <v>41026</v>
      </c>
      <c r="E19" s="142">
        <v>8646210.4700000007</v>
      </c>
      <c r="F19" s="143">
        <v>5411027.1200000001</v>
      </c>
      <c r="G19" s="144" t="s">
        <v>291</v>
      </c>
    </row>
    <row r="20" spans="1:7" s="125" customFormat="1">
      <c r="A20" s="138" t="s">
        <v>293</v>
      </c>
      <c r="B20" s="139">
        <v>312</v>
      </c>
      <c r="C20" s="140" t="s">
        <v>13</v>
      </c>
      <c r="D20" s="141">
        <v>40877</v>
      </c>
      <c r="E20" s="142">
        <v>8579204.0899999999</v>
      </c>
      <c r="F20" s="143">
        <v>8579204.0900000017</v>
      </c>
      <c r="G20" s="144" t="s">
        <v>291</v>
      </c>
    </row>
    <row r="21" spans="1:7" s="125" customFormat="1">
      <c r="A21" s="147" t="s">
        <v>294</v>
      </c>
      <c r="B21" s="139">
        <v>312</v>
      </c>
      <c r="C21" s="148" t="s">
        <v>13</v>
      </c>
      <c r="D21" s="141">
        <v>41400</v>
      </c>
      <c r="E21" s="142">
        <v>7110265.3699999992</v>
      </c>
      <c r="F21" s="143">
        <v>546943.49</v>
      </c>
      <c r="G21" s="144" t="s">
        <v>291</v>
      </c>
    </row>
    <row r="22" spans="1:7" s="125" customFormat="1">
      <c r="A22" s="138" t="s">
        <v>295</v>
      </c>
      <c r="B22" s="139">
        <v>312</v>
      </c>
      <c r="C22" s="140" t="s">
        <v>13</v>
      </c>
      <c r="D22" s="141">
        <v>41263</v>
      </c>
      <c r="E22" s="142">
        <v>6183037.4100000001</v>
      </c>
      <c r="F22" s="143">
        <v>2853709.5738461539</v>
      </c>
      <c r="G22" s="144" t="s">
        <v>291</v>
      </c>
    </row>
    <row r="23" spans="1:7" s="125" customFormat="1">
      <c r="A23" s="138" t="s">
        <v>296</v>
      </c>
      <c r="B23" s="139">
        <v>312</v>
      </c>
      <c r="C23" s="140" t="s">
        <v>13</v>
      </c>
      <c r="D23" s="141">
        <v>41019</v>
      </c>
      <c r="E23" s="142">
        <v>6133115.8099999987</v>
      </c>
      <c r="F23" s="143">
        <v>6133115.8100000005</v>
      </c>
      <c r="G23" s="144" t="s">
        <v>297</v>
      </c>
    </row>
    <row r="24" spans="1:7" s="125" customFormat="1">
      <c r="A24" s="147" t="s">
        <v>298</v>
      </c>
      <c r="B24" s="139">
        <v>312</v>
      </c>
      <c r="C24" s="148" t="s">
        <v>13</v>
      </c>
      <c r="D24" s="141">
        <v>40999</v>
      </c>
      <c r="E24" s="142">
        <v>5891150</v>
      </c>
      <c r="F24" s="143">
        <v>5891150</v>
      </c>
      <c r="G24" s="144" t="s">
        <v>297</v>
      </c>
    </row>
    <row r="25" spans="1:7" s="125" customFormat="1">
      <c r="A25" s="138" t="s">
        <v>299</v>
      </c>
      <c r="B25" s="139">
        <v>312</v>
      </c>
      <c r="C25" s="140" t="s">
        <v>13</v>
      </c>
      <c r="D25" s="141">
        <v>41273</v>
      </c>
      <c r="E25" s="142">
        <v>4415924.6899999995</v>
      </c>
      <c r="F25" s="143">
        <v>2038119.0876923071</v>
      </c>
    </row>
    <row r="26" spans="1:7" s="125" customFormat="1">
      <c r="A26" s="147" t="s">
        <v>300</v>
      </c>
      <c r="B26" s="139">
        <v>312</v>
      </c>
      <c r="C26" s="148" t="s">
        <v>13</v>
      </c>
      <c r="D26" s="141">
        <v>41213</v>
      </c>
      <c r="E26" s="142">
        <v>3940488.61</v>
      </c>
      <c r="F26" s="143">
        <v>2424916.0676923078</v>
      </c>
    </row>
    <row r="27" spans="1:7" s="125" customFormat="1">
      <c r="A27" s="147" t="s">
        <v>301</v>
      </c>
      <c r="B27" s="139">
        <v>312</v>
      </c>
      <c r="C27" s="148" t="s">
        <v>13</v>
      </c>
      <c r="D27" s="149">
        <v>41090</v>
      </c>
      <c r="E27" s="150">
        <v>3722711.88</v>
      </c>
      <c r="F27" s="143">
        <v>3436349.4276923081</v>
      </c>
    </row>
    <row r="28" spans="1:7" s="125" customFormat="1">
      <c r="A28" s="138" t="s">
        <v>302</v>
      </c>
      <c r="B28" s="139">
        <v>312</v>
      </c>
      <c r="C28" s="140" t="s">
        <v>13</v>
      </c>
      <c r="D28" s="141">
        <v>40877</v>
      </c>
      <c r="E28" s="142">
        <v>3622484.4699999997</v>
      </c>
      <c r="F28" s="143">
        <v>3622484.4699999993</v>
      </c>
    </row>
    <row r="29" spans="1:7" s="125" customFormat="1">
      <c r="A29" s="138" t="s">
        <v>303</v>
      </c>
      <c r="B29" s="139">
        <v>312</v>
      </c>
      <c r="C29" s="140" t="s">
        <v>13</v>
      </c>
      <c r="D29" s="141">
        <v>41019</v>
      </c>
      <c r="E29" s="142">
        <v>3521520.34</v>
      </c>
      <c r="F29" s="143">
        <v>3521520.3400000003</v>
      </c>
    </row>
    <row r="30" spans="1:7" s="125" customFormat="1">
      <c r="A30" s="147" t="s">
        <v>304</v>
      </c>
      <c r="B30" s="139">
        <v>312</v>
      </c>
      <c r="C30" s="148" t="s">
        <v>13</v>
      </c>
      <c r="D30" s="151" t="s">
        <v>305</v>
      </c>
      <c r="E30" s="142">
        <v>3254034.72</v>
      </c>
      <c r="F30" s="143">
        <v>2741877.7469230774</v>
      </c>
    </row>
    <row r="31" spans="1:7" s="125" customFormat="1">
      <c r="A31" s="138" t="s">
        <v>306</v>
      </c>
      <c r="B31" s="139">
        <v>312</v>
      </c>
      <c r="C31" s="140" t="s">
        <v>13</v>
      </c>
      <c r="D31" s="141">
        <v>41060</v>
      </c>
      <c r="E31" s="142">
        <v>3238933.36</v>
      </c>
      <c r="F31" s="143">
        <v>3238933.36</v>
      </c>
    </row>
    <row r="32" spans="1:7" s="125" customFormat="1">
      <c r="A32" s="145" t="s">
        <v>307</v>
      </c>
      <c r="B32" s="139">
        <v>312</v>
      </c>
      <c r="C32" s="140" t="s">
        <v>13</v>
      </c>
      <c r="D32" s="141">
        <v>41029</v>
      </c>
      <c r="E32" s="142">
        <v>3233257.88</v>
      </c>
      <c r="F32" s="143">
        <v>3233257.88</v>
      </c>
    </row>
    <row r="33" spans="1:7" s="125" customFormat="1">
      <c r="A33" s="147" t="s">
        <v>308</v>
      </c>
      <c r="B33" s="139">
        <v>312</v>
      </c>
      <c r="C33" s="148" t="s">
        <v>13</v>
      </c>
      <c r="D33" s="141">
        <v>41152</v>
      </c>
      <c r="E33" s="142">
        <v>3222441</v>
      </c>
      <c r="F33" s="143">
        <v>2478800.769230769</v>
      </c>
    </row>
    <row r="34" spans="1:7" s="125" customFormat="1">
      <c r="A34" s="147" t="s">
        <v>309</v>
      </c>
      <c r="B34" s="139">
        <v>312</v>
      </c>
      <c r="C34" s="148" t="s">
        <v>13</v>
      </c>
      <c r="D34" s="141">
        <v>41060</v>
      </c>
      <c r="E34" s="142">
        <v>3200457</v>
      </c>
      <c r="F34" s="143">
        <v>2749322.6923076925</v>
      </c>
    </row>
    <row r="35" spans="1:7" s="125" customFormat="1">
      <c r="A35" s="138" t="s">
        <v>310</v>
      </c>
      <c r="B35" s="139">
        <v>312</v>
      </c>
      <c r="C35" s="140" t="s">
        <v>13</v>
      </c>
      <c r="D35" s="141">
        <v>41029</v>
      </c>
      <c r="E35" s="142">
        <v>3028368.08</v>
      </c>
      <c r="F35" s="143">
        <v>3028368.0799999991</v>
      </c>
    </row>
    <row r="36" spans="1:7" s="125" customFormat="1">
      <c r="A36" s="138" t="s">
        <v>311</v>
      </c>
      <c r="B36" s="139">
        <v>312</v>
      </c>
      <c r="C36" s="140" t="s">
        <v>13</v>
      </c>
      <c r="D36" s="141">
        <v>41090</v>
      </c>
      <c r="E36" s="142">
        <v>2826337.1999999997</v>
      </c>
      <c r="F36" s="143">
        <v>2608926.6461538458</v>
      </c>
    </row>
    <row r="37" spans="1:7" s="125" customFormat="1">
      <c r="A37" s="145" t="s">
        <v>312</v>
      </c>
      <c r="B37" s="139">
        <v>312</v>
      </c>
      <c r="C37" s="140" t="s">
        <v>13</v>
      </c>
      <c r="D37" s="141">
        <v>41092</v>
      </c>
      <c r="E37" s="142">
        <v>2816836</v>
      </c>
      <c r="F37" s="143">
        <v>2383476.6153846155</v>
      </c>
    </row>
    <row r="38" spans="1:7" s="125" customFormat="1">
      <c r="A38" s="147" t="s">
        <v>313</v>
      </c>
      <c r="B38" s="139">
        <v>312</v>
      </c>
      <c r="C38" s="140" t="s">
        <v>13</v>
      </c>
      <c r="D38" s="141">
        <v>40908</v>
      </c>
      <c r="E38" s="142">
        <v>2757414.38</v>
      </c>
      <c r="F38" s="143">
        <v>2757414.3799999994</v>
      </c>
    </row>
    <row r="39" spans="1:7" s="125" customFormat="1">
      <c r="A39" s="138" t="s">
        <v>314</v>
      </c>
      <c r="B39" s="139">
        <v>312</v>
      </c>
      <c r="C39" s="140" t="s">
        <v>13</v>
      </c>
      <c r="D39" s="141">
        <v>40877</v>
      </c>
      <c r="E39" s="142">
        <v>2752596.4699999997</v>
      </c>
      <c r="F39" s="143">
        <v>2752596.4699999993</v>
      </c>
    </row>
    <row r="40" spans="1:7" s="125" customFormat="1">
      <c r="A40" s="147" t="s">
        <v>315</v>
      </c>
      <c r="B40" s="139">
        <v>312</v>
      </c>
      <c r="C40" s="148" t="s">
        <v>13</v>
      </c>
      <c r="D40" s="141">
        <v>41385</v>
      </c>
      <c r="E40" s="142">
        <v>2662402.6800000002</v>
      </c>
      <c r="F40" s="143">
        <v>409600.41230769234</v>
      </c>
    </row>
    <row r="41" spans="1:7" s="125" customFormat="1">
      <c r="A41" s="138" t="s">
        <v>316</v>
      </c>
      <c r="B41" s="139">
        <v>312</v>
      </c>
      <c r="C41" s="140" t="s">
        <v>13</v>
      </c>
      <c r="D41" s="141">
        <v>40877</v>
      </c>
      <c r="E41" s="142">
        <v>2647795.5499999998</v>
      </c>
      <c r="F41" s="143">
        <v>2647795.5500000003</v>
      </c>
    </row>
    <row r="42" spans="1:7" s="125" customFormat="1">
      <c r="A42" s="147" t="s">
        <v>317</v>
      </c>
      <c r="B42" s="139">
        <v>312</v>
      </c>
      <c r="C42" s="148" t="s">
        <v>13</v>
      </c>
      <c r="D42" s="141">
        <v>40755</v>
      </c>
      <c r="E42" s="142">
        <v>2604191.6</v>
      </c>
      <c r="F42" s="143">
        <v>2604191.6000000006</v>
      </c>
    </row>
    <row r="43" spans="1:7" s="125" customFormat="1">
      <c r="A43" s="147" t="s">
        <v>318</v>
      </c>
      <c r="B43" s="139">
        <v>312</v>
      </c>
      <c r="C43" s="148" t="s">
        <v>13</v>
      </c>
      <c r="D43" s="141">
        <v>40878</v>
      </c>
      <c r="E43" s="142">
        <v>2574588.9099999997</v>
      </c>
      <c r="F43" s="143">
        <v>2574588.9099999997</v>
      </c>
    </row>
    <row r="44" spans="1:7" s="125" customFormat="1">
      <c r="A44" s="138" t="s">
        <v>319</v>
      </c>
      <c r="B44" s="139">
        <v>312</v>
      </c>
      <c r="C44" s="140" t="s">
        <v>13</v>
      </c>
      <c r="D44" s="141">
        <v>41424</v>
      </c>
      <c r="E44" s="142">
        <v>2484706.08</v>
      </c>
      <c r="F44" s="143">
        <v>191131.23692307694</v>
      </c>
    </row>
    <row r="45" spans="1:7" s="125" customFormat="1">
      <c r="A45" s="138" t="s">
        <v>320</v>
      </c>
      <c r="B45" s="139">
        <v>312</v>
      </c>
      <c r="C45" s="140" t="s">
        <v>13</v>
      </c>
      <c r="D45" s="152">
        <v>41385</v>
      </c>
      <c r="E45" s="142">
        <v>2372278.44</v>
      </c>
      <c r="F45" s="143">
        <v>364965.91384615382</v>
      </c>
    </row>
    <row r="46" spans="1:7" s="125" customFormat="1">
      <c r="A46" s="145" t="s">
        <v>321</v>
      </c>
      <c r="B46" s="139">
        <v>312</v>
      </c>
      <c r="C46" s="140" t="s">
        <v>13</v>
      </c>
      <c r="D46" s="141">
        <v>40908</v>
      </c>
      <c r="E46" s="142">
        <v>2351429.9900000002</v>
      </c>
      <c r="F46" s="143">
        <v>2351429.9900000012</v>
      </c>
      <c r="G46"/>
    </row>
    <row r="47" spans="1:7" s="125" customFormat="1">
      <c r="A47" s="147" t="s">
        <v>322</v>
      </c>
      <c r="B47" s="139">
        <v>312</v>
      </c>
      <c r="C47" s="148" t="s">
        <v>13</v>
      </c>
      <c r="D47" s="141">
        <v>41397</v>
      </c>
      <c r="E47" s="142">
        <v>2305108.0799999996</v>
      </c>
      <c r="F47" s="143">
        <v>177316.00615384613</v>
      </c>
    </row>
    <row r="48" spans="1:7" s="125" customFormat="1">
      <c r="A48" s="138" t="s">
        <v>323</v>
      </c>
      <c r="B48" s="139">
        <v>312</v>
      </c>
      <c r="C48" s="140" t="s">
        <v>13</v>
      </c>
      <c r="D48" s="141">
        <v>41061</v>
      </c>
      <c r="E48" s="142">
        <v>2215652</v>
      </c>
      <c r="F48" s="143">
        <v>2045217.2307692308</v>
      </c>
    </row>
    <row r="49" spans="1:7" s="125" customFormat="1">
      <c r="A49" s="147" t="s">
        <v>324</v>
      </c>
      <c r="B49" s="139">
        <v>312</v>
      </c>
      <c r="C49" s="148" t="s">
        <v>13</v>
      </c>
      <c r="D49" s="141">
        <v>41060</v>
      </c>
      <c r="E49" s="142">
        <v>2038477.37</v>
      </c>
      <c r="F49" s="143">
        <v>1792544.2161538466</v>
      </c>
    </row>
    <row r="50" spans="1:7" s="125" customFormat="1">
      <c r="A50" s="138" t="s">
        <v>325</v>
      </c>
      <c r="B50" s="139">
        <v>312</v>
      </c>
      <c r="C50" s="140" t="s">
        <v>13</v>
      </c>
      <c r="D50" s="141">
        <v>41273</v>
      </c>
      <c r="E50" s="142">
        <v>1980626.6</v>
      </c>
      <c r="F50" s="143">
        <v>914135.35384615383</v>
      </c>
    </row>
    <row r="51" spans="1:7" s="125" customFormat="1">
      <c r="A51" s="147" t="s">
        <v>326</v>
      </c>
      <c r="B51" s="139">
        <v>312</v>
      </c>
      <c r="C51" s="148" t="s">
        <v>13</v>
      </c>
      <c r="D51" s="141">
        <v>40695</v>
      </c>
      <c r="E51" s="142">
        <v>1937764.71</v>
      </c>
      <c r="F51" s="143">
        <v>1937764.7100000007</v>
      </c>
    </row>
    <row r="52" spans="1:7" s="125" customFormat="1">
      <c r="A52" s="138" t="s">
        <v>327</v>
      </c>
      <c r="B52" s="139">
        <v>312</v>
      </c>
      <c r="C52" s="140" t="s">
        <v>13</v>
      </c>
      <c r="D52" s="141">
        <v>40663</v>
      </c>
      <c r="E52" s="142">
        <v>1925769.87</v>
      </c>
      <c r="F52" s="143">
        <v>1925769.8700000008</v>
      </c>
    </row>
    <row r="53" spans="1:7" s="125" customFormat="1">
      <c r="A53" s="138" t="s">
        <v>328</v>
      </c>
      <c r="B53" s="139">
        <v>312</v>
      </c>
      <c r="C53" s="140" t="s">
        <v>13</v>
      </c>
      <c r="D53" s="141">
        <v>41060</v>
      </c>
      <c r="E53" s="142">
        <v>1906513.18</v>
      </c>
      <c r="F53" s="143">
        <v>1906513.18</v>
      </c>
    </row>
    <row r="54" spans="1:7" s="125" customFormat="1">
      <c r="A54" s="138" t="s">
        <v>329</v>
      </c>
      <c r="B54" s="139">
        <v>312</v>
      </c>
      <c r="C54" s="140" t="s">
        <v>13</v>
      </c>
      <c r="D54" s="141">
        <v>40725</v>
      </c>
      <c r="E54" s="142">
        <v>1899906.6</v>
      </c>
      <c r="F54" s="143">
        <v>1899906.6000000003</v>
      </c>
      <c r="G54"/>
    </row>
    <row r="55" spans="1:7" s="125" customFormat="1">
      <c r="A55" s="138" t="s">
        <v>330</v>
      </c>
      <c r="B55" s="139">
        <v>312</v>
      </c>
      <c r="C55" s="140" t="s">
        <v>13</v>
      </c>
      <c r="D55" s="141">
        <v>40892</v>
      </c>
      <c r="E55" s="142">
        <v>1889429.79</v>
      </c>
      <c r="F55" s="143">
        <v>1889429.7899999993</v>
      </c>
    </row>
    <row r="56" spans="1:7" s="125" customFormat="1">
      <c r="A56" s="138" t="s">
        <v>331</v>
      </c>
      <c r="B56" s="139">
        <v>312</v>
      </c>
      <c r="C56" s="140" t="s">
        <v>13</v>
      </c>
      <c r="D56" s="141">
        <v>41389</v>
      </c>
      <c r="E56" s="142">
        <v>1885091.2700000005</v>
      </c>
      <c r="F56" s="143">
        <v>290014.04153846164</v>
      </c>
    </row>
    <row r="57" spans="1:7" s="125" customFormat="1">
      <c r="A57" s="138" t="s">
        <v>332</v>
      </c>
      <c r="B57" s="139">
        <v>312</v>
      </c>
      <c r="C57" s="140" t="s">
        <v>13</v>
      </c>
      <c r="D57" s="141">
        <v>40877</v>
      </c>
      <c r="E57" s="142">
        <v>1853856.7</v>
      </c>
      <c r="F57" s="143">
        <v>1853856.6999999995</v>
      </c>
      <c r="G57"/>
    </row>
    <row r="58" spans="1:7" s="125" customFormat="1">
      <c r="A58" s="138" t="s">
        <v>333</v>
      </c>
      <c r="B58" s="139">
        <v>312</v>
      </c>
      <c r="C58" s="140" t="s">
        <v>13</v>
      </c>
      <c r="D58" s="141">
        <v>41182</v>
      </c>
      <c r="E58" s="142">
        <v>1762988.2799999998</v>
      </c>
      <c r="F58" s="143">
        <v>1220530.3476923073</v>
      </c>
    </row>
    <row r="59" spans="1:7" s="125" customFormat="1">
      <c r="A59" s="138" t="s">
        <v>334</v>
      </c>
      <c r="B59" s="139">
        <v>312</v>
      </c>
      <c r="C59" s="140" t="s">
        <v>13</v>
      </c>
      <c r="D59" s="141">
        <v>41419</v>
      </c>
      <c r="E59" s="142">
        <v>1758103.56</v>
      </c>
      <c r="F59" s="143">
        <v>135238.7353846154</v>
      </c>
      <c r="G59" s="153"/>
    </row>
    <row r="60" spans="1:7" s="125" customFormat="1">
      <c r="A60" s="138" t="s">
        <v>335</v>
      </c>
      <c r="B60" s="139">
        <v>312</v>
      </c>
      <c r="C60" s="140" t="s">
        <v>13</v>
      </c>
      <c r="D60" s="141">
        <v>41090</v>
      </c>
      <c r="E60" s="142">
        <v>1752210.1800000002</v>
      </c>
      <c r="F60" s="143">
        <v>1617424.7815384616</v>
      </c>
      <c r="G60" s="153"/>
    </row>
    <row r="61" spans="1:7" s="125" customFormat="1">
      <c r="A61" s="147" t="s">
        <v>336</v>
      </c>
      <c r="B61" s="139">
        <v>312</v>
      </c>
      <c r="C61" s="148" t="s">
        <v>13</v>
      </c>
      <c r="D61" s="141">
        <v>40877</v>
      </c>
      <c r="E61" s="142">
        <v>1712926.18</v>
      </c>
      <c r="F61" s="143">
        <v>1712926.18</v>
      </c>
      <c r="G61" s="153"/>
    </row>
    <row r="62" spans="1:7" s="125" customFormat="1">
      <c r="A62" s="138" t="s">
        <v>337</v>
      </c>
      <c r="B62" s="139">
        <v>312</v>
      </c>
      <c r="C62" s="140" t="s">
        <v>13</v>
      </c>
      <c r="D62" s="141">
        <v>41389</v>
      </c>
      <c r="E62" s="142">
        <v>1694191.5500000003</v>
      </c>
      <c r="F62" s="143">
        <v>260644.85384615388</v>
      </c>
      <c r="G62" s="153"/>
    </row>
    <row r="63" spans="1:7" s="125" customFormat="1">
      <c r="A63" s="138" t="s">
        <v>338</v>
      </c>
      <c r="B63" s="139">
        <v>312</v>
      </c>
      <c r="C63" s="140" t="s">
        <v>13</v>
      </c>
      <c r="D63" s="141">
        <v>40664</v>
      </c>
      <c r="E63" s="142">
        <v>1658535.1599999997</v>
      </c>
      <c r="F63" s="143">
        <v>1577348.6215384614</v>
      </c>
      <c r="G63" s="153"/>
    </row>
    <row r="64" spans="1:7" s="125" customFormat="1">
      <c r="A64" s="138" t="s">
        <v>339</v>
      </c>
      <c r="B64" s="139">
        <v>312</v>
      </c>
      <c r="C64" s="140" t="s">
        <v>13</v>
      </c>
      <c r="D64" s="141">
        <v>40877</v>
      </c>
      <c r="E64" s="142">
        <v>1639027.78</v>
      </c>
      <c r="F64" s="143">
        <v>1639027.78</v>
      </c>
      <c r="G64" s="153"/>
    </row>
    <row r="65" spans="1:7" s="125" customFormat="1">
      <c r="A65" s="147" t="s">
        <v>340</v>
      </c>
      <c r="B65" s="139">
        <v>312</v>
      </c>
      <c r="C65" s="148" t="s">
        <v>13</v>
      </c>
      <c r="D65" s="141">
        <v>41385</v>
      </c>
      <c r="E65" s="142">
        <v>1519887.79</v>
      </c>
      <c r="F65" s="143">
        <v>233828.89076923078</v>
      </c>
      <c r="G65" s="153"/>
    </row>
    <row r="66" spans="1:7" s="125" customFormat="1">
      <c r="A66" s="138" t="s">
        <v>341</v>
      </c>
      <c r="B66" s="139">
        <v>312</v>
      </c>
      <c r="C66" s="140" t="s">
        <v>13</v>
      </c>
      <c r="D66" s="141">
        <v>41241</v>
      </c>
      <c r="E66" s="142">
        <v>1515838.1199999999</v>
      </c>
      <c r="F66" s="143">
        <v>816220.52615384595</v>
      </c>
      <c r="G66" s="153"/>
    </row>
    <row r="67" spans="1:7" s="125" customFormat="1">
      <c r="A67" s="138" t="s">
        <v>342</v>
      </c>
      <c r="B67" s="139">
        <v>312</v>
      </c>
      <c r="C67" s="140" t="s">
        <v>13</v>
      </c>
      <c r="D67" s="141">
        <v>40694</v>
      </c>
      <c r="E67" s="142">
        <v>1490672.98</v>
      </c>
      <c r="F67" s="143">
        <v>1490672.9800000002</v>
      </c>
      <c r="G67" s="153"/>
    </row>
    <row r="68" spans="1:7" s="125" customFormat="1">
      <c r="A68" s="138" t="s">
        <v>343</v>
      </c>
      <c r="B68" s="139">
        <v>312</v>
      </c>
      <c r="C68" s="140" t="s">
        <v>13</v>
      </c>
      <c r="D68" s="141">
        <v>41060</v>
      </c>
      <c r="E68" s="142">
        <v>1486637.9999999998</v>
      </c>
      <c r="F68" s="143">
        <v>1437627.9584615382</v>
      </c>
      <c r="G68" s="153"/>
    </row>
    <row r="69" spans="1:7" s="125" customFormat="1">
      <c r="A69" s="138" t="s">
        <v>344</v>
      </c>
      <c r="B69" s="139">
        <v>312</v>
      </c>
      <c r="C69" s="140" t="s">
        <v>13</v>
      </c>
      <c r="D69" s="141">
        <v>41121</v>
      </c>
      <c r="E69" s="142">
        <v>1459064.18</v>
      </c>
      <c r="F69" s="143">
        <v>1234592.7676923075</v>
      </c>
      <c r="G69" s="153"/>
    </row>
    <row r="70" spans="1:7" s="125" customFormat="1">
      <c r="A70" s="138" t="s">
        <v>345</v>
      </c>
      <c r="B70" s="139">
        <v>312</v>
      </c>
      <c r="C70" s="140" t="s">
        <v>13</v>
      </c>
      <c r="D70" s="141">
        <v>41059</v>
      </c>
      <c r="E70" s="142">
        <v>1457982</v>
      </c>
      <c r="F70" s="143">
        <v>1457982</v>
      </c>
      <c r="G70" s="153"/>
    </row>
    <row r="71" spans="1:7" s="125" customFormat="1">
      <c r="A71" s="138" t="s">
        <v>346</v>
      </c>
      <c r="B71" s="139">
        <v>312</v>
      </c>
      <c r="C71" s="140" t="s">
        <v>13</v>
      </c>
      <c r="D71" s="141">
        <v>41060</v>
      </c>
      <c r="E71" s="142">
        <v>1385448.9000000001</v>
      </c>
      <c r="F71" s="143">
        <v>1385448.9000000001</v>
      </c>
      <c r="G71" s="153"/>
    </row>
    <row r="72" spans="1:7" s="125" customFormat="1">
      <c r="A72" s="138" t="s">
        <v>347</v>
      </c>
      <c r="B72" s="139">
        <v>312</v>
      </c>
      <c r="C72" s="140" t="s">
        <v>13</v>
      </c>
      <c r="D72" s="141">
        <v>41151</v>
      </c>
      <c r="E72" s="142">
        <v>1377269.0200000003</v>
      </c>
      <c r="F72" s="143">
        <v>1059437.7076923079</v>
      </c>
      <c r="G72" s="153"/>
    </row>
    <row r="73" spans="1:7" s="125" customFormat="1">
      <c r="A73" s="138" t="s">
        <v>348</v>
      </c>
      <c r="B73" s="139">
        <v>312</v>
      </c>
      <c r="C73" s="140" t="s">
        <v>13</v>
      </c>
      <c r="D73" s="141">
        <v>40543</v>
      </c>
      <c r="E73" s="142">
        <v>1346251.6300000001</v>
      </c>
      <c r="F73" s="143">
        <v>1346251.6300000004</v>
      </c>
      <c r="G73" s="153"/>
    </row>
    <row r="74" spans="1:7" s="125" customFormat="1">
      <c r="A74" s="138" t="s">
        <v>349</v>
      </c>
      <c r="B74" s="139">
        <v>312</v>
      </c>
      <c r="C74" s="140" t="s">
        <v>13</v>
      </c>
      <c r="D74" s="141">
        <v>41121</v>
      </c>
      <c r="E74" s="142">
        <v>1338946.19</v>
      </c>
      <c r="F74" s="143">
        <v>1132954.4684615382</v>
      </c>
      <c r="G74" s="153"/>
    </row>
    <row r="75" spans="1:7" s="125" customFormat="1">
      <c r="A75" s="147" t="s">
        <v>350</v>
      </c>
      <c r="B75" s="139">
        <v>312</v>
      </c>
      <c r="C75" s="148" t="s">
        <v>13</v>
      </c>
      <c r="D75" s="141">
        <v>40877</v>
      </c>
      <c r="E75" s="142">
        <v>1337353.5900000001</v>
      </c>
      <c r="F75" s="143">
        <v>1337353.5900000001</v>
      </c>
      <c r="G75" s="153"/>
    </row>
    <row r="76" spans="1:7" s="125" customFormat="1">
      <c r="A76" s="147" t="s">
        <v>351</v>
      </c>
      <c r="B76" s="139">
        <v>312</v>
      </c>
      <c r="C76" s="140" t="s">
        <v>13</v>
      </c>
      <c r="D76" s="141">
        <v>41419</v>
      </c>
      <c r="E76" s="142">
        <v>1337078.1500000001</v>
      </c>
      <c r="F76" s="143">
        <v>102852.16538461539</v>
      </c>
      <c r="G76" s="153"/>
    </row>
    <row r="77" spans="1:7" s="125" customFormat="1">
      <c r="A77" s="138" t="s">
        <v>352</v>
      </c>
      <c r="B77" s="139">
        <v>312</v>
      </c>
      <c r="C77" s="140" t="s">
        <v>13</v>
      </c>
      <c r="D77" s="141">
        <v>40877</v>
      </c>
      <c r="E77" s="142">
        <v>1335760.54</v>
      </c>
      <c r="F77" s="143">
        <v>1335760.5399999996</v>
      </c>
      <c r="G77" s="153"/>
    </row>
    <row r="78" spans="1:7" s="125" customFormat="1">
      <c r="A78" s="154" t="s">
        <v>353</v>
      </c>
      <c r="B78" s="139">
        <v>312</v>
      </c>
      <c r="C78" s="140" t="s">
        <v>13</v>
      </c>
      <c r="D78" s="141">
        <v>41026</v>
      </c>
      <c r="E78" s="142">
        <v>1277317.79</v>
      </c>
      <c r="F78" s="143">
        <v>1277317.7899999996</v>
      </c>
      <c r="G78" s="153"/>
    </row>
    <row r="79" spans="1:7" s="125" customFormat="1">
      <c r="A79" s="138" t="s">
        <v>354</v>
      </c>
      <c r="B79" s="139">
        <v>312</v>
      </c>
      <c r="C79" s="140" t="s">
        <v>13</v>
      </c>
      <c r="D79" s="141">
        <v>41026</v>
      </c>
      <c r="E79" s="142">
        <v>1273107</v>
      </c>
      <c r="F79" s="143">
        <v>1273107</v>
      </c>
      <c r="G79" s="102"/>
    </row>
    <row r="80" spans="1:7" s="125" customFormat="1">
      <c r="A80" s="138" t="s">
        <v>355</v>
      </c>
      <c r="B80" s="139">
        <v>312</v>
      </c>
      <c r="C80" s="140" t="s">
        <v>13</v>
      </c>
      <c r="D80" s="141">
        <v>40875</v>
      </c>
      <c r="E80" s="142">
        <v>1271937.8999999999</v>
      </c>
      <c r="F80" s="143">
        <v>1271937.9000000001</v>
      </c>
      <c r="G80" s="102"/>
    </row>
    <row r="81" spans="1:7" s="125" customFormat="1">
      <c r="A81" s="138" t="s">
        <v>356</v>
      </c>
      <c r="B81" s="139">
        <v>312</v>
      </c>
      <c r="C81" s="140" t="s">
        <v>13</v>
      </c>
      <c r="D81" s="141">
        <v>40877</v>
      </c>
      <c r="E81" s="142">
        <v>1241091.4100000001</v>
      </c>
      <c r="F81" s="143">
        <v>1241091.4100000001</v>
      </c>
      <c r="G81" s="153"/>
    </row>
    <row r="82" spans="1:7" s="125" customFormat="1">
      <c r="A82" s="147" t="s">
        <v>357</v>
      </c>
      <c r="B82" s="139">
        <v>312</v>
      </c>
      <c r="C82" s="148" t="s">
        <v>13</v>
      </c>
      <c r="D82" s="141">
        <v>41090</v>
      </c>
      <c r="E82" s="142">
        <v>1228536.8600000001</v>
      </c>
      <c r="F82" s="143">
        <v>1116934.1015384614</v>
      </c>
      <c r="G82" s="153"/>
    </row>
    <row r="83" spans="1:7" s="125" customFormat="1">
      <c r="A83" s="138" t="s">
        <v>358</v>
      </c>
      <c r="B83" s="139">
        <v>312</v>
      </c>
      <c r="C83" s="140" t="s">
        <v>13</v>
      </c>
      <c r="D83" s="141">
        <v>41424</v>
      </c>
      <c r="E83" s="142">
        <v>1224485.75</v>
      </c>
      <c r="F83" s="143">
        <v>94191.211538461532</v>
      </c>
      <c r="G83" s="153"/>
    </row>
    <row r="84" spans="1:7" s="125" customFormat="1">
      <c r="A84" s="138" t="s">
        <v>359</v>
      </c>
      <c r="B84" s="139">
        <v>312</v>
      </c>
      <c r="C84" s="140" t="s">
        <v>13</v>
      </c>
      <c r="D84" s="141">
        <v>41090</v>
      </c>
      <c r="E84" s="142">
        <v>1223881.67</v>
      </c>
      <c r="F84" s="143">
        <v>1129736.9261538461</v>
      </c>
      <c r="G84" s="153"/>
    </row>
    <row r="85" spans="1:7" s="125" customFormat="1">
      <c r="A85" s="154" t="s">
        <v>360</v>
      </c>
      <c r="B85" s="139">
        <v>312</v>
      </c>
      <c r="C85" s="140" t="s">
        <v>13</v>
      </c>
      <c r="D85" s="141">
        <v>41019</v>
      </c>
      <c r="E85" s="142">
        <v>1217705.19</v>
      </c>
      <c r="F85" s="143">
        <v>1217705.1899999997</v>
      </c>
      <c r="G85" s="153"/>
    </row>
    <row r="86" spans="1:7" s="125" customFormat="1">
      <c r="A86" s="138" t="s">
        <v>361</v>
      </c>
      <c r="B86" s="139">
        <v>312</v>
      </c>
      <c r="C86" s="140" t="s">
        <v>13</v>
      </c>
      <c r="D86" s="141">
        <v>41274</v>
      </c>
      <c r="E86" s="142">
        <v>1196521</v>
      </c>
      <c r="F86" s="143">
        <v>552240.4615384615</v>
      </c>
      <c r="G86" s="153"/>
    </row>
    <row r="87" spans="1:7" s="125" customFormat="1">
      <c r="A87" s="138" t="s">
        <v>362</v>
      </c>
      <c r="B87" s="139">
        <v>312</v>
      </c>
      <c r="C87" s="140" t="s">
        <v>13</v>
      </c>
      <c r="D87" s="141">
        <v>41090</v>
      </c>
      <c r="E87" s="142">
        <v>1183208.93</v>
      </c>
      <c r="F87" s="143">
        <v>1081853.0338461536</v>
      </c>
      <c r="G87" s="153"/>
    </row>
    <row r="88" spans="1:7" s="125" customFormat="1">
      <c r="A88" s="147" t="s">
        <v>363</v>
      </c>
      <c r="B88" s="139">
        <v>312</v>
      </c>
      <c r="C88" s="148" t="s">
        <v>13</v>
      </c>
      <c r="D88" s="141">
        <v>41091</v>
      </c>
      <c r="E88" s="142">
        <v>1138776.3600000001</v>
      </c>
      <c r="F88" s="143">
        <v>964957.45692307688</v>
      </c>
      <c r="G88" s="102"/>
    </row>
    <row r="89" spans="1:7" s="125" customFormat="1">
      <c r="A89" s="138" t="s">
        <v>364</v>
      </c>
      <c r="B89" s="139">
        <v>312</v>
      </c>
      <c r="C89" s="140" t="s">
        <v>13</v>
      </c>
      <c r="D89" s="155">
        <v>40877</v>
      </c>
      <c r="E89" s="142">
        <v>1111736.1600000001</v>
      </c>
      <c r="F89" s="143">
        <v>1111736.1600000001</v>
      </c>
      <c r="G89" s="153"/>
    </row>
    <row r="90" spans="1:7" s="125" customFormat="1">
      <c r="A90" s="138" t="s">
        <v>365</v>
      </c>
      <c r="B90" s="139">
        <v>312</v>
      </c>
      <c r="C90" s="140" t="s">
        <v>13</v>
      </c>
      <c r="D90" s="141">
        <v>41241</v>
      </c>
      <c r="E90" s="142">
        <v>1080719.4499999997</v>
      </c>
      <c r="F90" s="143">
        <v>581925.85769230744</v>
      </c>
      <c r="G90" s="153"/>
    </row>
    <row r="91" spans="1:7" s="125" customFormat="1">
      <c r="A91" s="138" t="s">
        <v>366</v>
      </c>
      <c r="B91" s="139">
        <v>312</v>
      </c>
      <c r="C91" s="140" t="s">
        <v>13</v>
      </c>
      <c r="D91" s="141">
        <v>41053</v>
      </c>
      <c r="E91" s="142">
        <v>1064651.95</v>
      </c>
      <c r="F91" s="143">
        <v>1064651.9499999997</v>
      </c>
      <c r="G91" s="153"/>
    </row>
    <row r="92" spans="1:7" s="125" customFormat="1">
      <c r="A92" s="138" t="s">
        <v>367</v>
      </c>
      <c r="B92" s="139">
        <v>312</v>
      </c>
      <c r="C92" s="140" t="s">
        <v>13</v>
      </c>
      <c r="D92" s="141">
        <v>41419</v>
      </c>
      <c r="E92" s="142">
        <v>1038488.1499999997</v>
      </c>
      <c r="F92" s="143">
        <v>79883.703846153818</v>
      </c>
      <c r="G92" s="153"/>
    </row>
    <row r="93" spans="1:7" s="125" customFormat="1">
      <c r="A93" s="138" t="s">
        <v>368</v>
      </c>
      <c r="B93" s="139">
        <v>312</v>
      </c>
      <c r="C93" s="140" t="s">
        <v>13</v>
      </c>
      <c r="D93" s="141">
        <v>40720</v>
      </c>
      <c r="E93" s="142">
        <v>1031208.0800000003</v>
      </c>
      <c r="F93" s="143">
        <v>1031208.0800000002</v>
      </c>
      <c r="G93" s="153"/>
    </row>
    <row r="94" spans="1:7" s="125" customFormat="1">
      <c r="A94" s="138" t="s">
        <v>369</v>
      </c>
      <c r="B94" s="139">
        <v>312</v>
      </c>
      <c r="C94" s="140" t="s">
        <v>13</v>
      </c>
      <c r="D94" s="141">
        <v>41060</v>
      </c>
      <c r="E94" s="142">
        <v>1009609.02</v>
      </c>
      <c r="F94" s="143">
        <v>1009609.0199999997</v>
      </c>
      <c r="G94" s="153"/>
    </row>
    <row r="95" spans="1:7" s="125" customFormat="1">
      <c r="A95" s="134" t="s">
        <v>370</v>
      </c>
      <c r="B95" s="139">
        <v>312</v>
      </c>
      <c r="C95" s="156" t="s">
        <v>13</v>
      </c>
      <c r="D95" s="157" t="s">
        <v>371</v>
      </c>
      <c r="E95" s="142">
        <v>114304086.25000006</v>
      </c>
      <c r="F95" s="142">
        <v>86926666.696923122</v>
      </c>
      <c r="G95" s="153"/>
    </row>
    <row r="96" spans="1:7" s="125" customFormat="1">
      <c r="A96" s="134" t="s">
        <v>372</v>
      </c>
      <c r="B96" s="139">
        <v>312</v>
      </c>
      <c r="C96" s="140" t="s">
        <v>13</v>
      </c>
      <c r="D96" s="157" t="s">
        <v>371</v>
      </c>
      <c r="E96" s="142">
        <v>12532823.179999998</v>
      </c>
      <c r="F96" s="142">
        <v>6613373.3638461521</v>
      </c>
      <c r="G96" s="153"/>
    </row>
    <row r="97" spans="1:7" s="125" customFormat="1">
      <c r="A97" s="134"/>
      <c r="B97" s="139"/>
      <c r="C97" s="156"/>
      <c r="D97" s="157"/>
      <c r="E97" s="158">
        <f>SUM(E8:E96)</f>
        <v>870076178.34000003</v>
      </c>
      <c r="F97" s="158">
        <f>SUM(F8:F96)</f>
        <v>749276253.2369231</v>
      </c>
      <c r="G97" s="132"/>
    </row>
    <row r="98" spans="1:7" s="125" customFormat="1">
      <c r="A98" s="134"/>
      <c r="B98" s="139"/>
      <c r="C98" s="156"/>
      <c r="D98" s="157"/>
      <c r="E98" s="142"/>
      <c r="F98" s="143"/>
      <c r="G98" s="153"/>
    </row>
    <row r="99" spans="1:7" s="125" customFormat="1">
      <c r="A99" s="138"/>
      <c r="B99" s="139"/>
      <c r="C99" s="140"/>
      <c r="D99" s="141"/>
      <c r="E99" s="142"/>
      <c r="F99" s="143"/>
      <c r="G99" s="153"/>
    </row>
    <row r="100" spans="1:7" s="125" customFormat="1">
      <c r="A100" s="154"/>
      <c r="B100" s="139"/>
      <c r="C100" s="156"/>
      <c r="D100" s="157"/>
      <c r="E100" s="142"/>
      <c r="F100" s="143"/>
      <c r="G100" s="153"/>
    </row>
    <row r="101" spans="1:7" s="125" customFormat="1">
      <c r="A101" s="154"/>
      <c r="B101" s="139"/>
      <c r="C101" s="156"/>
      <c r="D101" s="157"/>
      <c r="E101" s="142"/>
      <c r="F101" s="143"/>
      <c r="G101" s="153"/>
    </row>
    <row r="102" spans="1:7" s="125" customFormat="1">
      <c r="A102" s="138"/>
      <c r="B102" s="139"/>
      <c r="C102" s="140"/>
      <c r="D102" s="141"/>
      <c r="E102" s="142"/>
      <c r="F102" s="143"/>
      <c r="G102" s="153"/>
    </row>
    <row r="103" spans="1:7" s="125" customFormat="1">
      <c r="A103" s="138"/>
      <c r="B103" s="139"/>
      <c r="C103" s="140"/>
      <c r="D103" s="141"/>
      <c r="E103" s="142"/>
      <c r="F103" s="143"/>
      <c r="G103" s="153"/>
    </row>
    <row r="104" spans="1:7">
      <c r="A104" s="138"/>
      <c r="B104" s="139"/>
      <c r="C104" s="140"/>
      <c r="D104" s="141"/>
      <c r="E104" s="142"/>
      <c r="F104" s="143"/>
      <c r="G104" s="153"/>
    </row>
    <row r="105" spans="1:7">
      <c r="A105" s="138"/>
      <c r="B105" s="139"/>
      <c r="C105" s="140"/>
      <c r="D105" s="141"/>
      <c r="E105" s="142"/>
      <c r="F105" s="143"/>
      <c r="G105" s="153"/>
    </row>
    <row r="106" spans="1:7">
      <c r="A106" s="138"/>
      <c r="B106" s="139"/>
      <c r="C106" s="140"/>
      <c r="D106" s="141"/>
      <c r="E106" s="142"/>
      <c r="F106" s="143"/>
      <c r="G106" s="153"/>
    </row>
    <row r="107" spans="1:7">
      <c r="A107" s="138"/>
      <c r="B107" s="139"/>
      <c r="C107" s="140"/>
      <c r="D107" s="141"/>
      <c r="E107" s="142"/>
      <c r="F107" s="143"/>
      <c r="G107" s="153"/>
    </row>
    <row r="108" spans="1:7">
      <c r="A108" s="138"/>
      <c r="B108" s="139"/>
      <c r="C108" s="140"/>
      <c r="D108" s="141"/>
      <c r="E108" s="142"/>
      <c r="F108" s="143"/>
      <c r="G108" s="102"/>
    </row>
    <row r="109" spans="1:7">
      <c r="A109" s="138"/>
      <c r="B109" s="139"/>
      <c r="C109" s="140"/>
      <c r="D109" s="141"/>
      <c r="E109" s="142"/>
      <c r="F109" s="143"/>
      <c r="G109" s="153"/>
    </row>
    <row r="110" spans="1:7">
      <c r="A110" s="138"/>
      <c r="B110" s="139"/>
      <c r="C110" s="140"/>
      <c r="D110" s="141"/>
      <c r="E110" s="142"/>
      <c r="F110" s="143"/>
      <c r="G110" s="153"/>
    </row>
    <row r="111" spans="1:7">
      <c r="A111" s="147"/>
      <c r="B111" s="139"/>
      <c r="C111" s="148"/>
      <c r="D111" s="141"/>
      <c r="E111" s="142"/>
      <c r="F111" s="143"/>
      <c r="G111" s="153"/>
    </row>
    <row r="112" spans="1:7">
      <c r="A112" s="138"/>
      <c r="B112" s="139"/>
      <c r="C112" s="140"/>
      <c r="D112" s="141"/>
      <c r="E112" s="142"/>
      <c r="F112" s="143"/>
      <c r="G112" s="153"/>
    </row>
    <row r="113" spans="1:7">
      <c r="A113" s="147"/>
      <c r="B113" s="139"/>
      <c r="C113" s="148"/>
      <c r="D113" s="141"/>
      <c r="E113" s="142"/>
      <c r="F113" s="143"/>
      <c r="G113" s="153"/>
    </row>
    <row r="114" spans="1:7">
      <c r="A114" s="138"/>
      <c r="B114" s="139"/>
      <c r="C114" s="140"/>
      <c r="D114" s="141"/>
      <c r="E114" s="142"/>
      <c r="F114" s="143"/>
      <c r="G114" s="153"/>
    </row>
    <row r="115" spans="1:7">
      <c r="A115" s="154"/>
      <c r="B115" s="139"/>
      <c r="C115" s="140"/>
      <c r="D115" s="157"/>
      <c r="E115" s="142"/>
      <c r="F115" s="143"/>
      <c r="G115" s="153"/>
    </row>
    <row r="116" spans="1:7">
      <c r="A116" s="154"/>
      <c r="B116" s="139"/>
      <c r="C116" s="156"/>
      <c r="D116" s="157"/>
      <c r="E116" s="142"/>
      <c r="F116" s="143"/>
      <c r="G116" s="153"/>
    </row>
    <row r="117" spans="1:7">
      <c r="A117" s="138"/>
      <c r="B117" s="139"/>
      <c r="C117" s="140"/>
      <c r="D117" s="141"/>
      <c r="E117" s="142"/>
      <c r="F117" s="143"/>
      <c r="G117" s="153"/>
    </row>
    <row r="118" spans="1:7">
      <c r="A118" s="138"/>
      <c r="B118" s="139"/>
      <c r="C118" s="140"/>
      <c r="D118" s="141"/>
      <c r="E118" s="142"/>
      <c r="F118" s="143"/>
      <c r="G118" s="153"/>
    </row>
    <row r="119" spans="1:7">
      <c r="A119" s="138"/>
      <c r="B119" s="139"/>
      <c r="C119" s="140"/>
      <c r="D119" s="141"/>
      <c r="E119" s="142"/>
      <c r="F119" s="143"/>
      <c r="G119" s="102"/>
    </row>
    <row r="120" spans="1:7">
      <c r="A120" s="147"/>
      <c r="B120" s="139"/>
      <c r="C120" s="148"/>
      <c r="D120" s="157"/>
      <c r="E120" s="142"/>
      <c r="F120" s="143"/>
      <c r="G120" s="102"/>
    </row>
    <row r="121" spans="1:7">
      <c r="A121" s="138"/>
      <c r="B121" s="139"/>
      <c r="C121" s="140"/>
      <c r="D121" s="141"/>
      <c r="E121" s="142"/>
      <c r="F121" s="143"/>
      <c r="G121" s="102"/>
    </row>
    <row r="122" spans="1:7">
      <c r="A122" s="138"/>
      <c r="B122" s="139"/>
      <c r="C122" s="140"/>
      <c r="D122" s="141"/>
      <c r="E122" s="142"/>
      <c r="F122" s="143"/>
      <c r="G122" s="102"/>
    </row>
    <row r="123" spans="1:7">
      <c r="A123" s="138"/>
      <c r="B123" s="139"/>
      <c r="C123" s="140"/>
      <c r="D123" s="141"/>
      <c r="E123" s="142"/>
      <c r="F123" s="143"/>
      <c r="G123" s="102"/>
    </row>
    <row r="124" spans="1:7">
      <c r="A124" s="138"/>
      <c r="B124" s="139"/>
      <c r="C124" s="140"/>
      <c r="D124" s="141"/>
      <c r="E124" s="142"/>
      <c r="F124" s="143"/>
      <c r="G124" s="102"/>
    </row>
    <row r="125" spans="1:7">
      <c r="A125" s="138"/>
      <c r="B125" s="139"/>
      <c r="C125" s="140"/>
      <c r="D125" s="141"/>
      <c r="E125" s="142"/>
      <c r="F125" s="143"/>
      <c r="G125" s="102"/>
    </row>
    <row r="126" spans="1:7">
      <c r="A126" s="147"/>
      <c r="B126" s="139"/>
      <c r="C126" s="148"/>
      <c r="D126" s="141"/>
      <c r="E126" s="142"/>
      <c r="F126" s="143"/>
      <c r="G126" s="102"/>
    </row>
    <row r="127" spans="1:7">
      <c r="A127" s="147"/>
      <c r="B127" s="139"/>
      <c r="C127" s="148"/>
      <c r="D127" s="141"/>
      <c r="E127" s="142"/>
      <c r="F127" s="143"/>
      <c r="G127" s="102"/>
    </row>
    <row r="128" spans="1:7">
      <c r="A128" s="138"/>
      <c r="B128" s="139"/>
      <c r="C128" s="140"/>
      <c r="D128" s="141"/>
      <c r="E128" s="142"/>
      <c r="F128" s="143"/>
      <c r="G128" s="102"/>
    </row>
    <row r="129" spans="1:7">
      <c r="A129" s="138"/>
      <c r="B129" s="139"/>
      <c r="C129" s="140"/>
      <c r="D129" s="141"/>
      <c r="E129" s="142"/>
      <c r="F129" s="143"/>
      <c r="G129" s="102"/>
    </row>
    <row r="130" spans="1:7">
      <c r="A130" s="147"/>
      <c r="B130" s="139"/>
      <c r="C130" s="148"/>
      <c r="D130" s="141"/>
      <c r="E130" s="142"/>
      <c r="F130" s="143"/>
      <c r="G130" s="102"/>
    </row>
    <row r="131" spans="1:7">
      <c r="A131" s="147"/>
      <c r="B131" s="139"/>
      <c r="C131" s="148"/>
      <c r="D131" s="141"/>
      <c r="E131" s="142"/>
      <c r="F131" s="143"/>
      <c r="G131" s="102"/>
    </row>
    <row r="132" spans="1:7">
      <c r="A132" s="147"/>
      <c r="B132" s="139"/>
      <c r="C132" s="148"/>
      <c r="D132" s="141"/>
      <c r="E132" s="142"/>
      <c r="F132" s="143"/>
      <c r="G132" s="102"/>
    </row>
    <row r="133" spans="1:7">
      <c r="A133" s="138"/>
      <c r="B133" s="139"/>
      <c r="C133" s="140"/>
      <c r="D133" s="141"/>
      <c r="E133" s="142"/>
      <c r="F133" s="143"/>
      <c r="G133" s="102"/>
    </row>
    <row r="134" spans="1:7">
      <c r="A134" s="147"/>
      <c r="B134" s="139"/>
      <c r="C134" s="148"/>
      <c r="D134" s="141"/>
      <c r="E134" s="142"/>
      <c r="F134" s="143"/>
      <c r="G134" s="102"/>
    </row>
    <row r="135" spans="1:7">
      <c r="A135" s="138"/>
      <c r="B135" s="139"/>
      <c r="C135" s="140"/>
      <c r="D135" s="141"/>
      <c r="E135" s="142"/>
      <c r="F135" s="143"/>
      <c r="G135" s="102"/>
    </row>
    <row r="136" spans="1:7">
      <c r="A136" s="138"/>
      <c r="B136" s="139"/>
      <c r="C136" s="140"/>
      <c r="D136" s="141"/>
      <c r="E136" s="142"/>
      <c r="F136" s="143"/>
      <c r="G136" s="102"/>
    </row>
    <row r="137" spans="1:7">
      <c r="A137" s="138"/>
      <c r="B137" s="139"/>
      <c r="C137" s="140"/>
      <c r="D137" s="141"/>
      <c r="E137" s="142"/>
      <c r="F137" s="143"/>
      <c r="G137" s="102"/>
    </row>
    <row r="138" spans="1:7">
      <c r="A138" s="138"/>
      <c r="B138" s="139"/>
      <c r="C138" s="140"/>
      <c r="D138" s="141"/>
      <c r="E138" s="142"/>
      <c r="F138" s="143"/>
      <c r="G138" s="102"/>
    </row>
    <row r="139" spans="1:7">
      <c r="A139" s="147"/>
      <c r="B139" s="139"/>
      <c r="C139" s="148"/>
      <c r="D139" s="141"/>
      <c r="E139" s="142"/>
      <c r="F139" s="143"/>
      <c r="G139" s="102"/>
    </row>
    <row r="140" spans="1:7">
      <c r="A140" s="138"/>
      <c r="B140" s="139"/>
      <c r="C140" s="140"/>
      <c r="D140" s="141"/>
      <c r="E140" s="142"/>
      <c r="F140" s="143"/>
      <c r="G140" s="102"/>
    </row>
    <row r="141" spans="1:7">
      <c r="A141" s="138"/>
      <c r="B141" s="139"/>
      <c r="C141" s="140"/>
      <c r="D141" s="141"/>
      <c r="E141" s="142"/>
      <c r="F141" s="143"/>
      <c r="G141" s="102"/>
    </row>
    <row r="142" spans="1:7">
      <c r="A142" s="147"/>
      <c r="B142" s="139"/>
      <c r="C142" s="148"/>
      <c r="D142" s="141"/>
      <c r="E142" s="142"/>
      <c r="F142" s="143"/>
      <c r="G142" s="102"/>
    </row>
    <row r="143" spans="1:7">
      <c r="A143" s="138"/>
      <c r="B143" s="139"/>
      <c r="C143" s="140"/>
      <c r="D143" s="141"/>
      <c r="E143" s="142"/>
      <c r="F143" s="143"/>
      <c r="G143" s="102"/>
    </row>
    <row r="144" spans="1:7">
      <c r="A144" s="138"/>
      <c r="B144" s="139"/>
      <c r="C144" s="140"/>
      <c r="D144" s="141"/>
      <c r="E144" s="142"/>
      <c r="F144" s="143"/>
      <c r="G144" s="102"/>
    </row>
    <row r="145" spans="1:7">
      <c r="A145" s="147"/>
      <c r="B145" s="139"/>
      <c r="C145" s="148"/>
      <c r="D145" s="141"/>
      <c r="E145" s="142"/>
      <c r="F145" s="143"/>
      <c r="G145" s="102"/>
    </row>
    <row r="146" spans="1:7">
      <c r="A146" s="138"/>
      <c r="B146" s="139"/>
      <c r="C146" s="140"/>
      <c r="D146" s="141"/>
      <c r="E146" s="142"/>
      <c r="F146" s="143"/>
      <c r="G146" s="102"/>
    </row>
    <row r="147" spans="1:7">
      <c r="A147" s="154"/>
      <c r="B147" s="139"/>
      <c r="C147" s="140"/>
      <c r="D147" s="141"/>
      <c r="E147" s="142"/>
      <c r="F147" s="143"/>
      <c r="G147" s="102"/>
    </row>
    <row r="148" spans="1:7">
      <c r="A148" s="138"/>
      <c r="B148" s="139"/>
      <c r="C148" s="140"/>
      <c r="D148" s="141"/>
      <c r="E148" s="142"/>
      <c r="F148" s="143"/>
      <c r="G148" s="102"/>
    </row>
    <row r="149" spans="1:7">
      <c r="A149" s="154"/>
      <c r="B149" s="139"/>
      <c r="C149" s="148"/>
      <c r="D149" s="141"/>
      <c r="E149" s="142"/>
      <c r="F149" s="143"/>
      <c r="G149" s="102"/>
    </row>
    <row r="150" spans="1:7">
      <c r="A150" s="138"/>
      <c r="B150" s="139"/>
      <c r="C150" s="140"/>
      <c r="D150" s="141"/>
      <c r="E150" s="142"/>
      <c r="F150" s="143"/>
      <c r="G150" s="102"/>
    </row>
    <row r="151" spans="1:7">
      <c r="A151" s="138"/>
      <c r="B151" s="139"/>
      <c r="C151" s="140"/>
      <c r="D151" s="141"/>
      <c r="E151" s="142"/>
      <c r="F151" s="143"/>
      <c r="G151" s="102"/>
    </row>
    <row r="152" spans="1:7">
      <c r="A152" s="138"/>
      <c r="B152" s="139"/>
      <c r="C152" s="140"/>
      <c r="D152" s="141"/>
      <c r="E152" s="142"/>
      <c r="F152" s="143"/>
      <c r="G152" s="102"/>
    </row>
    <row r="153" spans="1:7">
      <c r="A153" s="138"/>
      <c r="B153" s="139"/>
      <c r="C153" s="140"/>
      <c r="D153" s="141"/>
      <c r="E153" s="142"/>
      <c r="F153" s="143"/>
      <c r="G153" s="102"/>
    </row>
    <row r="154" spans="1:7">
      <c r="A154" s="147"/>
      <c r="B154" s="139"/>
      <c r="C154" s="148"/>
      <c r="D154" s="141"/>
      <c r="E154" s="142"/>
      <c r="F154" s="143"/>
      <c r="G154" s="102"/>
    </row>
    <row r="155" spans="1:7">
      <c r="A155" s="147"/>
      <c r="B155" s="139"/>
      <c r="C155" s="148"/>
      <c r="D155" s="141"/>
      <c r="E155" s="142"/>
      <c r="F155" s="143"/>
      <c r="G155" s="102"/>
    </row>
    <row r="156" spans="1:7">
      <c r="A156" s="147"/>
      <c r="B156" s="139"/>
      <c r="C156" s="148"/>
      <c r="D156" s="141"/>
      <c r="E156" s="142"/>
      <c r="F156" s="143"/>
      <c r="G156" s="102"/>
    </row>
    <row r="157" spans="1:7">
      <c r="A157" s="138"/>
      <c r="B157" s="139"/>
      <c r="C157" s="140"/>
      <c r="D157" s="141"/>
      <c r="E157" s="142"/>
      <c r="F157" s="143"/>
      <c r="G157" s="102"/>
    </row>
    <row r="158" spans="1:7">
      <c r="A158" s="147"/>
      <c r="B158" s="139"/>
      <c r="C158" s="148"/>
      <c r="D158" s="141"/>
      <c r="E158" s="142"/>
      <c r="F158" s="143"/>
      <c r="G158" s="102"/>
    </row>
    <row r="159" spans="1:7">
      <c r="A159" s="138"/>
      <c r="B159" s="139"/>
      <c r="C159" s="140"/>
      <c r="D159" s="141"/>
      <c r="E159" s="142"/>
      <c r="F159" s="143"/>
      <c r="G159" s="102"/>
    </row>
    <row r="160" spans="1:7">
      <c r="A160" s="138"/>
      <c r="B160" s="139"/>
      <c r="C160" s="140"/>
      <c r="D160" s="141"/>
      <c r="E160" s="142"/>
      <c r="F160" s="143"/>
      <c r="G160" s="102"/>
    </row>
    <row r="161" spans="1:7">
      <c r="A161" s="145"/>
      <c r="B161" s="139"/>
      <c r="C161" s="140"/>
      <c r="D161" s="141"/>
      <c r="E161" s="142"/>
      <c r="F161" s="143"/>
      <c r="G161" s="102"/>
    </row>
    <row r="162" spans="1:7">
      <c r="A162" s="138"/>
      <c r="B162" s="139"/>
      <c r="C162" s="140"/>
      <c r="D162" s="141"/>
      <c r="E162" s="142"/>
      <c r="F162" s="143"/>
      <c r="G162" s="102"/>
    </row>
    <row r="163" spans="1:7">
      <c r="A163" s="138"/>
      <c r="B163" s="139"/>
      <c r="C163" s="140"/>
      <c r="D163" s="141"/>
      <c r="E163" s="142"/>
      <c r="F163" s="143"/>
      <c r="G163" s="102"/>
    </row>
    <row r="164" spans="1:7">
      <c r="A164" s="138"/>
      <c r="B164" s="139"/>
      <c r="C164" s="140"/>
      <c r="D164" s="141"/>
      <c r="E164" s="142"/>
      <c r="F164" s="143"/>
      <c r="G164" s="102"/>
    </row>
    <row r="165" spans="1:7">
      <c r="A165" s="147"/>
      <c r="B165" s="139"/>
      <c r="C165" s="148"/>
      <c r="D165" s="141"/>
      <c r="E165" s="142"/>
      <c r="F165" s="143"/>
      <c r="G165" s="102"/>
    </row>
    <row r="166" spans="1:7">
      <c r="A166" s="138"/>
      <c r="B166" s="139"/>
      <c r="C166" s="140"/>
      <c r="D166" s="141"/>
      <c r="E166" s="142"/>
      <c r="F166" s="143"/>
      <c r="G166" s="102"/>
    </row>
    <row r="167" spans="1:7">
      <c r="A167" s="147"/>
      <c r="B167" s="139"/>
      <c r="C167" s="148"/>
      <c r="D167" s="155"/>
      <c r="E167" s="142"/>
      <c r="F167" s="143"/>
      <c r="G167" s="102"/>
    </row>
    <row r="168" spans="1:7">
      <c r="A168" s="138"/>
      <c r="B168" s="139"/>
      <c r="C168" s="140"/>
      <c r="D168" s="141"/>
      <c r="E168" s="142"/>
      <c r="F168" s="143"/>
      <c r="G168" s="102"/>
    </row>
    <row r="169" spans="1:7">
      <c r="A169" s="147"/>
      <c r="B169" s="139"/>
      <c r="C169" s="148"/>
      <c r="D169" s="141"/>
      <c r="E169" s="142"/>
      <c r="F169" s="143"/>
      <c r="G169" s="102"/>
    </row>
    <row r="170" spans="1:7">
      <c r="A170" s="154"/>
      <c r="B170" s="139"/>
      <c r="C170" s="148"/>
      <c r="D170" s="141"/>
      <c r="E170" s="142"/>
      <c r="F170" s="143"/>
      <c r="G170" s="102"/>
    </row>
    <row r="171" spans="1:7">
      <c r="A171" s="138"/>
      <c r="B171" s="139"/>
      <c r="C171" s="140"/>
      <c r="D171" s="141"/>
      <c r="E171" s="142"/>
      <c r="F171" s="143"/>
      <c r="G171" s="102"/>
    </row>
    <row r="172" spans="1:7">
      <c r="A172" s="138"/>
      <c r="B172" s="139"/>
      <c r="C172" s="140"/>
      <c r="D172" s="141"/>
      <c r="E172" s="142"/>
      <c r="F172" s="143"/>
      <c r="G172" s="102"/>
    </row>
    <row r="173" spans="1:7">
      <c r="A173" s="138"/>
      <c r="B173" s="139"/>
      <c r="C173" s="140"/>
      <c r="D173" s="157"/>
      <c r="E173" s="159"/>
      <c r="F173" s="143"/>
      <c r="G173" s="102"/>
    </row>
    <row r="174" spans="1:7">
      <c r="A174" s="138"/>
      <c r="B174" s="139"/>
      <c r="C174" s="140"/>
      <c r="D174" s="141"/>
      <c r="E174" s="142"/>
      <c r="F174" s="143"/>
      <c r="G174" s="102"/>
    </row>
    <row r="175" spans="1:7">
      <c r="A175" s="147"/>
      <c r="B175" s="139"/>
      <c r="C175" s="148"/>
      <c r="D175" s="141"/>
      <c r="E175" s="142"/>
      <c r="F175" s="143"/>
      <c r="G175" s="102"/>
    </row>
    <row r="176" spans="1:7">
      <c r="A176" s="138"/>
      <c r="B176" s="139"/>
      <c r="C176" s="140"/>
      <c r="D176" s="141"/>
      <c r="E176" s="142"/>
      <c r="F176" s="143"/>
      <c r="G176" s="102"/>
    </row>
    <row r="177" spans="1:7">
      <c r="A177" s="138"/>
      <c r="B177" s="139"/>
      <c r="C177" s="140"/>
      <c r="D177" s="141"/>
      <c r="E177" s="142"/>
      <c r="F177" s="143"/>
      <c r="G177" s="102"/>
    </row>
    <row r="178" spans="1:7">
      <c r="A178" s="138"/>
      <c r="B178" s="139"/>
      <c r="C178" s="140"/>
      <c r="D178" s="141"/>
      <c r="E178" s="142"/>
      <c r="F178" s="143"/>
      <c r="G178" s="102"/>
    </row>
    <row r="179" spans="1:7">
      <c r="A179" s="147"/>
      <c r="B179" s="139"/>
      <c r="C179" s="148"/>
      <c r="D179" s="141"/>
      <c r="E179" s="142"/>
      <c r="F179" s="143"/>
      <c r="G179" s="102"/>
    </row>
    <row r="180" spans="1:7">
      <c r="A180" s="147"/>
      <c r="B180" s="139"/>
      <c r="C180" s="148"/>
      <c r="D180" s="141"/>
      <c r="E180" s="142"/>
      <c r="F180" s="143"/>
      <c r="G180" s="102"/>
    </row>
    <row r="181" spans="1:7">
      <c r="A181" s="147"/>
      <c r="B181" s="139"/>
      <c r="C181" s="148"/>
      <c r="D181" s="141"/>
      <c r="E181" s="142"/>
      <c r="F181" s="143"/>
      <c r="G181" s="102"/>
    </row>
    <row r="182" spans="1:7">
      <c r="A182" s="147"/>
      <c r="B182" s="139"/>
      <c r="C182" s="148"/>
      <c r="D182" s="141"/>
      <c r="E182" s="142"/>
      <c r="F182" s="143"/>
      <c r="G182" s="102"/>
    </row>
    <row r="183" spans="1:7">
      <c r="A183" s="138"/>
      <c r="B183" s="139"/>
      <c r="C183" s="140"/>
      <c r="D183" s="141"/>
      <c r="E183" s="142"/>
      <c r="F183" s="143"/>
      <c r="G183" s="102"/>
    </row>
    <row r="184" spans="1:7">
      <c r="A184" s="138"/>
      <c r="B184" s="139"/>
      <c r="C184" s="140"/>
      <c r="D184" s="141"/>
      <c r="E184" s="142"/>
      <c r="F184" s="143"/>
      <c r="G184" s="102"/>
    </row>
    <row r="185" spans="1:7">
      <c r="A185" s="147"/>
      <c r="B185" s="139"/>
      <c r="C185" s="148"/>
      <c r="D185" s="141"/>
      <c r="E185" s="142"/>
      <c r="F185" s="143"/>
      <c r="G185" s="102"/>
    </row>
    <row r="186" spans="1:7">
      <c r="A186" s="138"/>
      <c r="B186" s="139"/>
      <c r="C186" s="140"/>
      <c r="D186" s="141"/>
      <c r="E186" s="142"/>
      <c r="F186" s="143"/>
      <c r="G186" s="102"/>
    </row>
    <row r="187" spans="1:7">
      <c r="A187" s="138"/>
      <c r="B187" s="139"/>
      <c r="C187" s="140"/>
      <c r="D187" s="141"/>
      <c r="E187" s="142"/>
      <c r="F187" s="143"/>
      <c r="G187" s="102"/>
    </row>
    <row r="188" spans="1:7">
      <c r="A188" s="138"/>
      <c r="B188" s="139"/>
      <c r="C188" s="140"/>
      <c r="D188" s="141"/>
      <c r="E188" s="142"/>
      <c r="F188" s="143"/>
      <c r="G188" s="102"/>
    </row>
    <row r="189" spans="1:7">
      <c r="A189" s="138"/>
      <c r="B189" s="139"/>
      <c r="C189" s="140"/>
      <c r="D189" s="141"/>
      <c r="E189" s="142"/>
      <c r="F189" s="143"/>
      <c r="G189" s="102"/>
    </row>
    <row r="190" spans="1:7">
      <c r="A190" s="138"/>
      <c r="B190" s="139"/>
      <c r="C190" s="140"/>
      <c r="D190" s="141"/>
      <c r="E190" s="142"/>
      <c r="F190" s="143"/>
      <c r="G190" s="102"/>
    </row>
    <row r="191" spans="1:7">
      <c r="A191" s="138"/>
      <c r="B191" s="139"/>
      <c r="C191" s="140"/>
      <c r="D191" s="141"/>
      <c r="E191" s="142"/>
      <c r="F191" s="143"/>
      <c r="G191" s="102"/>
    </row>
    <row r="192" spans="1:7">
      <c r="A192" s="138"/>
      <c r="B192" s="139"/>
      <c r="C192" s="140"/>
      <c r="D192" s="141"/>
      <c r="E192" s="142"/>
      <c r="F192" s="143"/>
      <c r="G192" s="102"/>
    </row>
    <row r="193" spans="1:7">
      <c r="A193" s="138"/>
      <c r="B193" s="139"/>
      <c r="C193" s="140"/>
      <c r="D193" s="141"/>
      <c r="E193" s="142"/>
      <c r="F193" s="143"/>
      <c r="G193" s="102"/>
    </row>
    <row r="194" spans="1:7">
      <c r="A194" s="138"/>
      <c r="B194" s="139"/>
      <c r="C194" s="140"/>
      <c r="D194" s="141"/>
      <c r="E194" s="142"/>
      <c r="F194" s="143"/>
      <c r="G194" s="102"/>
    </row>
    <row r="195" spans="1:7">
      <c r="A195" s="147"/>
      <c r="B195" s="139"/>
      <c r="C195" s="148"/>
      <c r="D195" s="141"/>
      <c r="E195" s="142"/>
      <c r="F195" s="143"/>
      <c r="G195" s="102"/>
    </row>
    <row r="196" spans="1:7">
      <c r="A196" s="147"/>
      <c r="B196" s="139"/>
      <c r="C196" s="148"/>
      <c r="D196" s="141"/>
      <c r="E196" s="142"/>
      <c r="F196" s="143"/>
      <c r="G196" s="102"/>
    </row>
    <row r="197" spans="1:7">
      <c r="A197" s="147"/>
      <c r="B197" s="139"/>
      <c r="C197" s="148"/>
      <c r="D197" s="141"/>
      <c r="E197" s="142"/>
      <c r="F197" s="143"/>
      <c r="G197" s="102"/>
    </row>
    <row r="198" spans="1:7">
      <c r="A198" s="147"/>
      <c r="B198" s="139"/>
      <c r="C198" s="148"/>
      <c r="D198" s="141"/>
      <c r="E198" s="142"/>
      <c r="F198" s="143"/>
      <c r="G198" s="102"/>
    </row>
    <row r="199" spans="1:7">
      <c r="A199" s="147"/>
      <c r="B199" s="139"/>
      <c r="C199" s="148"/>
      <c r="D199" s="141"/>
      <c r="E199" s="142"/>
      <c r="F199" s="143"/>
      <c r="G199" s="102"/>
    </row>
    <row r="200" spans="1:7">
      <c r="A200" s="138"/>
      <c r="B200" s="139"/>
      <c r="C200" s="140"/>
      <c r="D200" s="141"/>
      <c r="E200" s="142"/>
      <c r="F200" s="143"/>
      <c r="G200" s="102"/>
    </row>
    <row r="201" spans="1:7">
      <c r="A201" s="138"/>
      <c r="B201" s="139"/>
      <c r="C201" s="140"/>
      <c r="D201" s="141"/>
      <c r="E201" s="142"/>
      <c r="F201" s="143"/>
      <c r="G201" s="102"/>
    </row>
    <row r="202" spans="1:7">
      <c r="A202" s="138"/>
      <c r="B202" s="139"/>
      <c r="C202" s="140"/>
      <c r="D202" s="141"/>
      <c r="E202" s="142"/>
      <c r="F202" s="143"/>
      <c r="G202" s="102"/>
    </row>
    <row r="203" spans="1:7">
      <c r="A203" s="147"/>
      <c r="B203" s="139"/>
      <c r="C203" s="148"/>
      <c r="D203" s="141"/>
      <c r="E203" s="142"/>
      <c r="F203" s="143"/>
      <c r="G203" s="102"/>
    </row>
    <row r="204" spans="1:7">
      <c r="A204" s="138"/>
      <c r="B204" s="139"/>
      <c r="C204" s="140"/>
      <c r="D204" s="141"/>
      <c r="E204" s="142"/>
      <c r="F204" s="143"/>
      <c r="G204" s="102"/>
    </row>
    <row r="205" spans="1:7">
      <c r="A205" s="138"/>
      <c r="B205" s="139"/>
      <c r="C205" s="140"/>
      <c r="D205" s="141"/>
      <c r="E205" s="142"/>
      <c r="F205" s="143"/>
      <c r="G205" s="102"/>
    </row>
    <row r="206" spans="1:7">
      <c r="A206" s="147"/>
      <c r="B206" s="139"/>
      <c r="C206" s="148"/>
      <c r="D206" s="141"/>
      <c r="E206" s="142"/>
      <c r="F206" s="143"/>
      <c r="G206" s="102"/>
    </row>
    <row r="207" spans="1:7">
      <c r="A207" s="147"/>
      <c r="B207" s="139"/>
      <c r="C207" s="148"/>
      <c r="D207" s="141"/>
      <c r="E207" s="142"/>
      <c r="F207" s="143"/>
      <c r="G207" s="102"/>
    </row>
    <row r="208" spans="1:7">
      <c r="A208" s="138"/>
      <c r="B208" s="139"/>
      <c r="C208" s="140"/>
      <c r="D208" s="141"/>
      <c r="E208" s="142"/>
      <c r="F208" s="143"/>
      <c r="G208" s="102"/>
    </row>
    <row r="209" spans="1:7">
      <c r="A209" s="138"/>
      <c r="B209" s="139"/>
      <c r="C209" s="140"/>
      <c r="D209" s="141"/>
      <c r="E209" s="142"/>
      <c r="F209" s="143"/>
      <c r="G209" s="102"/>
    </row>
    <row r="210" spans="1:7">
      <c r="A210" s="147"/>
      <c r="B210" s="139"/>
      <c r="C210" s="148"/>
      <c r="D210" s="141"/>
      <c r="E210" s="142"/>
      <c r="F210" s="143"/>
      <c r="G210" s="102"/>
    </row>
    <row r="211" spans="1:7">
      <c r="A211" s="138"/>
      <c r="B211" s="139"/>
      <c r="C211" s="140"/>
      <c r="D211" s="141"/>
      <c r="E211" s="142"/>
      <c r="F211" s="143"/>
      <c r="G211" s="102"/>
    </row>
    <row r="212" spans="1:7">
      <c r="A212" s="154"/>
      <c r="B212" s="139"/>
      <c r="C212" s="148"/>
      <c r="D212" s="141"/>
      <c r="E212" s="142"/>
      <c r="F212" s="143"/>
      <c r="G212" s="102"/>
    </row>
    <row r="213" spans="1:7">
      <c r="A213" s="147"/>
      <c r="B213" s="139"/>
      <c r="C213" s="148"/>
      <c r="D213" s="141"/>
      <c r="E213" s="142"/>
      <c r="F213" s="143"/>
      <c r="G213" s="102"/>
    </row>
    <row r="214" spans="1:7">
      <c r="A214" s="138"/>
      <c r="B214" s="139"/>
      <c r="C214" s="140"/>
      <c r="D214" s="141"/>
      <c r="E214" s="142"/>
      <c r="F214" s="143"/>
      <c r="G214" s="102"/>
    </row>
    <row r="215" spans="1:7">
      <c r="A215" s="138"/>
      <c r="B215" s="139"/>
      <c r="C215" s="140"/>
      <c r="D215" s="141"/>
      <c r="E215" s="142"/>
      <c r="F215" s="143"/>
      <c r="G215" s="102"/>
    </row>
    <row r="216" spans="1:7">
      <c r="A216" s="138"/>
      <c r="B216" s="139"/>
      <c r="C216" s="140"/>
      <c r="D216" s="141"/>
      <c r="E216" s="142"/>
      <c r="F216" s="143"/>
      <c r="G216" s="102"/>
    </row>
    <row r="217" spans="1:7">
      <c r="A217" s="138"/>
      <c r="B217" s="139"/>
      <c r="C217" s="140"/>
      <c r="D217" s="141"/>
      <c r="E217" s="142"/>
      <c r="F217" s="143"/>
      <c r="G217" s="102"/>
    </row>
    <row r="218" spans="1:7">
      <c r="A218" s="147"/>
      <c r="B218" s="139"/>
      <c r="C218" s="148"/>
      <c r="D218" s="141"/>
      <c r="E218" s="142"/>
      <c r="F218" s="143"/>
      <c r="G218" s="102"/>
    </row>
    <row r="219" spans="1:7">
      <c r="A219" s="138"/>
      <c r="B219" s="139"/>
      <c r="C219" s="140"/>
      <c r="D219" s="141"/>
      <c r="E219" s="142"/>
      <c r="F219" s="143"/>
      <c r="G219" s="102"/>
    </row>
    <row r="220" spans="1:7">
      <c r="A220" s="147"/>
      <c r="B220" s="139"/>
      <c r="C220" s="148"/>
      <c r="D220" s="141"/>
      <c r="E220" s="142"/>
      <c r="F220" s="143"/>
      <c r="G220" s="102"/>
    </row>
    <row r="221" spans="1:7">
      <c r="A221" s="138"/>
      <c r="B221" s="139"/>
      <c r="C221" s="140"/>
      <c r="D221" s="141"/>
      <c r="E221" s="142"/>
      <c r="F221" s="143"/>
      <c r="G221" s="102"/>
    </row>
    <row r="222" spans="1:7">
      <c r="A222" s="138"/>
      <c r="B222" s="139"/>
      <c r="C222" s="140"/>
      <c r="D222" s="141"/>
      <c r="E222" s="142"/>
      <c r="F222" s="143"/>
      <c r="G222" s="102"/>
    </row>
    <row r="223" spans="1:7">
      <c r="A223" s="138"/>
      <c r="B223" s="139"/>
      <c r="C223" s="140"/>
      <c r="D223" s="141"/>
      <c r="E223" s="142"/>
      <c r="F223" s="143"/>
      <c r="G223" s="102"/>
    </row>
    <row r="224" spans="1:7">
      <c r="A224" s="138"/>
      <c r="B224" s="139"/>
      <c r="C224" s="140"/>
      <c r="D224" s="141"/>
      <c r="E224" s="142"/>
      <c r="F224" s="143"/>
      <c r="G224" s="102"/>
    </row>
    <row r="225" spans="1:7">
      <c r="A225" s="138"/>
      <c r="B225" s="139"/>
      <c r="C225" s="140"/>
      <c r="D225" s="141"/>
      <c r="E225" s="142"/>
      <c r="F225" s="143"/>
      <c r="G225" s="102"/>
    </row>
    <row r="226" spans="1:7">
      <c r="A226" s="138"/>
      <c r="B226" s="139"/>
      <c r="C226" s="140"/>
      <c r="D226" s="141"/>
      <c r="E226" s="142"/>
      <c r="F226" s="143"/>
      <c r="G226" s="102"/>
    </row>
    <row r="227" spans="1:7">
      <c r="A227" s="147"/>
      <c r="B227" s="139"/>
      <c r="C227" s="148"/>
      <c r="D227" s="141"/>
      <c r="E227" s="142"/>
      <c r="F227" s="143"/>
      <c r="G227" s="102"/>
    </row>
    <row r="228" spans="1:7">
      <c r="A228" s="138"/>
      <c r="B228" s="139"/>
      <c r="C228" s="140"/>
      <c r="D228" s="141"/>
      <c r="E228" s="142"/>
      <c r="F228" s="143"/>
      <c r="G228" s="102"/>
    </row>
    <row r="229" spans="1:7">
      <c r="A229" s="138"/>
      <c r="B229" s="139"/>
      <c r="C229" s="140"/>
      <c r="D229" s="141"/>
      <c r="E229" s="142"/>
      <c r="F229" s="143"/>
      <c r="G229" s="102"/>
    </row>
    <row r="230" spans="1:7">
      <c r="A230" s="138"/>
      <c r="B230" s="139"/>
      <c r="C230" s="140"/>
      <c r="D230" s="141"/>
      <c r="E230" s="142"/>
      <c r="F230" s="143"/>
      <c r="G230" s="102"/>
    </row>
    <row r="231" spans="1:7">
      <c r="A231" s="138"/>
      <c r="B231" s="139"/>
      <c r="C231" s="140"/>
      <c r="D231" s="141"/>
      <c r="E231" s="142"/>
      <c r="F231" s="143"/>
      <c r="G231" s="102"/>
    </row>
    <row r="232" spans="1:7">
      <c r="A232" s="147"/>
      <c r="B232" s="139"/>
      <c r="C232" s="148"/>
      <c r="D232" s="141"/>
      <c r="E232" s="142"/>
      <c r="F232" s="143"/>
      <c r="G232" s="102"/>
    </row>
    <row r="233" spans="1:7">
      <c r="A233" s="138"/>
      <c r="B233" s="139"/>
      <c r="C233" s="140"/>
      <c r="D233" s="141"/>
      <c r="E233" s="142"/>
      <c r="F233" s="143"/>
      <c r="G233" s="102"/>
    </row>
    <row r="234" spans="1:7">
      <c r="A234" s="147"/>
      <c r="B234" s="139"/>
      <c r="C234" s="148"/>
      <c r="D234" s="141"/>
      <c r="E234" s="142"/>
      <c r="F234" s="143"/>
      <c r="G234" s="102"/>
    </row>
    <row r="235" spans="1:7">
      <c r="A235" s="138"/>
      <c r="B235" s="139"/>
      <c r="C235" s="140"/>
      <c r="D235" s="141"/>
      <c r="E235" s="142"/>
      <c r="F235" s="143"/>
      <c r="G235" s="102"/>
    </row>
    <row r="236" spans="1:7">
      <c r="A236" s="147"/>
      <c r="B236" s="139"/>
      <c r="C236" s="148"/>
      <c r="D236" s="141"/>
      <c r="E236" s="142"/>
      <c r="F236" s="143"/>
      <c r="G236" s="102"/>
    </row>
    <row r="237" spans="1:7">
      <c r="A237" s="138"/>
      <c r="B237" s="139"/>
      <c r="C237" s="140"/>
      <c r="D237" s="141"/>
      <c r="E237" s="142"/>
      <c r="F237" s="143"/>
      <c r="G237" s="102"/>
    </row>
    <row r="238" spans="1:7">
      <c r="A238" s="138"/>
      <c r="B238" s="139"/>
      <c r="C238" s="140"/>
      <c r="D238" s="141"/>
      <c r="E238" s="142"/>
      <c r="F238" s="143"/>
      <c r="G238" s="102"/>
    </row>
    <row r="239" spans="1:7">
      <c r="A239" s="145"/>
      <c r="B239" s="139"/>
      <c r="C239" s="140"/>
      <c r="D239" s="141"/>
      <c r="E239" s="142"/>
      <c r="F239" s="143"/>
      <c r="G239" s="102"/>
    </row>
    <row r="240" spans="1:7">
      <c r="A240" s="138"/>
      <c r="B240" s="139"/>
      <c r="C240" s="140"/>
      <c r="D240" s="141"/>
      <c r="E240" s="142"/>
      <c r="F240" s="143"/>
      <c r="G240" s="102"/>
    </row>
    <row r="241" spans="1:7">
      <c r="A241" s="138"/>
      <c r="B241" s="139"/>
      <c r="C241" s="140"/>
      <c r="D241" s="141"/>
      <c r="E241" s="142"/>
      <c r="F241" s="143"/>
      <c r="G241" s="102"/>
    </row>
    <row r="242" spans="1:7">
      <c r="A242" s="147"/>
      <c r="B242" s="139"/>
      <c r="C242" s="148"/>
      <c r="D242" s="141"/>
      <c r="E242" s="142"/>
      <c r="F242" s="143"/>
      <c r="G242" s="102"/>
    </row>
    <row r="243" spans="1:7">
      <c r="A243" s="138"/>
      <c r="B243" s="139"/>
      <c r="C243" s="140"/>
      <c r="D243" s="141"/>
      <c r="E243" s="142"/>
      <c r="F243" s="143"/>
      <c r="G243" s="102"/>
    </row>
    <row r="244" spans="1:7">
      <c r="A244" s="138"/>
      <c r="B244" s="139"/>
      <c r="C244" s="140"/>
      <c r="D244" s="141"/>
      <c r="E244" s="142"/>
      <c r="F244" s="143"/>
      <c r="G244" s="102"/>
    </row>
    <row r="245" spans="1:7">
      <c r="A245" s="147"/>
      <c r="B245" s="139"/>
      <c r="C245" s="148"/>
      <c r="D245" s="141"/>
      <c r="E245" s="142"/>
      <c r="F245" s="143"/>
      <c r="G245" s="102"/>
    </row>
    <row r="246" spans="1:7">
      <c r="A246" s="138"/>
      <c r="B246" s="139"/>
      <c r="C246" s="140"/>
      <c r="D246" s="141"/>
      <c r="E246" s="142"/>
      <c r="F246" s="143"/>
      <c r="G246" s="102"/>
    </row>
    <row r="247" spans="1:7">
      <c r="A247" s="138"/>
      <c r="B247" s="139"/>
      <c r="C247" s="140"/>
      <c r="D247" s="141"/>
      <c r="E247" s="142"/>
      <c r="F247" s="143"/>
      <c r="G247" s="102"/>
    </row>
    <row r="248" spans="1:7">
      <c r="A248" s="138"/>
      <c r="B248" s="139"/>
      <c r="C248" s="140"/>
      <c r="D248" s="141"/>
      <c r="E248" s="142"/>
      <c r="F248" s="143"/>
      <c r="G248" s="102"/>
    </row>
    <row r="249" spans="1:7">
      <c r="A249" s="138"/>
      <c r="B249" s="139"/>
      <c r="C249" s="140"/>
      <c r="D249" s="141"/>
      <c r="E249" s="142"/>
      <c r="F249" s="143"/>
      <c r="G249" s="102"/>
    </row>
    <row r="250" spans="1:7">
      <c r="A250" s="138"/>
      <c r="B250" s="139"/>
      <c r="C250" s="140"/>
      <c r="D250" s="141"/>
      <c r="E250" s="142"/>
      <c r="F250" s="143"/>
      <c r="G250" s="102"/>
    </row>
    <row r="251" spans="1:7">
      <c r="A251" s="138"/>
      <c r="B251" s="139"/>
      <c r="C251" s="140"/>
      <c r="D251" s="157"/>
      <c r="E251" s="142"/>
      <c r="F251" s="143"/>
      <c r="G251" s="102"/>
    </row>
    <row r="252" spans="1:7">
      <c r="A252" s="138"/>
      <c r="B252" s="139"/>
      <c r="C252" s="140"/>
      <c r="D252" s="141"/>
      <c r="E252" s="142"/>
      <c r="F252" s="143"/>
      <c r="G252" s="102"/>
    </row>
    <row r="253" spans="1:7">
      <c r="A253" s="138"/>
      <c r="B253" s="139"/>
      <c r="C253" s="140"/>
      <c r="D253" s="141"/>
      <c r="E253" s="142"/>
      <c r="F253" s="143"/>
      <c r="G253" s="102"/>
    </row>
    <row r="254" spans="1:7">
      <c r="A254" s="138"/>
      <c r="B254" s="139"/>
      <c r="C254" s="140"/>
      <c r="D254" s="141"/>
      <c r="E254" s="142"/>
      <c r="F254" s="143"/>
      <c r="G254" s="102"/>
    </row>
    <row r="255" spans="1:7">
      <c r="A255" s="138"/>
      <c r="B255" s="139"/>
      <c r="C255" s="140"/>
      <c r="D255" s="141"/>
      <c r="E255" s="142"/>
      <c r="F255" s="143"/>
      <c r="G255" s="102"/>
    </row>
    <row r="256" spans="1:7">
      <c r="A256" s="138"/>
      <c r="B256" s="139"/>
      <c r="C256" s="140"/>
      <c r="D256" s="141"/>
      <c r="E256" s="142"/>
      <c r="F256" s="143"/>
      <c r="G256" s="102"/>
    </row>
    <row r="257" spans="1:7">
      <c r="A257" s="138"/>
      <c r="B257" s="139"/>
      <c r="C257" s="140"/>
      <c r="D257" s="141"/>
      <c r="E257" s="142"/>
      <c r="F257" s="143"/>
      <c r="G257" s="102"/>
    </row>
    <row r="258" spans="1:7">
      <c r="A258" s="138"/>
      <c r="B258" s="139"/>
      <c r="C258" s="140"/>
      <c r="D258" s="141"/>
      <c r="E258" s="142"/>
      <c r="F258" s="143"/>
      <c r="G258" s="102"/>
    </row>
    <row r="259" spans="1:7">
      <c r="A259" s="138"/>
      <c r="B259" s="139"/>
      <c r="C259" s="140"/>
      <c r="D259" s="141"/>
      <c r="E259" s="142"/>
      <c r="F259" s="143"/>
      <c r="G259" s="102"/>
    </row>
    <row r="260" spans="1:7">
      <c r="A260" s="147"/>
      <c r="B260" s="139"/>
      <c r="C260" s="148"/>
      <c r="D260" s="141"/>
      <c r="E260" s="142"/>
      <c r="F260" s="143"/>
      <c r="G260" s="102"/>
    </row>
    <row r="261" spans="1:7">
      <c r="A261" s="138"/>
      <c r="B261" s="139"/>
      <c r="C261" s="140"/>
      <c r="D261" s="141"/>
      <c r="E261" s="142"/>
      <c r="F261" s="143"/>
      <c r="G261" s="102"/>
    </row>
    <row r="262" spans="1:7">
      <c r="A262" s="147"/>
      <c r="B262" s="139"/>
      <c r="C262" s="148"/>
      <c r="D262" s="141"/>
      <c r="E262" s="142"/>
      <c r="F262" s="143"/>
      <c r="G262" s="102"/>
    </row>
    <row r="263" spans="1:7">
      <c r="A263" s="138"/>
      <c r="B263" s="139"/>
      <c r="C263" s="140"/>
      <c r="D263" s="141"/>
      <c r="E263" s="142"/>
      <c r="F263" s="143"/>
      <c r="G263" s="102"/>
    </row>
    <row r="264" spans="1:7">
      <c r="A264" s="138"/>
      <c r="B264" s="139"/>
      <c r="C264" s="140"/>
      <c r="D264" s="141"/>
      <c r="E264" s="142"/>
      <c r="F264" s="143"/>
      <c r="G264" s="102"/>
    </row>
    <row r="265" spans="1:7">
      <c r="A265" s="147"/>
      <c r="B265" s="139"/>
      <c r="C265" s="148"/>
      <c r="D265" s="141"/>
      <c r="E265" s="142"/>
      <c r="F265" s="143"/>
      <c r="G265" s="102"/>
    </row>
    <row r="266" spans="1:7">
      <c r="A266" s="147"/>
      <c r="B266" s="139"/>
      <c r="C266" s="148"/>
      <c r="D266" s="141"/>
      <c r="E266" s="142"/>
      <c r="F266" s="143"/>
      <c r="G266" s="102"/>
    </row>
    <row r="267" spans="1:7">
      <c r="A267" s="138"/>
      <c r="B267" s="139"/>
      <c r="C267" s="140"/>
      <c r="D267" s="141"/>
      <c r="E267" s="142"/>
      <c r="F267" s="143"/>
      <c r="G267" s="102"/>
    </row>
    <row r="268" spans="1:7">
      <c r="A268" s="147"/>
      <c r="B268" s="139"/>
      <c r="C268" s="148"/>
      <c r="D268" s="157"/>
      <c r="E268" s="142"/>
      <c r="F268" s="143"/>
      <c r="G268" s="102"/>
    </row>
    <row r="269" spans="1:7">
      <c r="A269" s="138"/>
      <c r="B269" s="139"/>
      <c r="C269" s="140"/>
      <c r="D269" s="141"/>
      <c r="E269" s="142"/>
      <c r="F269" s="143"/>
      <c r="G269" s="102"/>
    </row>
    <row r="270" spans="1:7">
      <c r="A270" s="138"/>
      <c r="B270" s="139"/>
      <c r="C270" s="140"/>
      <c r="D270" s="141"/>
      <c r="E270" s="142"/>
      <c r="F270" s="143"/>
      <c r="G270" s="102"/>
    </row>
    <row r="271" spans="1:7">
      <c r="A271" s="138"/>
      <c r="B271" s="139"/>
      <c r="C271" s="140"/>
      <c r="D271" s="141"/>
      <c r="E271" s="142"/>
      <c r="F271" s="143"/>
      <c r="G271" s="102"/>
    </row>
    <row r="272" spans="1:7">
      <c r="A272" s="138"/>
      <c r="B272" s="139"/>
      <c r="C272" s="140"/>
      <c r="D272" s="141"/>
      <c r="E272" s="142"/>
      <c r="F272" s="143"/>
      <c r="G272" s="102"/>
    </row>
    <row r="273" spans="1:7">
      <c r="A273" s="138"/>
      <c r="B273" s="139"/>
      <c r="C273" s="140"/>
      <c r="D273" s="141"/>
      <c r="E273" s="142"/>
      <c r="F273" s="143"/>
      <c r="G273" s="102"/>
    </row>
    <row r="274" spans="1:7">
      <c r="A274" s="147"/>
      <c r="B274" s="139"/>
      <c r="C274" s="148"/>
      <c r="D274" s="141"/>
      <c r="E274" s="142"/>
      <c r="F274" s="143"/>
      <c r="G274" s="102"/>
    </row>
    <row r="275" spans="1:7">
      <c r="A275" s="147"/>
      <c r="B275" s="139"/>
      <c r="C275" s="148"/>
      <c r="D275" s="141"/>
      <c r="E275" s="142"/>
      <c r="F275" s="143"/>
      <c r="G275" s="102"/>
    </row>
    <row r="276" spans="1:7">
      <c r="A276" s="138"/>
      <c r="B276" s="139"/>
      <c r="C276" s="140"/>
      <c r="D276" s="141"/>
      <c r="E276" s="142"/>
      <c r="F276" s="143"/>
      <c r="G276" s="102"/>
    </row>
    <row r="277" spans="1:7">
      <c r="A277" s="138"/>
      <c r="B277" s="139"/>
      <c r="C277" s="140"/>
      <c r="D277" s="141"/>
      <c r="E277" s="142"/>
      <c r="F277" s="143"/>
      <c r="G277" s="102"/>
    </row>
    <row r="278" spans="1:7">
      <c r="A278" s="147"/>
      <c r="B278" s="139"/>
      <c r="C278" s="148"/>
      <c r="D278" s="141"/>
      <c r="E278" s="142"/>
      <c r="F278" s="143"/>
      <c r="G278" s="102"/>
    </row>
    <row r="279" spans="1:7">
      <c r="A279" s="147"/>
      <c r="B279" s="139"/>
      <c r="C279" s="148"/>
      <c r="D279" s="141"/>
      <c r="E279" s="142"/>
      <c r="F279" s="143"/>
      <c r="G279" s="102"/>
    </row>
    <row r="280" spans="1:7">
      <c r="A280" s="138"/>
      <c r="B280" s="139"/>
      <c r="C280" s="140"/>
      <c r="D280" s="141"/>
      <c r="E280" s="142"/>
      <c r="F280" s="143"/>
      <c r="G280" s="102"/>
    </row>
    <row r="281" spans="1:7">
      <c r="A281" s="138"/>
      <c r="B281" s="139"/>
      <c r="C281" s="140"/>
      <c r="D281" s="141"/>
      <c r="E281" s="142"/>
      <c r="F281" s="143"/>
      <c r="G281" s="102"/>
    </row>
    <row r="282" spans="1:7">
      <c r="A282" s="147"/>
      <c r="B282" s="139"/>
      <c r="C282" s="148"/>
      <c r="D282" s="141"/>
      <c r="E282" s="142"/>
      <c r="F282" s="143"/>
      <c r="G282" s="102"/>
    </row>
    <row r="283" spans="1:7">
      <c r="A283" s="138"/>
      <c r="B283" s="139"/>
      <c r="C283" s="140"/>
      <c r="D283" s="141"/>
      <c r="E283" s="142"/>
      <c r="F283" s="143"/>
      <c r="G283" s="102"/>
    </row>
    <row r="284" spans="1:7">
      <c r="A284" s="138"/>
      <c r="B284" s="139"/>
      <c r="C284" s="140"/>
      <c r="D284" s="141"/>
      <c r="E284" s="142"/>
      <c r="F284" s="143"/>
      <c r="G284" s="102"/>
    </row>
    <row r="285" spans="1:7">
      <c r="A285" s="147"/>
      <c r="B285" s="139"/>
      <c r="C285" s="148"/>
      <c r="D285" s="141"/>
      <c r="E285" s="142"/>
      <c r="F285" s="143"/>
      <c r="G285" s="102"/>
    </row>
    <row r="286" spans="1:7">
      <c r="A286" s="145"/>
      <c r="B286" s="139"/>
      <c r="C286" s="140"/>
      <c r="D286" s="141"/>
      <c r="E286" s="142"/>
      <c r="F286" s="143"/>
      <c r="G286" s="102"/>
    </row>
    <row r="287" spans="1:7">
      <c r="A287" s="138"/>
      <c r="B287" s="139"/>
      <c r="C287" s="140"/>
      <c r="D287" s="141"/>
      <c r="E287" s="142"/>
      <c r="F287" s="143"/>
      <c r="G287" s="102"/>
    </row>
    <row r="288" spans="1:7">
      <c r="A288" s="138"/>
      <c r="B288" s="139"/>
      <c r="C288" s="140"/>
      <c r="D288" s="141"/>
      <c r="E288" s="142"/>
      <c r="F288" s="143"/>
      <c r="G288" s="102"/>
    </row>
    <row r="289" spans="1:7">
      <c r="A289" s="138"/>
      <c r="B289" s="139"/>
      <c r="C289" s="140"/>
      <c r="D289" s="141"/>
      <c r="E289" s="142"/>
      <c r="F289" s="143"/>
      <c r="G289" s="102"/>
    </row>
    <row r="290" spans="1:7">
      <c r="A290" s="147"/>
      <c r="B290" s="139"/>
      <c r="C290" s="148"/>
      <c r="D290" s="141"/>
      <c r="E290" s="142"/>
      <c r="F290" s="143"/>
      <c r="G290" s="102"/>
    </row>
    <row r="291" spans="1:7">
      <c r="A291" s="138"/>
      <c r="B291" s="139"/>
      <c r="C291" s="140"/>
      <c r="D291" s="141"/>
      <c r="E291" s="142"/>
      <c r="F291" s="143"/>
      <c r="G291" s="102"/>
    </row>
    <row r="292" spans="1:7">
      <c r="A292" s="147"/>
      <c r="B292" s="139"/>
      <c r="C292" s="148"/>
      <c r="D292" s="141"/>
      <c r="E292" s="142"/>
      <c r="F292" s="143"/>
      <c r="G292" s="102"/>
    </row>
    <row r="293" spans="1:7">
      <c r="A293" s="138"/>
      <c r="B293" s="139"/>
      <c r="C293" s="140"/>
      <c r="D293" s="141"/>
      <c r="E293" s="142"/>
      <c r="F293" s="143"/>
      <c r="G293" s="102"/>
    </row>
    <row r="294" spans="1:7">
      <c r="A294" s="138"/>
      <c r="B294" s="139"/>
      <c r="C294" s="140"/>
      <c r="D294" s="141"/>
      <c r="E294" s="142"/>
      <c r="F294" s="143"/>
      <c r="G294" s="102"/>
    </row>
    <row r="295" spans="1:7">
      <c r="A295" s="138"/>
      <c r="B295" s="139"/>
      <c r="C295" s="140"/>
      <c r="D295" s="141"/>
      <c r="E295" s="142"/>
      <c r="F295" s="143"/>
      <c r="G295" s="102"/>
    </row>
    <row r="296" spans="1:7">
      <c r="A296" s="138"/>
      <c r="B296" s="139"/>
      <c r="C296" s="140"/>
      <c r="D296" s="141"/>
      <c r="E296" s="142"/>
      <c r="F296" s="143"/>
      <c r="G296" s="102"/>
    </row>
    <row r="297" spans="1:7">
      <c r="A297" s="138"/>
      <c r="B297" s="139"/>
      <c r="C297" s="140"/>
      <c r="D297" s="141"/>
      <c r="E297" s="142"/>
      <c r="F297" s="143"/>
      <c r="G297" s="102"/>
    </row>
    <row r="298" spans="1:7">
      <c r="A298" s="138"/>
      <c r="B298" s="139"/>
      <c r="C298" s="140"/>
      <c r="D298" s="141"/>
      <c r="E298" s="142"/>
      <c r="F298" s="143"/>
      <c r="G298" s="102"/>
    </row>
    <row r="299" spans="1:7">
      <c r="A299" s="138"/>
      <c r="B299" s="139"/>
      <c r="C299" s="140"/>
      <c r="D299" s="141"/>
      <c r="E299" s="142"/>
      <c r="F299" s="143"/>
      <c r="G299" s="102"/>
    </row>
    <row r="300" spans="1:7">
      <c r="A300" s="138"/>
      <c r="B300" s="139"/>
      <c r="C300" s="140"/>
      <c r="D300" s="141"/>
      <c r="E300" s="142"/>
      <c r="F300" s="143"/>
      <c r="G300" s="102"/>
    </row>
    <row r="301" spans="1:7">
      <c r="A301" s="138"/>
      <c r="B301" s="139"/>
      <c r="C301" s="140"/>
      <c r="D301" s="141"/>
      <c r="E301" s="142"/>
      <c r="F301" s="143"/>
      <c r="G301" s="102"/>
    </row>
    <row r="302" spans="1:7">
      <c r="A302" s="147"/>
      <c r="B302" s="139"/>
      <c r="C302" s="148"/>
      <c r="D302" s="141"/>
      <c r="E302" s="142"/>
      <c r="F302" s="143"/>
      <c r="G302" s="102"/>
    </row>
    <row r="303" spans="1:7">
      <c r="A303" s="138"/>
      <c r="B303" s="139"/>
      <c r="C303" s="140"/>
      <c r="D303" s="141"/>
      <c r="E303" s="142"/>
      <c r="F303" s="143"/>
      <c r="G303" s="102"/>
    </row>
    <row r="304" spans="1:7">
      <c r="A304" s="138"/>
      <c r="B304" s="139"/>
      <c r="C304" s="140"/>
      <c r="D304" s="141"/>
      <c r="E304" s="142"/>
      <c r="F304" s="143"/>
      <c r="G304" s="102"/>
    </row>
    <row r="305" spans="1:7">
      <c r="A305" s="138"/>
      <c r="B305" s="139"/>
      <c r="C305" s="140"/>
      <c r="D305" s="141"/>
      <c r="E305" s="142"/>
      <c r="F305" s="143"/>
      <c r="G305" s="102"/>
    </row>
    <row r="306" spans="1:7">
      <c r="A306" s="138"/>
      <c r="B306" s="139"/>
      <c r="C306" s="140"/>
      <c r="D306" s="141"/>
      <c r="E306" s="142"/>
      <c r="F306" s="143"/>
      <c r="G306" s="102"/>
    </row>
    <row r="307" spans="1:7">
      <c r="A307" s="138"/>
      <c r="B307" s="139"/>
      <c r="C307" s="140"/>
      <c r="D307" s="141"/>
      <c r="E307" s="142"/>
      <c r="F307" s="143"/>
      <c r="G307" s="102"/>
    </row>
    <row r="308" spans="1:7">
      <c r="A308" s="138"/>
      <c r="B308" s="139"/>
      <c r="C308" s="140"/>
      <c r="D308" s="141"/>
      <c r="E308" s="142"/>
      <c r="F308" s="143"/>
      <c r="G308" s="102"/>
    </row>
    <row r="309" spans="1:7">
      <c r="A309" s="138"/>
      <c r="B309" s="139"/>
      <c r="C309" s="140"/>
      <c r="D309" s="141"/>
      <c r="E309" s="142"/>
      <c r="F309" s="143"/>
      <c r="G309" s="102"/>
    </row>
    <row r="310" spans="1:7">
      <c r="A310" s="138"/>
      <c r="B310" s="139"/>
      <c r="C310" s="140"/>
      <c r="D310" s="141"/>
      <c r="E310" s="142"/>
      <c r="F310" s="143"/>
      <c r="G310" s="102"/>
    </row>
    <row r="311" spans="1:7">
      <c r="A311" s="138"/>
      <c r="B311" s="139"/>
      <c r="C311" s="140"/>
      <c r="D311" s="141"/>
      <c r="E311" s="142"/>
      <c r="F311" s="143"/>
      <c r="G311" s="102"/>
    </row>
    <row r="312" spans="1:7">
      <c r="A312" s="147"/>
      <c r="B312" s="139"/>
      <c r="C312" s="148"/>
      <c r="D312" s="141"/>
      <c r="E312" s="142"/>
      <c r="F312" s="143"/>
      <c r="G312" s="102"/>
    </row>
    <row r="313" spans="1:7">
      <c r="A313" s="147"/>
      <c r="B313" s="139"/>
      <c r="C313" s="148"/>
      <c r="D313" s="141"/>
      <c r="E313" s="142"/>
      <c r="F313" s="143"/>
      <c r="G313" s="102"/>
    </row>
    <row r="314" spans="1:7">
      <c r="A314" s="138"/>
      <c r="B314" s="139"/>
      <c r="C314" s="140"/>
      <c r="D314" s="141"/>
      <c r="E314" s="142"/>
      <c r="F314" s="143"/>
      <c r="G314" s="102"/>
    </row>
    <row r="315" spans="1:7">
      <c r="A315" s="147"/>
      <c r="B315" s="139"/>
      <c r="C315" s="148"/>
      <c r="D315" s="141"/>
      <c r="E315" s="142"/>
      <c r="F315" s="143"/>
      <c r="G315" s="102"/>
    </row>
    <row r="316" spans="1:7">
      <c r="A316" s="138"/>
      <c r="B316" s="139"/>
      <c r="C316" s="140"/>
      <c r="D316" s="141"/>
      <c r="E316" s="142"/>
      <c r="F316" s="143"/>
      <c r="G316" s="102"/>
    </row>
    <row r="317" spans="1:7">
      <c r="A317" s="138"/>
      <c r="B317" s="139"/>
      <c r="C317" s="140"/>
      <c r="D317" s="141"/>
      <c r="E317" s="142"/>
      <c r="F317" s="143"/>
      <c r="G317" s="102"/>
    </row>
    <row r="318" spans="1:7">
      <c r="A318" s="138"/>
      <c r="B318" s="139"/>
      <c r="C318" s="140"/>
      <c r="D318" s="141"/>
      <c r="E318" s="142"/>
      <c r="F318" s="143"/>
      <c r="G318" s="102"/>
    </row>
    <row r="319" spans="1:7">
      <c r="A319" s="138"/>
      <c r="B319" s="139"/>
      <c r="C319" s="140"/>
      <c r="D319" s="141"/>
      <c r="E319" s="142"/>
      <c r="F319" s="143"/>
      <c r="G319" s="102"/>
    </row>
    <row r="320" spans="1:7">
      <c r="A320" s="138"/>
      <c r="B320" s="139"/>
      <c r="C320" s="140"/>
      <c r="D320" s="141"/>
      <c r="E320" s="142"/>
      <c r="F320" s="143"/>
      <c r="G320" s="102"/>
    </row>
    <row r="321" spans="1:7">
      <c r="A321" s="138"/>
      <c r="B321" s="139"/>
      <c r="C321" s="140"/>
      <c r="D321" s="141"/>
      <c r="E321" s="142"/>
      <c r="F321" s="143"/>
      <c r="G321" s="102"/>
    </row>
    <row r="322" spans="1:7">
      <c r="A322" s="138"/>
      <c r="B322" s="139"/>
      <c r="C322" s="140"/>
      <c r="D322" s="141"/>
      <c r="E322" s="142"/>
      <c r="F322" s="143"/>
      <c r="G322" s="102"/>
    </row>
    <row r="323" spans="1:7">
      <c r="A323" s="145"/>
      <c r="B323" s="139"/>
      <c r="C323" s="140"/>
      <c r="D323" s="141"/>
      <c r="E323" s="142"/>
      <c r="F323" s="143"/>
      <c r="G323" s="102"/>
    </row>
    <row r="324" spans="1:7">
      <c r="A324" s="138"/>
      <c r="B324" s="139"/>
      <c r="C324" s="140"/>
      <c r="D324" s="141"/>
      <c r="E324" s="142"/>
      <c r="F324" s="143"/>
      <c r="G324" s="102"/>
    </row>
    <row r="325" spans="1:7">
      <c r="A325" s="138"/>
      <c r="B325" s="139"/>
      <c r="C325" s="140"/>
      <c r="D325" s="141"/>
      <c r="E325" s="142"/>
      <c r="F325" s="143"/>
      <c r="G325" s="102"/>
    </row>
    <row r="326" spans="1:7">
      <c r="A326" s="138"/>
      <c r="B326" s="139"/>
      <c r="C326" s="140"/>
      <c r="D326" s="141"/>
      <c r="E326" s="142"/>
      <c r="F326" s="143"/>
      <c r="G326" s="102"/>
    </row>
    <row r="327" spans="1:7">
      <c r="A327" s="147"/>
      <c r="B327" s="139"/>
      <c r="C327" s="148"/>
      <c r="D327" s="141"/>
      <c r="E327" s="142"/>
      <c r="F327" s="143"/>
      <c r="G327" s="102"/>
    </row>
    <row r="328" spans="1:7">
      <c r="A328" s="138"/>
      <c r="B328" s="139"/>
      <c r="C328" s="140"/>
      <c r="D328" s="141"/>
      <c r="E328" s="142"/>
      <c r="F328" s="143"/>
      <c r="G328" s="102"/>
    </row>
    <row r="329" spans="1:7">
      <c r="A329" s="138"/>
      <c r="B329" s="139"/>
      <c r="C329" s="140"/>
      <c r="D329" s="141"/>
      <c r="E329" s="142"/>
      <c r="F329" s="143"/>
      <c r="G329" s="102"/>
    </row>
    <row r="330" spans="1:7">
      <c r="A330" s="138"/>
      <c r="B330" s="139"/>
      <c r="C330" s="140"/>
      <c r="D330" s="141"/>
      <c r="E330" s="142"/>
      <c r="F330" s="143"/>
      <c r="G330" s="102"/>
    </row>
    <row r="331" spans="1:7">
      <c r="A331" s="138"/>
      <c r="B331" s="139"/>
      <c r="C331" s="140"/>
      <c r="D331" s="141"/>
      <c r="E331" s="142"/>
      <c r="F331" s="143"/>
      <c r="G331" s="102"/>
    </row>
    <row r="332" spans="1:7">
      <c r="A332" s="138"/>
      <c r="B332" s="139"/>
      <c r="C332" s="140"/>
      <c r="D332" s="141"/>
      <c r="E332" s="142"/>
      <c r="F332" s="143"/>
      <c r="G332" s="102"/>
    </row>
    <row r="333" spans="1:7">
      <c r="A333" s="138"/>
      <c r="B333" s="139"/>
      <c r="C333" s="140"/>
      <c r="D333" s="141"/>
      <c r="E333" s="142"/>
      <c r="F333" s="143"/>
      <c r="G333" s="102"/>
    </row>
    <row r="334" spans="1:7">
      <c r="A334" s="147"/>
      <c r="B334" s="139"/>
      <c r="C334" s="148"/>
      <c r="D334" s="141"/>
      <c r="E334" s="142"/>
      <c r="F334" s="143"/>
      <c r="G334" s="102"/>
    </row>
    <row r="335" spans="1:7">
      <c r="A335" s="138"/>
      <c r="B335" s="139"/>
      <c r="C335" s="140"/>
      <c r="D335" s="141"/>
      <c r="E335" s="142"/>
      <c r="F335" s="143"/>
      <c r="G335" s="102"/>
    </row>
    <row r="336" spans="1:7">
      <c r="A336" s="138"/>
      <c r="B336" s="139"/>
      <c r="C336" s="140"/>
      <c r="D336" s="141"/>
      <c r="E336" s="142"/>
      <c r="F336" s="143"/>
      <c r="G336" s="102"/>
    </row>
    <row r="337" spans="1:7">
      <c r="A337" s="138"/>
      <c r="B337" s="139"/>
      <c r="C337" s="140"/>
      <c r="D337" s="141"/>
      <c r="E337" s="142"/>
      <c r="F337" s="143"/>
      <c r="G337" s="102"/>
    </row>
    <row r="338" spans="1:7">
      <c r="A338" s="138"/>
      <c r="B338" s="139"/>
      <c r="C338" s="140"/>
      <c r="D338" s="141"/>
      <c r="E338" s="142"/>
      <c r="F338" s="143"/>
      <c r="G338" s="102"/>
    </row>
    <row r="339" spans="1:7">
      <c r="A339" s="138"/>
      <c r="B339" s="139"/>
      <c r="C339" s="140"/>
      <c r="D339" s="141"/>
      <c r="E339" s="142"/>
      <c r="F339" s="143"/>
      <c r="G339" s="102"/>
    </row>
    <row r="340" spans="1:7">
      <c r="A340" s="138"/>
      <c r="B340" s="139"/>
      <c r="C340" s="140"/>
      <c r="D340" s="141"/>
      <c r="E340" s="142"/>
      <c r="F340" s="143"/>
      <c r="G340" s="102"/>
    </row>
    <row r="341" spans="1:7">
      <c r="A341" s="138"/>
      <c r="B341" s="139"/>
      <c r="C341" s="140"/>
      <c r="D341" s="141"/>
      <c r="E341" s="142"/>
      <c r="F341" s="143"/>
      <c r="G341" s="102"/>
    </row>
    <row r="342" spans="1:7">
      <c r="A342" s="138"/>
      <c r="B342" s="139"/>
      <c r="C342" s="140"/>
      <c r="D342" s="141"/>
      <c r="E342" s="142"/>
      <c r="F342" s="143"/>
      <c r="G342" s="102"/>
    </row>
    <row r="343" spans="1:7">
      <c r="A343" s="138"/>
      <c r="B343" s="139"/>
      <c r="C343" s="140"/>
      <c r="D343" s="141"/>
      <c r="E343" s="142"/>
      <c r="F343" s="143"/>
      <c r="G343" s="102"/>
    </row>
    <row r="344" spans="1:7">
      <c r="A344" s="138"/>
      <c r="B344" s="139"/>
      <c r="C344" s="140"/>
      <c r="D344" s="141"/>
      <c r="E344" s="142"/>
      <c r="F344" s="143"/>
      <c r="G344" s="102"/>
    </row>
    <row r="345" spans="1:7">
      <c r="A345" s="138"/>
      <c r="B345" s="139"/>
      <c r="C345" s="140"/>
      <c r="D345" s="141"/>
      <c r="E345" s="142"/>
      <c r="F345" s="143"/>
      <c r="G345" s="102"/>
    </row>
    <row r="346" spans="1:7">
      <c r="A346" s="147"/>
      <c r="B346" s="139"/>
      <c r="C346" s="148"/>
      <c r="D346" s="141"/>
      <c r="E346" s="142"/>
      <c r="F346" s="143"/>
      <c r="G346" s="102"/>
    </row>
    <row r="347" spans="1:7">
      <c r="A347" s="138"/>
      <c r="B347" s="139"/>
      <c r="C347" s="140"/>
      <c r="D347" s="141"/>
      <c r="E347" s="142"/>
      <c r="F347" s="143"/>
      <c r="G347" s="102"/>
    </row>
    <row r="348" spans="1:7">
      <c r="A348" s="147"/>
      <c r="B348" s="139"/>
      <c r="C348" s="148"/>
      <c r="D348" s="141"/>
      <c r="E348" s="142"/>
      <c r="F348" s="143"/>
      <c r="G348" s="102"/>
    </row>
    <row r="349" spans="1:7">
      <c r="A349" s="138"/>
      <c r="B349" s="139"/>
      <c r="C349" s="140"/>
      <c r="D349" s="141"/>
      <c r="E349" s="142"/>
      <c r="F349" s="143"/>
      <c r="G349" s="102"/>
    </row>
    <row r="350" spans="1:7">
      <c r="A350" s="147"/>
      <c r="B350" s="139"/>
      <c r="C350" s="148"/>
      <c r="D350" s="141"/>
      <c r="E350" s="142"/>
      <c r="F350" s="143"/>
      <c r="G350" s="102"/>
    </row>
    <row r="351" spans="1:7">
      <c r="A351" s="138"/>
      <c r="B351" s="139"/>
      <c r="C351" s="140"/>
      <c r="D351" s="141"/>
      <c r="E351" s="142"/>
      <c r="F351" s="143"/>
      <c r="G351" s="102"/>
    </row>
    <row r="352" spans="1:7">
      <c r="A352" s="138"/>
      <c r="B352" s="139"/>
      <c r="C352" s="140"/>
      <c r="D352" s="141"/>
      <c r="E352" s="142"/>
      <c r="F352" s="143"/>
      <c r="G352" s="102"/>
    </row>
    <row r="353" spans="1:7">
      <c r="A353" s="138"/>
      <c r="B353" s="139"/>
      <c r="C353" s="140"/>
      <c r="D353" s="141"/>
      <c r="E353" s="142"/>
      <c r="F353" s="143"/>
      <c r="G353" s="102"/>
    </row>
    <row r="354" spans="1:7">
      <c r="A354" s="138"/>
      <c r="B354" s="139"/>
      <c r="C354" s="140"/>
      <c r="D354" s="141"/>
      <c r="E354" s="142"/>
      <c r="F354" s="143"/>
      <c r="G354" s="102"/>
    </row>
    <row r="355" spans="1:7">
      <c r="A355" s="147"/>
      <c r="B355" s="139"/>
      <c r="C355" s="148"/>
      <c r="D355" s="141"/>
      <c r="E355" s="142"/>
      <c r="F355" s="143"/>
      <c r="G355" s="102"/>
    </row>
    <row r="356" spans="1:7">
      <c r="A356" s="147"/>
      <c r="B356" s="139"/>
      <c r="C356" s="148"/>
      <c r="D356" s="141"/>
      <c r="E356" s="142"/>
      <c r="F356" s="143"/>
      <c r="G356" s="102"/>
    </row>
    <row r="357" spans="1:7">
      <c r="A357" s="147"/>
      <c r="B357" s="139"/>
      <c r="C357" s="148"/>
      <c r="D357" s="141"/>
      <c r="E357" s="142"/>
      <c r="F357" s="143"/>
      <c r="G357" s="102"/>
    </row>
    <row r="358" spans="1:7">
      <c r="A358" s="138"/>
      <c r="B358" s="139"/>
      <c r="C358" s="140"/>
      <c r="D358" s="141"/>
      <c r="E358" s="142"/>
      <c r="F358" s="143"/>
      <c r="G358" s="102"/>
    </row>
    <row r="359" spans="1:7">
      <c r="A359" s="138"/>
      <c r="B359" s="139"/>
      <c r="C359" s="140"/>
      <c r="D359" s="141"/>
      <c r="E359" s="142"/>
      <c r="F359" s="143"/>
      <c r="G359" s="102"/>
    </row>
    <row r="360" spans="1:7">
      <c r="A360" s="138"/>
      <c r="B360" s="139"/>
      <c r="C360" s="140"/>
      <c r="D360" s="141"/>
      <c r="E360" s="142"/>
      <c r="F360" s="143"/>
      <c r="G360" s="102"/>
    </row>
    <row r="361" spans="1:7">
      <c r="A361" s="147"/>
      <c r="B361" s="139"/>
      <c r="C361" s="148"/>
      <c r="D361" s="141"/>
      <c r="E361" s="142"/>
      <c r="F361" s="143"/>
      <c r="G361" s="102"/>
    </row>
    <row r="362" spans="1:7">
      <c r="A362" s="147"/>
      <c r="B362" s="139"/>
      <c r="C362" s="148"/>
      <c r="D362" s="141"/>
      <c r="E362" s="142"/>
      <c r="F362" s="143"/>
      <c r="G362" s="102"/>
    </row>
    <row r="363" spans="1:7">
      <c r="A363" s="138"/>
      <c r="B363" s="139"/>
      <c r="C363" s="140"/>
      <c r="D363" s="141"/>
      <c r="E363" s="142"/>
      <c r="F363" s="143"/>
      <c r="G363" s="102"/>
    </row>
    <row r="364" spans="1:7">
      <c r="A364" s="147"/>
      <c r="B364" s="139"/>
      <c r="C364" s="148"/>
      <c r="D364" s="141"/>
      <c r="E364" s="142"/>
      <c r="F364" s="143"/>
      <c r="G364" s="102"/>
    </row>
    <row r="365" spans="1:7">
      <c r="A365" s="147"/>
      <c r="B365" s="139"/>
      <c r="C365" s="148"/>
      <c r="D365" s="141"/>
      <c r="E365" s="142"/>
      <c r="F365" s="143"/>
      <c r="G365" s="102"/>
    </row>
    <row r="366" spans="1:7">
      <c r="A366" s="138"/>
      <c r="B366" s="139"/>
      <c r="C366" s="140"/>
      <c r="D366" s="141"/>
      <c r="E366" s="142"/>
      <c r="F366" s="143"/>
      <c r="G366" s="102"/>
    </row>
    <row r="367" spans="1:7">
      <c r="A367" s="147"/>
      <c r="B367" s="139"/>
      <c r="C367" s="148"/>
      <c r="D367" s="141"/>
      <c r="E367" s="142"/>
      <c r="F367" s="143"/>
      <c r="G367" s="102"/>
    </row>
    <row r="368" spans="1:7">
      <c r="A368" s="147"/>
      <c r="B368" s="139"/>
      <c r="C368" s="148"/>
      <c r="D368" s="141"/>
      <c r="E368" s="142"/>
      <c r="F368" s="143"/>
      <c r="G368" s="102"/>
    </row>
    <row r="369" spans="1:7">
      <c r="A369" s="138"/>
      <c r="B369" s="139"/>
      <c r="C369" s="140"/>
      <c r="D369" s="141"/>
      <c r="E369" s="142"/>
      <c r="F369" s="143"/>
      <c r="G369" s="102"/>
    </row>
    <row r="370" spans="1:7">
      <c r="A370" s="138"/>
      <c r="B370" s="139"/>
      <c r="C370" s="140"/>
      <c r="D370" s="141"/>
      <c r="E370" s="142"/>
      <c r="F370" s="143"/>
      <c r="G370" s="102"/>
    </row>
    <row r="371" spans="1:7">
      <c r="A371" s="138"/>
      <c r="B371" s="139"/>
      <c r="C371" s="140"/>
      <c r="D371" s="141"/>
      <c r="E371" s="142"/>
      <c r="F371" s="143"/>
      <c r="G371" s="102"/>
    </row>
    <row r="372" spans="1:7">
      <c r="A372" s="138"/>
      <c r="B372" s="139"/>
      <c r="C372" s="140"/>
      <c r="D372" s="141"/>
      <c r="E372" s="142"/>
      <c r="F372" s="143"/>
      <c r="G372" s="102"/>
    </row>
    <row r="373" spans="1:7">
      <c r="A373" s="138"/>
      <c r="B373" s="139"/>
      <c r="C373" s="140"/>
      <c r="D373" s="141"/>
      <c r="E373" s="142"/>
      <c r="F373" s="143"/>
      <c r="G373" s="102"/>
    </row>
    <row r="374" spans="1:7">
      <c r="A374" s="138"/>
      <c r="B374" s="139"/>
      <c r="C374" s="140"/>
      <c r="D374" s="141"/>
      <c r="E374" s="142"/>
      <c r="F374" s="143"/>
      <c r="G374" s="102"/>
    </row>
    <row r="375" spans="1:7">
      <c r="A375" s="138"/>
      <c r="B375" s="139"/>
      <c r="C375" s="140"/>
      <c r="D375" s="141"/>
      <c r="E375" s="142"/>
      <c r="F375" s="143"/>
      <c r="G375" s="102"/>
    </row>
    <row r="376" spans="1:7">
      <c r="A376" s="138"/>
      <c r="B376" s="139"/>
      <c r="C376" s="140"/>
      <c r="D376" s="141"/>
      <c r="E376" s="142"/>
      <c r="F376" s="143"/>
      <c r="G376" s="102"/>
    </row>
    <row r="377" spans="1:7">
      <c r="A377" s="138"/>
      <c r="B377" s="139"/>
      <c r="C377" s="140"/>
      <c r="D377" s="141"/>
      <c r="E377" s="142"/>
      <c r="F377" s="143"/>
      <c r="G377" s="102"/>
    </row>
    <row r="378" spans="1:7">
      <c r="A378" s="138"/>
      <c r="B378" s="139"/>
      <c r="C378" s="140"/>
      <c r="D378" s="141"/>
      <c r="E378" s="142"/>
      <c r="F378" s="143"/>
      <c r="G378" s="102"/>
    </row>
    <row r="379" spans="1:7">
      <c r="A379" s="138"/>
      <c r="B379" s="139"/>
      <c r="C379" s="140"/>
      <c r="D379" s="141"/>
      <c r="E379" s="142"/>
      <c r="F379" s="143"/>
      <c r="G379" s="102"/>
    </row>
    <row r="380" spans="1:7">
      <c r="A380" s="138"/>
      <c r="B380" s="139"/>
      <c r="C380" s="140"/>
      <c r="D380" s="141"/>
      <c r="E380" s="142"/>
      <c r="F380" s="143"/>
      <c r="G380" s="102"/>
    </row>
    <row r="381" spans="1:7">
      <c r="A381" s="138"/>
      <c r="B381" s="139"/>
      <c r="C381" s="140"/>
      <c r="D381" s="141"/>
      <c r="E381" s="142"/>
      <c r="F381" s="143"/>
      <c r="G381" s="102"/>
    </row>
    <row r="382" spans="1:7">
      <c r="A382" s="138"/>
      <c r="B382" s="139"/>
      <c r="C382" s="140"/>
      <c r="D382" s="141"/>
      <c r="E382" s="142"/>
      <c r="F382" s="143"/>
      <c r="G382" s="102"/>
    </row>
    <row r="383" spans="1:7">
      <c r="A383" s="138"/>
      <c r="B383" s="139"/>
      <c r="C383" s="140"/>
      <c r="D383" s="141"/>
      <c r="E383" s="142"/>
      <c r="F383" s="143"/>
      <c r="G383" s="102"/>
    </row>
    <row r="384" spans="1:7">
      <c r="A384" s="138"/>
      <c r="B384" s="139"/>
      <c r="C384" s="140"/>
      <c r="D384" s="141"/>
      <c r="E384" s="142"/>
      <c r="F384" s="143"/>
      <c r="G384" s="102"/>
    </row>
    <row r="385" spans="1:7">
      <c r="A385" s="138"/>
      <c r="B385" s="139"/>
      <c r="C385" s="140"/>
      <c r="D385" s="141"/>
      <c r="E385" s="142"/>
      <c r="F385" s="143"/>
      <c r="G385" s="102"/>
    </row>
    <row r="386" spans="1:7">
      <c r="A386" s="147"/>
      <c r="B386" s="139"/>
      <c r="C386" s="148"/>
      <c r="D386" s="141"/>
      <c r="E386" s="142"/>
      <c r="F386" s="143"/>
      <c r="G386" s="102"/>
    </row>
    <row r="387" spans="1:7">
      <c r="A387" s="138"/>
      <c r="B387" s="139"/>
      <c r="C387" s="140"/>
      <c r="D387" s="141"/>
      <c r="E387" s="142"/>
      <c r="F387" s="143"/>
      <c r="G387" s="102"/>
    </row>
    <row r="388" spans="1:7">
      <c r="A388" s="138"/>
      <c r="B388" s="139"/>
      <c r="C388" s="140"/>
      <c r="D388" s="141"/>
      <c r="E388" s="142"/>
      <c r="F388" s="143"/>
      <c r="G388" s="102"/>
    </row>
    <row r="389" spans="1:7">
      <c r="A389" s="147"/>
      <c r="B389" s="139"/>
      <c r="C389" s="148"/>
      <c r="D389" s="141"/>
      <c r="E389" s="142"/>
      <c r="F389" s="143"/>
      <c r="G389" s="102"/>
    </row>
    <row r="390" spans="1:7">
      <c r="A390" s="147"/>
      <c r="B390" s="139"/>
      <c r="C390" s="148"/>
      <c r="D390" s="141"/>
      <c r="E390" s="142"/>
      <c r="F390" s="143"/>
      <c r="G390" s="102"/>
    </row>
    <row r="391" spans="1:7">
      <c r="A391" s="147"/>
      <c r="B391" s="139"/>
      <c r="C391" s="148"/>
      <c r="D391" s="141"/>
      <c r="E391" s="142"/>
      <c r="F391" s="143"/>
      <c r="G391" s="102"/>
    </row>
    <row r="392" spans="1:7">
      <c r="A392" s="138"/>
      <c r="B392" s="139"/>
      <c r="C392" s="140"/>
      <c r="D392" s="141"/>
      <c r="E392" s="142"/>
      <c r="F392" s="143"/>
      <c r="G392" s="102"/>
    </row>
    <row r="393" spans="1:7">
      <c r="A393" s="147"/>
      <c r="B393" s="139"/>
      <c r="C393" s="148"/>
      <c r="D393" s="141"/>
      <c r="E393" s="142"/>
      <c r="F393" s="143"/>
      <c r="G393" s="102"/>
    </row>
    <row r="394" spans="1:7">
      <c r="A394" s="147"/>
      <c r="B394" s="139"/>
      <c r="C394" s="148"/>
      <c r="D394" s="141"/>
      <c r="E394" s="142"/>
      <c r="F394" s="143"/>
      <c r="G394" s="102"/>
    </row>
    <row r="395" spans="1:7">
      <c r="A395" s="138"/>
      <c r="B395" s="139"/>
      <c r="C395" s="140"/>
      <c r="D395" s="141"/>
      <c r="E395" s="142"/>
      <c r="F395" s="143"/>
      <c r="G395" s="102"/>
    </row>
    <row r="396" spans="1:7">
      <c r="A396" s="138"/>
      <c r="B396" s="139"/>
      <c r="C396" s="140"/>
      <c r="D396" s="141"/>
      <c r="E396" s="142"/>
      <c r="F396" s="143"/>
      <c r="G396" s="102"/>
    </row>
    <row r="397" spans="1:7">
      <c r="A397" s="138"/>
      <c r="B397" s="139"/>
      <c r="C397" s="140"/>
      <c r="D397" s="141"/>
      <c r="E397" s="142"/>
      <c r="F397" s="143"/>
      <c r="G397" s="102"/>
    </row>
    <row r="398" spans="1:7">
      <c r="A398" s="138"/>
      <c r="B398" s="139"/>
      <c r="C398" s="140"/>
      <c r="D398" s="141"/>
      <c r="E398" s="142"/>
      <c r="F398" s="143"/>
      <c r="G398" s="102"/>
    </row>
    <row r="399" spans="1:7">
      <c r="A399" s="138"/>
      <c r="B399" s="139"/>
      <c r="C399" s="140"/>
      <c r="D399" s="141"/>
      <c r="E399" s="142"/>
      <c r="F399" s="143"/>
      <c r="G399" s="102"/>
    </row>
    <row r="400" spans="1:7">
      <c r="A400" s="147"/>
      <c r="B400" s="139"/>
      <c r="C400" s="148"/>
      <c r="D400" s="141"/>
      <c r="E400" s="142"/>
      <c r="F400" s="143"/>
      <c r="G400" s="102"/>
    </row>
    <row r="401" spans="1:7">
      <c r="A401" s="138"/>
      <c r="B401" s="139"/>
      <c r="C401" s="140"/>
      <c r="D401" s="141"/>
      <c r="E401" s="142"/>
      <c r="F401" s="143"/>
      <c r="G401" s="102"/>
    </row>
    <row r="402" spans="1:7">
      <c r="A402" s="138"/>
      <c r="B402" s="139"/>
      <c r="C402" s="140"/>
      <c r="D402" s="141"/>
      <c r="E402" s="142"/>
      <c r="F402" s="143"/>
      <c r="G402" s="102"/>
    </row>
    <row r="403" spans="1:7">
      <c r="A403" s="138"/>
      <c r="B403" s="139"/>
      <c r="C403" s="140"/>
      <c r="D403" s="141"/>
      <c r="E403" s="142"/>
      <c r="F403" s="143"/>
      <c r="G403" s="102"/>
    </row>
    <row r="404" spans="1:7">
      <c r="A404" s="138"/>
      <c r="B404" s="139"/>
      <c r="C404" s="140"/>
      <c r="D404" s="141"/>
      <c r="E404" s="142"/>
      <c r="F404" s="143"/>
      <c r="G404" s="102"/>
    </row>
    <row r="405" spans="1:7">
      <c r="A405" s="138"/>
      <c r="B405" s="139"/>
      <c r="C405" s="140"/>
      <c r="D405" s="141"/>
      <c r="E405" s="142"/>
      <c r="F405" s="143"/>
      <c r="G405" s="102"/>
    </row>
    <row r="406" spans="1:7">
      <c r="A406" s="138"/>
      <c r="B406" s="139"/>
      <c r="C406" s="140"/>
      <c r="D406" s="141"/>
      <c r="E406" s="142"/>
      <c r="F406" s="143"/>
      <c r="G406" s="102"/>
    </row>
    <row r="407" spans="1:7">
      <c r="A407" s="138"/>
      <c r="B407" s="139"/>
      <c r="C407" s="140"/>
      <c r="D407" s="141"/>
      <c r="E407" s="142"/>
      <c r="F407" s="143"/>
      <c r="G407" s="102"/>
    </row>
    <row r="408" spans="1:7">
      <c r="A408" s="138"/>
      <c r="B408" s="139"/>
      <c r="C408" s="140"/>
      <c r="D408" s="141"/>
      <c r="E408" s="142"/>
      <c r="F408" s="143"/>
      <c r="G408" s="102"/>
    </row>
    <row r="409" spans="1:7">
      <c r="A409" s="138"/>
      <c r="B409" s="139"/>
      <c r="C409" s="140"/>
      <c r="D409" s="141"/>
      <c r="E409" s="142"/>
      <c r="F409" s="143"/>
      <c r="G409" s="102"/>
    </row>
    <row r="410" spans="1:7">
      <c r="A410" s="138"/>
      <c r="B410" s="139"/>
      <c r="C410" s="140"/>
      <c r="D410" s="141"/>
      <c r="E410" s="142"/>
      <c r="F410" s="143"/>
      <c r="G410" s="102"/>
    </row>
    <row r="411" spans="1:7">
      <c r="A411" s="138"/>
      <c r="B411" s="139"/>
      <c r="C411" s="140"/>
      <c r="D411" s="141"/>
      <c r="E411" s="142"/>
      <c r="F411" s="143"/>
      <c r="G411" s="102"/>
    </row>
    <row r="412" spans="1:7">
      <c r="A412" s="138"/>
      <c r="B412" s="139"/>
      <c r="C412" s="140"/>
      <c r="D412" s="141"/>
      <c r="E412" s="142"/>
      <c r="F412" s="143"/>
      <c r="G412" s="102"/>
    </row>
    <row r="413" spans="1:7">
      <c r="A413" s="138"/>
      <c r="B413" s="139"/>
      <c r="C413" s="140"/>
      <c r="D413" s="141"/>
      <c r="E413" s="142"/>
      <c r="F413" s="143"/>
      <c r="G413" s="102"/>
    </row>
    <row r="414" spans="1:7">
      <c r="A414" s="138"/>
      <c r="B414" s="139"/>
      <c r="C414" s="140"/>
      <c r="D414" s="141"/>
      <c r="E414" s="142"/>
      <c r="F414" s="143"/>
      <c r="G414" s="102"/>
    </row>
    <row r="415" spans="1:7">
      <c r="A415" s="138"/>
      <c r="B415" s="139"/>
      <c r="C415" s="140"/>
      <c r="D415" s="141"/>
      <c r="E415" s="142"/>
      <c r="F415" s="143"/>
      <c r="G415" s="102"/>
    </row>
    <row r="416" spans="1:7">
      <c r="A416" s="147"/>
      <c r="B416" s="139"/>
      <c r="C416" s="148"/>
      <c r="D416" s="141"/>
      <c r="E416" s="142"/>
      <c r="F416" s="143"/>
      <c r="G416" s="102"/>
    </row>
    <row r="417" spans="1:7">
      <c r="A417" s="138"/>
      <c r="B417" s="139"/>
      <c r="C417" s="140"/>
      <c r="D417" s="141"/>
      <c r="E417" s="142"/>
      <c r="F417" s="143"/>
      <c r="G417" s="102"/>
    </row>
    <row r="418" spans="1:7">
      <c r="A418" s="138"/>
      <c r="B418" s="139"/>
      <c r="C418" s="140"/>
      <c r="D418" s="149"/>
      <c r="E418" s="142"/>
      <c r="F418" s="143"/>
      <c r="G418" s="102"/>
    </row>
    <row r="419" spans="1:7">
      <c r="A419" s="147"/>
      <c r="B419" s="139"/>
      <c r="C419" s="148"/>
      <c r="D419" s="141"/>
      <c r="E419" s="142"/>
      <c r="F419" s="143"/>
      <c r="G419" s="102"/>
    </row>
    <row r="420" spans="1:7">
      <c r="A420" s="138"/>
      <c r="B420" s="139"/>
      <c r="C420" s="140"/>
      <c r="D420" s="141"/>
      <c r="E420" s="142"/>
      <c r="F420" s="143"/>
      <c r="G420" s="102"/>
    </row>
    <row r="421" spans="1:7">
      <c r="A421" s="138"/>
      <c r="B421" s="139"/>
      <c r="C421" s="140"/>
      <c r="D421" s="141"/>
      <c r="E421" s="142"/>
      <c r="F421" s="143"/>
      <c r="G421" s="102"/>
    </row>
    <row r="422" spans="1:7">
      <c r="A422" s="138"/>
      <c r="B422" s="139"/>
      <c r="C422" s="140"/>
      <c r="D422" s="141"/>
      <c r="E422" s="142"/>
      <c r="F422" s="143"/>
      <c r="G422" s="102"/>
    </row>
    <row r="423" spans="1:7">
      <c r="A423" s="138"/>
      <c r="B423" s="139"/>
      <c r="C423" s="140"/>
      <c r="D423" s="141"/>
      <c r="E423" s="142"/>
      <c r="F423" s="143"/>
      <c r="G423" s="102"/>
    </row>
    <row r="424" spans="1:7">
      <c r="A424" s="138"/>
      <c r="B424" s="139"/>
      <c r="C424" s="140"/>
      <c r="D424" s="141"/>
      <c r="E424" s="142"/>
      <c r="F424" s="143"/>
      <c r="G424" s="102"/>
    </row>
    <row r="425" spans="1:7">
      <c r="A425" s="138"/>
      <c r="B425" s="139"/>
      <c r="C425" s="140"/>
      <c r="D425" s="141"/>
      <c r="E425" s="142"/>
      <c r="F425" s="143"/>
      <c r="G425" s="102"/>
    </row>
    <row r="426" spans="1:7">
      <c r="A426" s="138"/>
      <c r="B426" s="139"/>
      <c r="C426" s="140"/>
      <c r="D426" s="141"/>
      <c r="E426" s="142"/>
      <c r="F426" s="143"/>
      <c r="G426" s="102"/>
    </row>
    <row r="427" spans="1:7">
      <c r="A427" s="138"/>
      <c r="B427" s="139"/>
      <c r="C427" s="140"/>
      <c r="D427" s="141"/>
      <c r="E427" s="142"/>
      <c r="F427" s="143"/>
      <c r="G427" s="102"/>
    </row>
    <row r="428" spans="1:7">
      <c r="A428" s="138"/>
      <c r="B428" s="139"/>
      <c r="C428" s="140"/>
      <c r="D428" s="141"/>
      <c r="E428" s="142"/>
      <c r="F428" s="143"/>
      <c r="G428" s="102"/>
    </row>
    <row r="429" spans="1:7">
      <c r="A429" s="138"/>
      <c r="B429" s="139"/>
      <c r="C429" s="140"/>
      <c r="D429" s="141"/>
      <c r="E429" s="142"/>
      <c r="F429" s="143"/>
      <c r="G429" s="102"/>
    </row>
    <row r="430" spans="1:7">
      <c r="A430" s="138"/>
      <c r="B430" s="139"/>
      <c r="C430" s="140"/>
      <c r="D430" s="141"/>
      <c r="E430" s="142"/>
      <c r="F430" s="143"/>
      <c r="G430" s="102"/>
    </row>
    <row r="431" spans="1:7">
      <c r="A431" s="138"/>
      <c r="B431" s="139"/>
      <c r="C431" s="140"/>
      <c r="D431" s="141"/>
      <c r="E431" s="142"/>
      <c r="F431" s="143"/>
      <c r="G431" s="102"/>
    </row>
    <row r="432" spans="1:7">
      <c r="A432" s="138"/>
      <c r="B432" s="139"/>
      <c r="C432" s="140"/>
      <c r="D432" s="141"/>
      <c r="E432" s="142"/>
      <c r="F432" s="143"/>
      <c r="G432" s="102"/>
    </row>
    <row r="433" spans="1:7">
      <c r="A433" s="138"/>
      <c r="B433" s="139"/>
      <c r="C433" s="140"/>
      <c r="D433" s="141"/>
      <c r="E433" s="142"/>
      <c r="F433" s="143"/>
      <c r="G433" s="102"/>
    </row>
    <row r="434" spans="1:7">
      <c r="A434" s="138"/>
      <c r="B434" s="139"/>
      <c r="C434" s="140"/>
      <c r="D434" s="141"/>
      <c r="E434" s="142"/>
      <c r="F434" s="143"/>
      <c r="G434" s="102"/>
    </row>
    <row r="435" spans="1:7">
      <c r="A435" s="138"/>
      <c r="B435" s="139"/>
      <c r="C435" s="140"/>
      <c r="D435" s="141"/>
      <c r="E435" s="142"/>
      <c r="F435" s="143"/>
      <c r="G435" s="102"/>
    </row>
    <row r="436" spans="1:7">
      <c r="A436" s="138"/>
      <c r="B436" s="139"/>
      <c r="C436" s="140"/>
      <c r="D436" s="141"/>
      <c r="E436" s="142"/>
      <c r="F436" s="143"/>
      <c r="G436" s="102"/>
    </row>
    <row r="437" spans="1:7">
      <c r="A437" s="138"/>
      <c r="B437" s="139"/>
      <c r="C437" s="140"/>
      <c r="D437" s="141"/>
      <c r="E437" s="142"/>
      <c r="F437" s="143"/>
      <c r="G437" s="102"/>
    </row>
    <row r="438" spans="1:7">
      <c r="A438" s="138"/>
      <c r="B438" s="139"/>
      <c r="C438" s="140"/>
      <c r="D438" s="141"/>
      <c r="E438" s="142"/>
      <c r="F438" s="143"/>
      <c r="G438" s="102"/>
    </row>
    <row r="439" spans="1:7">
      <c r="A439" s="138"/>
      <c r="B439" s="139"/>
      <c r="C439" s="140"/>
      <c r="D439" s="141"/>
      <c r="E439" s="142"/>
      <c r="F439" s="143"/>
    </row>
    <row r="440" spans="1:7">
      <c r="A440" s="138"/>
      <c r="B440" s="139"/>
      <c r="C440" s="140"/>
      <c r="D440" s="141"/>
      <c r="E440" s="142"/>
      <c r="F440" s="143"/>
    </row>
    <row r="441" spans="1:7">
      <c r="A441" s="138"/>
      <c r="B441" s="139"/>
      <c r="C441" s="140"/>
      <c r="D441" s="141"/>
      <c r="E441" s="142"/>
      <c r="F441" s="143"/>
    </row>
    <row r="442" spans="1:7">
      <c r="A442" s="138"/>
      <c r="B442" s="139"/>
      <c r="C442" s="140"/>
      <c r="D442" s="141"/>
      <c r="E442" s="142"/>
      <c r="F442" s="143"/>
    </row>
    <row r="443" spans="1:7">
      <c r="A443" s="147"/>
      <c r="B443" s="139"/>
      <c r="C443" s="148"/>
      <c r="D443" s="141"/>
      <c r="E443" s="142"/>
      <c r="F443" s="143"/>
    </row>
    <row r="444" spans="1:7">
      <c r="A444" s="138"/>
      <c r="B444" s="139"/>
      <c r="C444" s="140"/>
      <c r="D444" s="141"/>
      <c r="E444" s="142"/>
      <c r="F444" s="143"/>
    </row>
    <row r="445" spans="1:7">
      <c r="A445" s="138"/>
      <c r="B445" s="139"/>
      <c r="C445" s="140"/>
      <c r="D445" s="141"/>
      <c r="E445" s="142"/>
      <c r="F445" s="143"/>
    </row>
    <row r="446" spans="1:7">
      <c r="A446" s="138"/>
      <c r="B446" s="139"/>
      <c r="C446" s="140"/>
      <c r="D446" s="141"/>
      <c r="E446" s="142"/>
      <c r="F446" s="143"/>
    </row>
    <row r="447" spans="1:7">
      <c r="A447" s="138"/>
      <c r="B447" s="139"/>
      <c r="C447" s="140"/>
      <c r="D447" s="141"/>
      <c r="E447" s="142"/>
      <c r="F447" s="143"/>
    </row>
    <row r="448" spans="1:7">
      <c r="A448" s="138"/>
      <c r="B448" s="139"/>
      <c r="C448" s="140"/>
      <c r="D448" s="141"/>
      <c r="E448" s="142"/>
      <c r="F448" s="143"/>
    </row>
    <row r="449" spans="1:6">
      <c r="A449" s="138"/>
      <c r="B449" s="139"/>
      <c r="C449" s="140"/>
      <c r="D449" s="141"/>
      <c r="E449" s="142"/>
      <c r="F449" s="143"/>
    </row>
    <row r="450" spans="1:6">
      <c r="A450" s="138"/>
      <c r="B450" s="139"/>
      <c r="C450" s="140"/>
      <c r="D450" s="141"/>
      <c r="E450" s="142"/>
      <c r="F450" s="143"/>
    </row>
    <row r="451" spans="1:6">
      <c r="A451" s="138"/>
      <c r="B451" s="139"/>
      <c r="C451" s="140"/>
      <c r="D451" s="141"/>
      <c r="E451" s="142"/>
      <c r="F451" s="143"/>
    </row>
    <row r="452" spans="1:6">
      <c r="A452" s="138"/>
      <c r="B452" s="139"/>
      <c r="C452" s="140"/>
      <c r="D452" s="141"/>
      <c r="E452" s="142"/>
      <c r="F452" s="143"/>
    </row>
    <row r="453" spans="1:6">
      <c r="A453" s="138"/>
      <c r="B453" s="139"/>
      <c r="C453" s="140"/>
      <c r="D453" s="141"/>
      <c r="E453" s="142"/>
      <c r="F453" s="143"/>
    </row>
    <row r="454" spans="1:6">
      <c r="A454" s="138"/>
      <c r="B454" s="139"/>
      <c r="C454" s="140"/>
      <c r="D454" s="141"/>
      <c r="E454" s="142"/>
      <c r="F454" s="143"/>
    </row>
    <row r="455" spans="1:6">
      <c r="A455" s="138"/>
      <c r="B455" s="139"/>
      <c r="C455" s="140"/>
      <c r="D455" s="141"/>
      <c r="E455" s="142"/>
      <c r="F455" s="143"/>
    </row>
    <row r="456" spans="1:6">
      <c r="A456" s="138"/>
      <c r="B456" s="139"/>
      <c r="C456" s="140"/>
      <c r="D456" s="141"/>
      <c r="E456" s="142"/>
      <c r="F456" s="143"/>
    </row>
    <row r="457" spans="1:6">
      <c r="A457" s="138"/>
      <c r="B457" s="139"/>
      <c r="C457" s="140"/>
      <c r="D457" s="141"/>
      <c r="E457" s="142"/>
      <c r="F457" s="143"/>
    </row>
    <row r="458" spans="1:6">
      <c r="A458" s="138"/>
      <c r="B458" s="139"/>
      <c r="C458" s="140"/>
      <c r="D458" s="141"/>
      <c r="E458" s="142"/>
      <c r="F458" s="143"/>
    </row>
    <row r="459" spans="1:6">
      <c r="A459" s="138"/>
      <c r="B459" s="139"/>
      <c r="C459" s="140"/>
      <c r="D459" s="141"/>
      <c r="E459" s="142"/>
      <c r="F459" s="143"/>
    </row>
    <row r="460" spans="1:6">
      <c r="A460" s="138"/>
      <c r="B460" s="139"/>
      <c r="C460" s="140"/>
      <c r="D460" s="141"/>
      <c r="E460" s="142"/>
      <c r="F460" s="143"/>
    </row>
    <row r="461" spans="1:6">
      <c r="A461" s="138"/>
      <c r="B461" s="139"/>
      <c r="C461" s="140"/>
      <c r="D461" s="141"/>
      <c r="E461" s="142"/>
      <c r="F461" s="143"/>
    </row>
    <row r="462" spans="1:6">
      <c r="A462" s="138"/>
      <c r="B462" s="139"/>
      <c r="C462" s="140"/>
      <c r="D462" s="141"/>
      <c r="E462" s="142"/>
      <c r="F462" s="143"/>
    </row>
    <row r="463" spans="1:6">
      <c r="A463" s="138"/>
      <c r="B463" s="139"/>
      <c r="C463" s="140"/>
      <c r="D463" s="141"/>
      <c r="E463" s="142"/>
      <c r="F463" s="143"/>
    </row>
    <row r="464" spans="1:6">
      <c r="A464" s="138"/>
      <c r="B464" s="139"/>
      <c r="C464" s="140"/>
      <c r="D464" s="141"/>
      <c r="E464" s="142"/>
      <c r="F464" s="143"/>
    </row>
    <row r="465" spans="1:6">
      <c r="A465" s="138"/>
      <c r="B465" s="139"/>
      <c r="C465" s="140"/>
      <c r="D465" s="141"/>
      <c r="E465" s="142"/>
      <c r="F465" s="143"/>
    </row>
    <row r="466" spans="1:6">
      <c r="A466" s="138"/>
      <c r="B466" s="139"/>
      <c r="C466" s="140"/>
      <c r="D466" s="141"/>
      <c r="E466" s="142"/>
      <c r="F466" s="143"/>
    </row>
    <row r="467" spans="1:6">
      <c r="A467" s="138"/>
      <c r="B467" s="139"/>
      <c r="C467" s="140"/>
      <c r="D467" s="141"/>
      <c r="E467" s="142"/>
      <c r="F467" s="143"/>
    </row>
    <row r="468" spans="1:6">
      <c r="A468" s="138"/>
      <c r="B468" s="139"/>
      <c r="C468" s="140"/>
      <c r="D468" s="141"/>
      <c r="E468" s="142"/>
      <c r="F468" s="143"/>
    </row>
    <row r="469" spans="1:6">
      <c r="A469" s="138"/>
      <c r="B469" s="139"/>
      <c r="C469" s="140"/>
      <c r="D469" s="141"/>
      <c r="E469" s="142"/>
      <c r="F469" s="143"/>
    </row>
    <row r="470" spans="1:6">
      <c r="A470" s="138"/>
      <c r="B470" s="139"/>
      <c r="C470" s="140"/>
      <c r="D470" s="141"/>
      <c r="E470" s="142"/>
      <c r="F470" s="143"/>
    </row>
    <row r="471" spans="1:6">
      <c r="A471" s="138"/>
      <c r="B471" s="139"/>
      <c r="C471" s="140"/>
      <c r="D471" s="141"/>
      <c r="E471" s="142"/>
      <c r="F471" s="143"/>
    </row>
    <row r="472" spans="1:6">
      <c r="A472" s="138"/>
      <c r="B472" s="139"/>
      <c r="C472" s="140"/>
      <c r="D472" s="141"/>
      <c r="E472" s="142"/>
      <c r="F472" s="143"/>
    </row>
    <row r="473" spans="1:6">
      <c r="A473" s="138"/>
      <c r="B473" s="139"/>
      <c r="C473" s="140"/>
      <c r="D473" s="141"/>
      <c r="E473" s="142"/>
      <c r="F473" s="143"/>
    </row>
    <row r="474" spans="1:6">
      <c r="A474" s="138"/>
      <c r="B474" s="139"/>
      <c r="C474" s="140"/>
      <c r="D474" s="141"/>
      <c r="E474" s="142"/>
      <c r="F474" s="143"/>
    </row>
    <row r="475" spans="1:6">
      <c r="A475" s="138"/>
      <c r="B475" s="139"/>
      <c r="C475" s="140"/>
      <c r="D475" s="141"/>
      <c r="E475" s="142"/>
      <c r="F475" s="143"/>
    </row>
    <row r="476" spans="1:6">
      <c r="A476" s="138"/>
      <c r="B476" s="139"/>
      <c r="C476" s="140"/>
      <c r="D476" s="141"/>
      <c r="E476" s="142"/>
      <c r="F476" s="143"/>
    </row>
    <row r="477" spans="1:6">
      <c r="A477" s="138"/>
      <c r="B477" s="139"/>
      <c r="C477" s="140"/>
      <c r="D477" s="141"/>
      <c r="E477" s="142"/>
      <c r="F477" s="143"/>
    </row>
    <row r="478" spans="1:6">
      <c r="A478" s="138"/>
      <c r="B478" s="139"/>
      <c r="C478" s="140"/>
      <c r="D478" s="141"/>
      <c r="E478" s="142"/>
      <c r="F478" s="143"/>
    </row>
    <row r="479" spans="1:6">
      <c r="A479" s="138"/>
      <c r="B479" s="139"/>
      <c r="C479" s="140"/>
      <c r="D479" s="141"/>
      <c r="E479" s="142"/>
      <c r="F479" s="143"/>
    </row>
    <row r="480" spans="1:6">
      <c r="A480" s="138"/>
      <c r="B480" s="139"/>
      <c r="C480" s="140"/>
      <c r="D480" s="141"/>
      <c r="E480" s="142"/>
      <c r="F480" s="143"/>
    </row>
    <row r="481" spans="1:6">
      <c r="A481" s="138"/>
      <c r="B481" s="139"/>
      <c r="C481" s="140"/>
      <c r="D481" s="141"/>
      <c r="E481" s="142"/>
      <c r="F481" s="143"/>
    </row>
    <row r="482" spans="1:6">
      <c r="A482" s="138"/>
      <c r="B482" s="139"/>
      <c r="C482" s="140"/>
      <c r="D482" s="141"/>
      <c r="E482" s="142"/>
      <c r="F482" s="143"/>
    </row>
    <row r="483" spans="1:6">
      <c r="A483" s="138"/>
      <c r="B483" s="139"/>
      <c r="C483" s="140"/>
      <c r="D483" s="141"/>
      <c r="E483" s="142"/>
      <c r="F483" s="143"/>
    </row>
    <row r="484" spans="1:6">
      <c r="A484" s="138"/>
      <c r="B484" s="139"/>
      <c r="C484" s="140"/>
      <c r="D484" s="141"/>
      <c r="E484" s="142"/>
      <c r="F484" s="143"/>
    </row>
    <row r="485" spans="1:6">
      <c r="A485" s="138"/>
      <c r="B485" s="139"/>
      <c r="C485" s="140"/>
      <c r="D485" s="141"/>
      <c r="E485" s="142"/>
      <c r="F485" s="143"/>
    </row>
    <row r="486" spans="1:6">
      <c r="A486" s="138"/>
      <c r="B486" s="139"/>
      <c r="C486" s="140"/>
      <c r="D486" s="102"/>
      <c r="E486" s="102"/>
      <c r="F486" s="102"/>
    </row>
    <row r="487" spans="1:6">
      <c r="A487" s="138"/>
      <c r="B487" s="139"/>
      <c r="C487" s="140"/>
      <c r="D487" s="102"/>
      <c r="E487" s="102"/>
      <c r="F487" s="102"/>
    </row>
    <row r="488" spans="1:6">
      <c r="A488" s="138"/>
      <c r="B488" s="139"/>
      <c r="C488" s="140"/>
      <c r="D488" s="102"/>
      <c r="E488" s="102"/>
      <c r="F488" s="102"/>
    </row>
    <row r="489" spans="1:6">
      <c r="A489" s="138"/>
      <c r="B489" s="139"/>
      <c r="C489" s="140"/>
      <c r="D489" s="102"/>
      <c r="E489" s="102"/>
      <c r="F489" s="102"/>
    </row>
    <row r="490" spans="1:6">
      <c r="A490" s="138"/>
      <c r="B490" s="139"/>
      <c r="C490" s="140"/>
      <c r="D490" s="102"/>
      <c r="E490" s="102"/>
      <c r="F490" s="102"/>
    </row>
    <row r="491" spans="1:6">
      <c r="A491" s="138"/>
      <c r="B491" s="139"/>
      <c r="C491" s="140"/>
      <c r="D491" s="102"/>
      <c r="E491" s="102"/>
      <c r="F491" s="102"/>
    </row>
    <row r="492" spans="1:6">
      <c r="A492" s="138"/>
      <c r="B492" s="139"/>
      <c r="C492" s="140"/>
      <c r="D492" s="102"/>
      <c r="E492" s="102"/>
      <c r="F492" s="102"/>
    </row>
    <row r="493" spans="1:6">
      <c r="A493" s="138"/>
      <c r="B493" s="139"/>
      <c r="C493" s="140"/>
      <c r="D493" s="102"/>
      <c r="E493" s="102"/>
      <c r="F493" s="102"/>
    </row>
    <row r="494" spans="1:6">
      <c r="A494" s="138"/>
      <c r="B494" s="139"/>
      <c r="C494" s="140"/>
      <c r="D494" s="102"/>
      <c r="E494" s="102"/>
      <c r="F494" s="102"/>
    </row>
    <row r="495" spans="1:6">
      <c r="A495" s="138"/>
      <c r="B495" s="139"/>
      <c r="C495" s="140"/>
      <c r="D495" s="102"/>
      <c r="E495" s="102"/>
      <c r="F495" s="102"/>
    </row>
    <row r="496" spans="1:6">
      <c r="A496" s="138"/>
      <c r="B496" s="139"/>
      <c r="C496" s="140"/>
      <c r="D496" s="102"/>
      <c r="E496" s="102"/>
      <c r="F496" s="102"/>
    </row>
    <row r="497" spans="1:6">
      <c r="A497" s="138"/>
      <c r="B497" s="139"/>
      <c r="C497" s="140"/>
      <c r="D497" s="102"/>
      <c r="E497" s="102"/>
      <c r="F497" s="102"/>
    </row>
    <row r="498" spans="1:6">
      <c r="A498" s="138"/>
      <c r="B498" s="139"/>
      <c r="C498" s="140"/>
      <c r="D498" s="102"/>
      <c r="E498" s="102"/>
      <c r="F498" s="102"/>
    </row>
    <row r="499" spans="1:6">
      <c r="A499" s="138"/>
      <c r="B499" s="139"/>
      <c r="C499" s="140"/>
      <c r="D499" s="102"/>
      <c r="E499" s="102"/>
      <c r="F499" s="102"/>
    </row>
    <row r="500" spans="1:6">
      <c r="A500" s="138"/>
      <c r="B500" s="139"/>
      <c r="C500" s="140"/>
      <c r="D500" s="102"/>
      <c r="E500" s="102"/>
      <c r="F500" s="102"/>
    </row>
    <row r="501" spans="1:6">
      <c r="A501" s="138"/>
      <c r="B501" s="139"/>
      <c r="C501" s="140"/>
      <c r="D501" s="102"/>
      <c r="E501" s="102"/>
      <c r="F501" s="102"/>
    </row>
    <row r="502" spans="1:6">
      <c r="A502" s="138"/>
      <c r="B502" s="139"/>
      <c r="C502" s="140"/>
      <c r="D502" s="102"/>
      <c r="E502" s="102"/>
      <c r="F502" s="102"/>
    </row>
    <row r="503" spans="1:6">
      <c r="A503" s="138"/>
      <c r="B503" s="139"/>
      <c r="C503" s="140"/>
      <c r="D503" s="102"/>
      <c r="E503" s="102"/>
      <c r="F503" s="102"/>
    </row>
    <row r="504" spans="1:6">
      <c r="A504" s="147"/>
      <c r="B504" s="139"/>
      <c r="C504" s="148"/>
      <c r="D504" s="102"/>
      <c r="E504" s="102"/>
      <c r="F504" s="102"/>
    </row>
    <row r="505" spans="1:6">
      <c r="A505" s="138"/>
      <c r="B505" s="139"/>
      <c r="C505" s="140"/>
      <c r="D505" s="102"/>
      <c r="E505" s="102"/>
      <c r="F505" s="102"/>
    </row>
    <row r="506" spans="1:6">
      <c r="A506" s="138"/>
      <c r="B506" s="139"/>
      <c r="C506" s="140"/>
      <c r="D506" s="102"/>
      <c r="E506" s="102"/>
      <c r="F506" s="102"/>
    </row>
    <row r="507" spans="1:6">
      <c r="A507" s="138"/>
      <c r="B507" s="139"/>
      <c r="C507" s="140"/>
      <c r="D507" s="102"/>
      <c r="E507" s="102"/>
      <c r="F507" s="102"/>
    </row>
    <row r="508" spans="1:6">
      <c r="A508" s="138"/>
      <c r="B508" s="139"/>
      <c r="C508" s="140"/>
      <c r="D508" s="102"/>
      <c r="E508" s="102"/>
      <c r="F508" s="102"/>
    </row>
    <row r="509" spans="1:6">
      <c r="A509" s="138"/>
      <c r="B509" s="139"/>
      <c r="C509" s="140"/>
      <c r="D509" s="102"/>
      <c r="E509" s="102"/>
      <c r="F509" s="102"/>
    </row>
    <row r="510" spans="1:6">
      <c r="A510" s="138"/>
      <c r="B510" s="139"/>
      <c r="C510" s="140"/>
      <c r="D510" s="102"/>
      <c r="E510" s="102"/>
      <c r="F510" s="102"/>
    </row>
    <row r="511" spans="1:6">
      <c r="A511" s="138"/>
      <c r="B511" s="139"/>
      <c r="C511" s="140"/>
      <c r="D511" s="102"/>
      <c r="E511" s="102"/>
      <c r="F511" s="102"/>
    </row>
    <row r="512" spans="1:6">
      <c r="A512" s="138"/>
      <c r="B512" s="139"/>
      <c r="C512" s="140"/>
      <c r="D512" s="102"/>
      <c r="E512" s="102"/>
      <c r="F512" s="102"/>
    </row>
    <row r="513" spans="1:6">
      <c r="A513" s="138"/>
      <c r="B513" s="139"/>
      <c r="C513" s="140"/>
      <c r="D513" s="102"/>
      <c r="E513" s="102"/>
      <c r="F513" s="102"/>
    </row>
    <row r="514" spans="1:6">
      <c r="A514" s="138"/>
      <c r="B514" s="139"/>
      <c r="C514" s="140"/>
      <c r="D514" s="102"/>
      <c r="E514" s="102"/>
      <c r="F514" s="102"/>
    </row>
    <row r="515" spans="1:6">
      <c r="A515" s="138"/>
      <c r="B515" s="139"/>
      <c r="C515" s="140"/>
      <c r="D515" s="102"/>
      <c r="E515" s="102"/>
      <c r="F515" s="102"/>
    </row>
    <row r="516" spans="1:6">
      <c r="A516" s="138"/>
      <c r="B516" s="139"/>
      <c r="C516" s="140"/>
      <c r="D516" s="102"/>
      <c r="E516" s="102"/>
      <c r="F516" s="102"/>
    </row>
    <row r="517" spans="1:6">
      <c r="A517" s="138"/>
      <c r="B517" s="139"/>
      <c r="C517" s="140"/>
      <c r="D517" s="102"/>
      <c r="E517" s="102"/>
      <c r="F517" s="102"/>
    </row>
    <row r="518" spans="1:6">
      <c r="A518" s="138"/>
      <c r="B518" s="139"/>
      <c r="C518" s="140"/>
      <c r="D518" s="102"/>
      <c r="E518" s="102"/>
      <c r="F518" s="102"/>
    </row>
    <row r="519" spans="1:6">
      <c r="B519" s="139"/>
      <c r="C519" s="140"/>
      <c r="D519" s="102"/>
      <c r="E519" s="102"/>
      <c r="F519" s="102"/>
    </row>
    <row r="520" spans="1:6">
      <c r="A520" s="138"/>
      <c r="B520" s="139"/>
      <c r="C520" s="140"/>
      <c r="D520" s="102"/>
      <c r="E520" s="102"/>
      <c r="F520" s="102"/>
    </row>
    <row r="521" spans="1:6">
      <c r="A521" s="138"/>
      <c r="B521" s="139"/>
      <c r="C521" s="140"/>
      <c r="D521" s="102"/>
      <c r="E521" s="102"/>
      <c r="F521" s="102"/>
    </row>
    <row r="522" spans="1:6">
      <c r="A522" s="138"/>
      <c r="B522" s="139"/>
      <c r="C522" s="140"/>
      <c r="D522" s="102"/>
      <c r="E522" s="102"/>
      <c r="F522" s="102"/>
    </row>
    <row r="523" spans="1:6">
      <c r="A523" s="138"/>
      <c r="B523" s="139"/>
      <c r="C523" s="140"/>
      <c r="D523" s="102"/>
      <c r="E523" s="102"/>
      <c r="F523" s="102"/>
    </row>
    <row r="524" spans="1:6">
      <c r="A524" s="138"/>
      <c r="B524" s="139"/>
      <c r="C524" s="140"/>
      <c r="D524" s="102"/>
      <c r="E524" s="102"/>
      <c r="F524" s="102"/>
    </row>
    <row r="525" spans="1:6">
      <c r="B525" s="139"/>
      <c r="C525" s="140"/>
      <c r="D525" s="102"/>
      <c r="E525" s="102"/>
      <c r="F525" s="102"/>
    </row>
    <row r="526" spans="1:6">
      <c r="B526" s="139"/>
      <c r="C526" s="140"/>
      <c r="D526" s="102"/>
      <c r="E526" s="102"/>
      <c r="F526" s="102"/>
    </row>
    <row r="527" spans="1:6">
      <c r="A527" s="138"/>
      <c r="B527" s="139"/>
      <c r="C527" s="140"/>
      <c r="D527" s="102"/>
      <c r="E527" s="102"/>
      <c r="F527" s="102"/>
    </row>
    <row r="528" spans="1:6">
      <c r="A528" s="147"/>
      <c r="B528" s="139"/>
      <c r="C528" s="148"/>
      <c r="D528" s="102"/>
      <c r="E528" s="102"/>
      <c r="F528" s="102"/>
    </row>
    <row r="529" spans="1:6">
      <c r="A529" s="138"/>
      <c r="B529" s="139"/>
      <c r="C529" s="140"/>
      <c r="D529" s="102"/>
      <c r="E529" s="102"/>
      <c r="F529" s="102"/>
    </row>
    <row r="530" spans="1:6">
      <c r="A530" s="138"/>
      <c r="B530" s="139"/>
      <c r="C530" s="140"/>
      <c r="D530" s="102"/>
      <c r="E530" s="102"/>
      <c r="F530" s="102"/>
    </row>
    <row r="531" spans="1:6">
      <c r="A531" s="138"/>
      <c r="B531" s="139"/>
      <c r="C531" s="140"/>
      <c r="D531" s="102"/>
      <c r="E531" s="102"/>
      <c r="F531" s="102"/>
    </row>
    <row r="532" spans="1:6">
      <c r="B532" s="139"/>
      <c r="C532" s="140"/>
      <c r="D532" s="102"/>
      <c r="E532" s="102"/>
      <c r="F532" s="102"/>
    </row>
    <row r="533" spans="1:6">
      <c r="A533" s="138"/>
      <c r="B533" s="139"/>
      <c r="C533" s="140"/>
      <c r="D533" s="102"/>
      <c r="E533" s="102"/>
      <c r="F533" s="102"/>
    </row>
    <row r="534" spans="1:6">
      <c r="A534" s="138"/>
      <c r="B534" s="139"/>
      <c r="C534" s="140"/>
      <c r="D534" s="102"/>
      <c r="E534" s="102"/>
      <c r="F534" s="102"/>
    </row>
    <row r="535" spans="1:6">
      <c r="A535" s="138"/>
      <c r="B535" s="139"/>
      <c r="C535" s="140"/>
      <c r="D535" s="102"/>
      <c r="E535" s="102"/>
      <c r="F535" s="102"/>
    </row>
    <row r="536" spans="1:6">
      <c r="A536" s="138"/>
      <c r="B536" s="139"/>
      <c r="C536" s="140"/>
      <c r="D536" s="102"/>
      <c r="E536" s="102"/>
      <c r="F536" s="102"/>
    </row>
    <row r="537" spans="1:6">
      <c r="A537" s="138"/>
      <c r="B537" s="139"/>
      <c r="C537" s="140"/>
    </row>
    <row r="538" spans="1:6">
      <c r="A538" s="138"/>
      <c r="B538" s="139"/>
      <c r="C538" s="140"/>
    </row>
    <row r="539" spans="1:6">
      <c r="A539" s="138"/>
      <c r="B539" s="139"/>
      <c r="C539" s="140"/>
    </row>
    <row r="540" spans="1:6">
      <c r="A540" s="138"/>
      <c r="B540" s="139"/>
      <c r="C540" s="140"/>
    </row>
    <row r="541" spans="1:6">
      <c r="A541" s="138"/>
      <c r="B541" s="139"/>
      <c r="C541" s="140"/>
    </row>
    <row r="542" spans="1:6">
      <c r="B542" s="139"/>
      <c r="C542" s="140"/>
    </row>
    <row r="543" spans="1:6">
      <c r="B543" s="139"/>
      <c r="C543" s="140"/>
    </row>
    <row r="544" spans="1:6">
      <c r="A544" s="138"/>
      <c r="B544" s="139"/>
      <c r="C544" s="140"/>
    </row>
    <row r="545" spans="1:3">
      <c r="A545" s="138"/>
      <c r="B545" s="139"/>
      <c r="C545" s="140"/>
    </row>
    <row r="546" spans="1:3">
      <c r="A546" s="138"/>
      <c r="B546" s="139"/>
      <c r="C546" s="140"/>
    </row>
    <row r="547" spans="1:3">
      <c r="A547" s="138"/>
      <c r="B547" s="139"/>
      <c r="C547" s="140"/>
    </row>
    <row r="548" spans="1:3">
      <c r="B548" s="139"/>
      <c r="C548" s="140"/>
    </row>
    <row r="549" spans="1:3">
      <c r="A549" s="138"/>
      <c r="B549" s="139"/>
      <c r="C549" s="140"/>
    </row>
    <row r="550" spans="1:3">
      <c r="A550" s="138"/>
      <c r="B550" s="139"/>
      <c r="C550" s="140"/>
    </row>
    <row r="551" spans="1:3">
      <c r="A551" s="138"/>
      <c r="B551" s="139"/>
      <c r="C551" s="140"/>
    </row>
    <row r="552" spans="1:3">
      <c r="A552" s="138"/>
      <c r="B552" s="139"/>
      <c r="C552" s="140"/>
    </row>
    <row r="553" spans="1:3">
      <c r="A553" s="138"/>
      <c r="B553" s="139"/>
      <c r="C553" s="140"/>
    </row>
    <row r="554" spans="1:3">
      <c r="A554" s="138"/>
      <c r="B554" s="139"/>
      <c r="C554" s="140"/>
    </row>
    <row r="555" spans="1:3">
      <c r="A555" s="138"/>
      <c r="B555" s="139"/>
      <c r="C555" s="140"/>
    </row>
    <row r="556" spans="1:3">
      <c r="A556" s="138"/>
      <c r="B556" s="139"/>
      <c r="C556" s="140"/>
    </row>
    <row r="557" spans="1:3">
      <c r="B557" s="139"/>
      <c r="C557" s="140"/>
    </row>
    <row r="558" spans="1:3">
      <c r="A558" s="147"/>
      <c r="B558" s="139"/>
      <c r="C558" s="148"/>
    </row>
    <row r="559" spans="1:3">
      <c r="A559" s="138"/>
      <c r="B559" s="139"/>
      <c r="C559" s="140"/>
    </row>
    <row r="560" spans="1:3">
      <c r="A560" s="138"/>
      <c r="B560" s="139"/>
      <c r="C560" s="140"/>
    </row>
    <row r="561" spans="1:3">
      <c r="A561" s="138"/>
      <c r="B561" s="139"/>
      <c r="C561" s="140"/>
    </row>
    <row r="562" spans="1:3">
      <c r="B562" s="139"/>
      <c r="C562" s="140"/>
    </row>
    <row r="563" spans="1:3">
      <c r="A563" s="138"/>
      <c r="B563" s="139"/>
      <c r="C563" s="140"/>
    </row>
    <row r="564" spans="1:3">
      <c r="A564" s="138"/>
      <c r="B564" s="139"/>
      <c r="C564" s="140"/>
    </row>
    <row r="565" spans="1:3">
      <c r="A565" s="138"/>
      <c r="B565" s="139"/>
      <c r="C565" s="140"/>
    </row>
    <row r="566" spans="1:3">
      <c r="A566" s="147"/>
      <c r="B566" s="139"/>
      <c r="C566" s="148"/>
    </row>
    <row r="567" spans="1:3">
      <c r="A567" s="138"/>
      <c r="B567" s="139"/>
      <c r="C567" s="140"/>
    </row>
    <row r="568" spans="1:3">
      <c r="A568" s="138"/>
      <c r="B568" s="139"/>
      <c r="C568" s="140"/>
    </row>
    <row r="569" spans="1:3">
      <c r="A569" s="138"/>
      <c r="B569" s="139"/>
      <c r="C569" s="140"/>
    </row>
    <row r="570" spans="1:3">
      <c r="A570" s="138"/>
      <c r="B570" s="139"/>
      <c r="C570" s="140"/>
    </row>
    <row r="571" spans="1:3">
      <c r="A571" s="138"/>
      <c r="B571" s="139"/>
      <c r="C571" s="140"/>
    </row>
    <row r="572" spans="1:3">
      <c r="A572" s="138"/>
      <c r="B572" s="139"/>
      <c r="C572" s="140"/>
    </row>
    <row r="573" spans="1:3">
      <c r="A573" s="138"/>
      <c r="B573" s="139"/>
      <c r="C573" s="140"/>
    </row>
    <row r="574" spans="1:3">
      <c r="B574" s="139"/>
      <c r="C574" s="140"/>
    </row>
    <row r="575" spans="1:3">
      <c r="A575" s="138"/>
      <c r="B575" s="139"/>
      <c r="C575" s="140"/>
    </row>
    <row r="576" spans="1:3">
      <c r="A576" s="138"/>
      <c r="B576" s="139"/>
      <c r="C576" s="140"/>
    </row>
    <row r="577" spans="1:3">
      <c r="A577" s="138"/>
      <c r="B577" s="139"/>
      <c r="C577" s="140"/>
    </row>
    <row r="578" spans="1:3">
      <c r="A578" s="138"/>
      <c r="B578" s="139"/>
      <c r="C578" s="140"/>
    </row>
    <row r="579" spans="1:3">
      <c r="A579" s="138"/>
      <c r="B579" s="139"/>
      <c r="C579" s="140"/>
    </row>
    <row r="580" spans="1:3">
      <c r="A580" s="138"/>
      <c r="B580" s="139"/>
      <c r="C580" s="140"/>
    </row>
    <row r="581" spans="1:3">
      <c r="A581" s="138"/>
      <c r="B581" s="139"/>
      <c r="C581" s="140"/>
    </row>
    <row r="582" spans="1:3">
      <c r="A582" s="138"/>
      <c r="B582" s="139"/>
      <c r="C582" s="140"/>
    </row>
    <row r="583" spans="1:3">
      <c r="B583" s="139"/>
      <c r="C583" s="140"/>
    </row>
    <row r="584" spans="1:3">
      <c r="A584" s="138"/>
      <c r="B584" s="139"/>
      <c r="C584" s="140"/>
    </row>
    <row r="585" spans="1:3">
      <c r="A585" s="138"/>
      <c r="B585" s="139"/>
      <c r="C585" s="140"/>
    </row>
    <row r="586" spans="1:3">
      <c r="A586" s="138"/>
      <c r="B586" s="139"/>
      <c r="C586" s="140"/>
    </row>
    <row r="587" spans="1:3">
      <c r="A587" s="138"/>
      <c r="B587" s="139"/>
      <c r="C587" s="140"/>
    </row>
    <row r="588" spans="1:3">
      <c r="A588" s="138"/>
      <c r="B588" s="139"/>
      <c r="C588" s="140"/>
    </row>
    <row r="589" spans="1:3">
      <c r="A589" s="138"/>
      <c r="B589" s="139"/>
      <c r="C589" s="140"/>
    </row>
    <row r="590" spans="1:3">
      <c r="A590" s="147"/>
      <c r="B590" s="139"/>
      <c r="C590" s="148"/>
    </row>
    <row r="591" spans="1:3">
      <c r="A591" s="138"/>
      <c r="B591" s="139"/>
      <c r="C591" s="140"/>
    </row>
    <row r="592" spans="1:3">
      <c r="A592" s="138"/>
      <c r="B592" s="139"/>
      <c r="C592" s="140"/>
    </row>
    <row r="593" spans="1:3">
      <c r="A593" s="138"/>
      <c r="B593" s="139"/>
      <c r="C593" s="140"/>
    </row>
    <row r="594" spans="1:3">
      <c r="A594" s="138"/>
      <c r="B594" s="139"/>
      <c r="C594" s="140"/>
    </row>
    <row r="595" spans="1:3">
      <c r="A595" s="138"/>
      <c r="B595" s="139"/>
      <c r="C595" s="140"/>
    </row>
    <row r="596" spans="1:3">
      <c r="A596" s="138"/>
      <c r="B596" s="139"/>
      <c r="C596" s="140"/>
    </row>
    <row r="597" spans="1:3">
      <c r="A597" s="147"/>
      <c r="B597" s="139"/>
      <c r="C597" s="148"/>
    </row>
    <row r="598" spans="1:3">
      <c r="A598" s="138"/>
      <c r="B598" s="139"/>
      <c r="C598" s="140"/>
    </row>
    <row r="599" spans="1:3">
      <c r="A599" s="138"/>
      <c r="B599" s="139"/>
      <c r="C599" s="140"/>
    </row>
    <row r="600" spans="1:3">
      <c r="A600" s="138"/>
      <c r="B600" s="139"/>
      <c r="C600" s="140"/>
    </row>
    <row r="601" spans="1:3">
      <c r="A601" s="138"/>
      <c r="B601" s="139"/>
      <c r="C601" s="140"/>
    </row>
    <row r="602" spans="1:3">
      <c r="A602" s="138"/>
      <c r="B602" s="139"/>
      <c r="C602" s="140"/>
    </row>
    <row r="603" spans="1:3">
      <c r="B603" s="139"/>
      <c r="C603" s="140"/>
    </row>
    <row r="604" spans="1:3">
      <c r="A604" s="138"/>
      <c r="B604" s="139"/>
      <c r="C604" s="140"/>
    </row>
    <row r="605" spans="1:3">
      <c r="A605" s="138"/>
      <c r="B605" s="139"/>
      <c r="C605" s="140"/>
    </row>
    <row r="606" spans="1:3">
      <c r="A606" s="138"/>
      <c r="B606" s="139"/>
      <c r="C606" s="140"/>
    </row>
    <row r="607" spans="1:3">
      <c r="A607" s="138"/>
      <c r="B607" s="139"/>
      <c r="C607" s="140"/>
    </row>
    <row r="608" spans="1:3">
      <c r="A608" s="138"/>
      <c r="B608" s="139"/>
      <c r="C608" s="140"/>
    </row>
    <row r="609" spans="1:3">
      <c r="A609" s="138"/>
      <c r="B609" s="139"/>
      <c r="C609" s="140"/>
    </row>
    <row r="610" spans="1:3">
      <c r="A610" s="147"/>
      <c r="B610" s="139"/>
      <c r="C610" s="148"/>
    </row>
    <row r="611" spans="1:3">
      <c r="A611" s="138"/>
      <c r="B611" s="139"/>
      <c r="C611" s="140"/>
    </row>
    <row r="612" spans="1:3">
      <c r="A612" s="138"/>
      <c r="B612" s="139"/>
      <c r="C612" s="140"/>
    </row>
    <row r="613" spans="1:3">
      <c r="A613" s="138"/>
      <c r="B613" s="139"/>
      <c r="C613" s="140"/>
    </row>
    <row r="614" spans="1:3">
      <c r="A614" s="138"/>
      <c r="B614" s="139"/>
      <c r="C614" s="140"/>
    </row>
    <row r="615" spans="1:3">
      <c r="A615" s="138"/>
      <c r="B615" s="139"/>
      <c r="C615" s="140"/>
    </row>
    <row r="616" spans="1:3">
      <c r="A616" s="138"/>
      <c r="B616" s="139"/>
      <c r="C616" s="140"/>
    </row>
    <row r="617" spans="1:3">
      <c r="A617" s="147"/>
      <c r="B617" s="139"/>
      <c r="C617" s="148"/>
    </row>
    <row r="618" spans="1:3">
      <c r="A618" s="138"/>
      <c r="B618" s="139"/>
      <c r="C618" s="140"/>
    </row>
    <row r="619" spans="1:3">
      <c r="A619" s="138"/>
      <c r="B619" s="139"/>
      <c r="C619" s="140"/>
    </row>
    <row r="620" spans="1:3">
      <c r="A620" s="138"/>
      <c r="B620" s="139"/>
      <c r="C620" s="140"/>
    </row>
    <row r="621" spans="1:3">
      <c r="A621" s="138"/>
      <c r="B621" s="139"/>
      <c r="C621" s="140"/>
    </row>
    <row r="622" spans="1:3">
      <c r="A622" s="138"/>
      <c r="B622" s="139"/>
      <c r="C622" s="140"/>
    </row>
    <row r="623" spans="1:3">
      <c r="A623" s="138"/>
      <c r="B623" s="139"/>
      <c r="C623" s="140"/>
    </row>
    <row r="624" spans="1:3">
      <c r="A624" s="138"/>
      <c r="B624" s="139"/>
      <c r="C624" s="140"/>
    </row>
    <row r="625" spans="1:3">
      <c r="A625" s="138"/>
      <c r="B625" s="139"/>
      <c r="C625" s="140"/>
    </row>
    <row r="626" spans="1:3">
      <c r="B626" s="139"/>
      <c r="C626" s="140"/>
    </row>
    <row r="627" spans="1:3">
      <c r="A627" s="138"/>
      <c r="B627" s="139"/>
      <c r="C627" s="140"/>
    </row>
    <row r="628" spans="1:3">
      <c r="A628" s="138"/>
      <c r="B628" s="139"/>
      <c r="C628" s="140"/>
    </row>
    <row r="629" spans="1:3">
      <c r="A629" s="138"/>
      <c r="B629" s="139"/>
      <c r="C629" s="140"/>
    </row>
    <row r="630" spans="1:3">
      <c r="A630" s="138"/>
      <c r="B630" s="139"/>
      <c r="C630" s="140"/>
    </row>
    <row r="631" spans="1:3">
      <c r="A631" s="138"/>
      <c r="B631" s="139"/>
      <c r="C631" s="140"/>
    </row>
    <row r="632" spans="1:3">
      <c r="A632" s="138"/>
      <c r="B632" s="139"/>
      <c r="C632" s="140"/>
    </row>
    <row r="633" spans="1:3">
      <c r="A633" s="138"/>
      <c r="B633" s="139"/>
      <c r="C633" s="140"/>
    </row>
    <row r="634" spans="1:3">
      <c r="A634" s="147"/>
      <c r="B634" s="139"/>
      <c r="C634" s="148"/>
    </row>
    <row r="635" spans="1:3">
      <c r="A635" s="147"/>
      <c r="B635" s="139"/>
      <c r="C635" s="148"/>
    </row>
    <row r="636" spans="1:3">
      <c r="A636" s="138"/>
      <c r="B636" s="139"/>
      <c r="C636" s="140"/>
    </row>
    <row r="637" spans="1:3">
      <c r="B637" s="139"/>
      <c r="C637" s="140"/>
    </row>
    <row r="638" spans="1:3">
      <c r="A638" s="138"/>
      <c r="B638" s="139"/>
      <c r="C638" s="140"/>
    </row>
    <row r="639" spans="1:3">
      <c r="A639" s="138"/>
      <c r="B639" s="139"/>
      <c r="C639" s="140"/>
    </row>
    <row r="640" spans="1:3">
      <c r="A640" s="138"/>
      <c r="B640" s="139"/>
      <c r="C640" s="140"/>
    </row>
    <row r="641" spans="1:3">
      <c r="A641" s="138"/>
      <c r="B641" s="139"/>
      <c r="C641" s="140"/>
    </row>
    <row r="642" spans="1:3">
      <c r="A642" s="138"/>
      <c r="B642" s="139"/>
      <c r="C642" s="140"/>
    </row>
    <row r="643" spans="1:3">
      <c r="A643" s="138"/>
      <c r="B643" s="139"/>
      <c r="C643" s="140"/>
    </row>
    <row r="644" spans="1:3">
      <c r="A644" s="138"/>
      <c r="B644" s="139"/>
      <c r="C644" s="140"/>
    </row>
    <row r="645" spans="1:3">
      <c r="B645" s="139"/>
      <c r="C645" s="140"/>
    </row>
    <row r="646" spans="1:3">
      <c r="B646" s="139"/>
      <c r="C646" s="140"/>
    </row>
    <row r="647" spans="1:3">
      <c r="A647" s="147"/>
      <c r="B647" s="139"/>
      <c r="C647" s="148"/>
    </row>
    <row r="648" spans="1:3">
      <c r="A648" s="138"/>
      <c r="B648" s="139"/>
      <c r="C648" s="140"/>
    </row>
    <row r="649" spans="1:3">
      <c r="A649" s="138"/>
      <c r="B649" s="139"/>
      <c r="C649" s="140"/>
    </row>
    <row r="650" spans="1:3">
      <c r="A650" s="147"/>
      <c r="B650" s="139"/>
      <c r="C650" s="148"/>
    </row>
    <row r="651" spans="1:3">
      <c r="A651" s="138"/>
      <c r="B651" s="139"/>
      <c r="C651" s="140"/>
    </row>
    <row r="652" spans="1:3">
      <c r="A652" s="138"/>
      <c r="B652" s="139"/>
      <c r="C652" s="140"/>
    </row>
    <row r="653" spans="1:3">
      <c r="B653" s="139"/>
      <c r="C653" s="140"/>
    </row>
    <row r="654" spans="1:3">
      <c r="A654" s="138"/>
      <c r="B654" s="139"/>
      <c r="C654" s="140"/>
    </row>
    <row r="655" spans="1:3">
      <c r="A655" s="138"/>
      <c r="B655" s="139"/>
      <c r="C655" s="140"/>
    </row>
    <row r="656" spans="1:3">
      <c r="A656" s="138"/>
      <c r="B656" s="139"/>
      <c r="C656" s="140"/>
    </row>
    <row r="657" spans="1:3">
      <c r="A657" s="147"/>
      <c r="B657" s="139"/>
      <c r="C657" s="148"/>
    </row>
    <row r="658" spans="1:3">
      <c r="A658" s="138"/>
      <c r="B658" s="139"/>
      <c r="C658" s="140"/>
    </row>
    <row r="659" spans="1:3">
      <c r="A659" s="138"/>
      <c r="B659" s="139"/>
      <c r="C659" s="140"/>
    </row>
    <row r="660" spans="1:3">
      <c r="A660" s="138"/>
      <c r="B660" s="139"/>
      <c r="C660" s="140"/>
    </row>
    <row r="661" spans="1:3">
      <c r="A661" s="147"/>
      <c r="B661" s="139"/>
      <c r="C661" s="148"/>
    </row>
    <row r="662" spans="1:3">
      <c r="A662" s="138"/>
      <c r="B662" s="139"/>
      <c r="C662" s="140"/>
    </row>
    <row r="663" spans="1:3">
      <c r="B663" s="139"/>
      <c r="C663" s="140"/>
    </row>
    <row r="664" spans="1:3">
      <c r="A664" s="138"/>
      <c r="B664" s="139"/>
      <c r="C664" s="140"/>
    </row>
    <row r="665" spans="1:3">
      <c r="A665" s="138"/>
      <c r="B665" s="139"/>
      <c r="C665" s="140"/>
    </row>
    <row r="666" spans="1:3">
      <c r="A666" s="147"/>
      <c r="B666" s="139"/>
      <c r="C666" s="148"/>
    </row>
    <row r="667" spans="1:3">
      <c r="A667" s="138"/>
      <c r="B667" s="139"/>
      <c r="C667" s="140"/>
    </row>
    <row r="668" spans="1:3">
      <c r="A668" s="138"/>
      <c r="B668" s="139"/>
      <c r="C668" s="140"/>
    </row>
    <row r="669" spans="1:3">
      <c r="A669" s="138"/>
      <c r="B669" s="139"/>
      <c r="C669" s="140"/>
    </row>
    <row r="670" spans="1:3">
      <c r="A670" s="138"/>
      <c r="B670" s="139"/>
      <c r="C670" s="140"/>
    </row>
    <row r="671" spans="1:3">
      <c r="B671" s="139"/>
      <c r="C671" s="140"/>
    </row>
    <row r="672" spans="1:3">
      <c r="A672" s="138"/>
      <c r="B672" s="139"/>
      <c r="C672" s="140"/>
    </row>
    <row r="673" spans="1:3">
      <c r="A673" s="138"/>
      <c r="B673" s="139"/>
      <c r="C673" s="140"/>
    </row>
    <row r="674" spans="1:3">
      <c r="A674" s="138"/>
      <c r="B674" s="139"/>
      <c r="C674" s="140"/>
    </row>
    <row r="675" spans="1:3">
      <c r="A675" s="138"/>
      <c r="B675" s="139"/>
      <c r="C675" s="140"/>
    </row>
    <row r="676" spans="1:3">
      <c r="A676" s="147"/>
      <c r="B676" s="139"/>
      <c r="C676" s="148"/>
    </row>
    <row r="677" spans="1:3">
      <c r="A677" s="138"/>
      <c r="B677" s="139"/>
      <c r="C677" s="140"/>
    </row>
    <row r="678" spans="1:3">
      <c r="A678" s="138"/>
      <c r="B678" s="139"/>
      <c r="C678" s="140"/>
    </row>
    <row r="679" spans="1:3">
      <c r="A679" s="147"/>
      <c r="B679" s="139"/>
      <c r="C679" s="148"/>
    </row>
    <row r="680" spans="1:3">
      <c r="A680" s="138"/>
      <c r="B680" s="139"/>
      <c r="C680" s="140"/>
    </row>
    <row r="681" spans="1:3">
      <c r="A681" s="138"/>
      <c r="B681" s="139"/>
      <c r="C681" s="140"/>
    </row>
    <row r="682" spans="1:3">
      <c r="B682" s="139"/>
      <c r="C682" s="140"/>
    </row>
    <row r="683" spans="1:3">
      <c r="A683" s="138"/>
      <c r="B683" s="139"/>
      <c r="C683" s="140"/>
    </row>
    <row r="684" spans="1:3">
      <c r="A684" s="138"/>
      <c r="B684" s="139"/>
      <c r="C684" s="140"/>
    </row>
    <row r="685" spans="1:3">
      <c r="A685" s="138"/>
      <c r="B685" s="139"/>
      <c r="C685" s="140"/>
    </row>
    <row r="686" spans="1:3">
      <c r="A686" s="138"/>
      <c r="B686" s="139"/>
      <c r="C686" s="140"/>
    </row>
    <row r="687" spans="1:3">
      <c r="A687" s="138"/>
      <c r="B687" s="139"/>
      <c r="C687" s="140"/>
    </row>
    <row r="688" spans="1:3">
      <c r="A688" s="138"/>
      <c r="B688" s="139"/>
      <c r="C688" s="140"/>
    </row>
    <row r="689" spans="1:3">
      <c r="A689" s="138"/>
      <c r="B689" s="139"/>
      <c r="C689" s="140"/>
    </row>
    <row r="690" spans="1:3">
      <c r="A690" s="138"/>
      <c r="B690" s="139"/>
      <c r="C690" s="140"/>
    </row>
    <row r="691" spans="1:3">
      <c r="A691" s="138"/>
      <c r="B691" s="139"/>
      <c r="C691" s="140"/>
    </row>
    <row r="692" spans="1:3">
      <c r="A692" s="138"/>
      <c r="B692" s="139"/>
      <c r="C692" s="140"/>
    </row>
    <row r="693" spans="1:3">
      <c r="A693" s="138"/>
      <c r="B693" s="139"/>
      <c r="C693" s="140"/>
    </row>
    <row r="694" spans="1:3">
      <c r="A694" s="138"/>
      <c r="B694" s="139"/>
      <c r="C694" s="140"/>
    </row>
    <row r="695" spans="1:3">
      <c r="A695" s="138"/>
      <c r="B695" s="139"/>
      <c r="C695" s="140"/>
    </row>
    <row r="696" spans="1:3">
      <c r="A696" s="138"/>
      <c r="B696" s="139"/>
      <c r="C696" s="140"/>
    </row>
    <row r="697" spans="1:3">
      <c r="A697" s="138"/>
      <c r="B697" s="139"/>
      <c r="C697" s="140"/>
    </row>
    <row r="698" spans="1:3">
      <c r="A698" s="138"/>
      <c r="B698" s="139"/>
      <c r="C698" s="140"/>
    </row>
    <row r="699" spans="1:3">
      <c r="A699" s="138"/>
      <c r="B699" s="139"/>
      <c r="C699" s="140"/>
    </row>
    <row r="700" spans="1:3">
      <c r="A700" s="138"/>
      <c r="B700" s="139"/>
      <c r="C700" s="140"/>
    </row>
    <row r="701" spans="1:3">
      <c r="A701" s="138"/>
      <c r="B701" s="139"/>
      <c r="C701" s="140"/>
    </row>
    <row r="702" spans="1:3">
      <c r="A702" s="138"/>
      <c r="B702" s="139"/>
      <c r="C702" s="140"/>
    </row>
    <row r="703" spans="1:3">
      <c r="A703" s="138"/>
      <c r="B703" s="139"/>
      <c r="C703" s="140"/>
    </row>
    <row r="704" spans="1:3">
      <c r="A704" s="138"/>
      <c r="B704" s="139"/>
      <c r="C704" s="140"/>
    </row>
    <row r="705" spans="1:3">
      <c r="A705" s="138"/>
      <c r="B705" s="139"/>
      <c r="C705" s="140"/>
    </row>
    <row r="706" spans="1:3">
      <c r="A706" s="138"/>
      <c r="B706" s="139"/>
      <c r="C706" s="140"/>
    </row>
    <row r="707" spans="1:3">
      <c r="A707" s="138"/>
      <c r="B707" s="139"/>
      <c r="C707" s="140"/>
    </row>
    <row r="708" spans="1:3">
      <c r="A708" s="138"/>
      <c r="B708" s="139"/>
      <c r="C708" s="140"/>
    </row>
    <row r="709" spans="1:3">
      <c r="A709" s="138"/>
      <c r="B709" s="139"/>
      <c r="C709" s="140"/>
    </row>
    <row r="710" spans="1:3">
      <c r="A710" s="138"/>
      <c r="B710" s="139"/>
      <c r="C710" s="140"/>
    </row>
    <row r="711" spans="1:3">
      <c r="A711" s="138"/>
      <c r="B711" s="139"/>
      <c r="C711" s="140"/>
    </row>
    <row r="712" spans="1:3">
      <c r="A712" s="138"/>
      <c r="B712" s="139"/>
      <c r="C712" s="140"/>
    </row>
    <row r="713" spans="1:3">
      <c r="B713" s="139"/>
      <c r="C713" s="140"/>
    </row>
    <row r="714" spans="1:3">
      <c r="A714" s="138"/>
      <c r="B714" s="139"/>
      <c r="C714" s="140"/>
    </row>
    <row r="715" spans="1:3">
      <c r="A715" s="147"/>
      <c r="B715" s="139"/>
      <c r="C715" s="148"/>
    </row>
    <row r="716" spans="1:3">
      <c r="A716" s="147"/>
      <c r="B716" s="139"/>
      <c r="C716" s="148"/>
    </row>
    <row r="717" spans="1:3">
      <c r="A717" s="138"/>
      <c r="B717" s="139"/>
      <c r="C717" s="140"/>
    </row>
    <row r="718" spans="1:3">
      <c r="A718" s="147"/>
      <c r="B718" s="139"/>
      <c r="C718" s="148"/>
    </row>
    <row r="719" spans="1:3">
      <c r="A719" s="147"/>
      <c r="B719" s="139"/>
      <c r="C719" s="148"/>
    </row>
    <row r="720" spans="1:3">
      <c r="A720" s="138"/>
      <c r="B720" s="139"/>
      <c r="C720" s="140"/>
    </row>
    <row r="721" spans="1:3">
      <c r="A721" s="138"/>
      <c r="B721" s="139"/>
      <c r="C721" s="140"/>
    </row>
    <row r="722" spans="1:3">
      <c r="A722" s="138"/>
      <c r="B722" s="139"/>
      <c r="C722" s="140"/>
    </row>
    <row r="723" spans="1:3">
      <c r="A723" s="138"/>
      <c r="B723" s="139"/>
      <c r="C723" s="140"/>
    </row>
    <row r="724" spans="1:3">
      <c r="A724" s="147"/>
      <c r="B724" s="139"/>
      <c r="C724" s="148"/>
    </row>
    <row r="725" spans="1:3">
      <c r="A725" s="138"/>
      <c r="B725" s="139"/>
      <c r="C725" s="140"/>
    </row>
    <row r="726" spans="1:3">
      <c r="A726" s="138"/>
      <c r="B726" s="139"/>
      <c r="C726" s="140"/>
    </row>
    <row r="727" spans="1:3">
      <c r="B727" s="139"/>
      <c r="C727" s="140"/>
    </row>
    <row r="728" spans="1:3">
      <c r="A728" s="138"/>
      <c r="B728" s="139"/>
      <c r="C728" s="140"/>
    </row>
    <row r="729" spans="1:3">
      <c r="A729" s="138"/>
      <c r="B729" s="139"/>
      <c r="C729" s="140"/>
    </row>
    <row r="730" spans="1:3">
      <c r="A730" s="138"/>
      <c r="B730" s="139"/>
      <c r="C730" s="140"/>
    </row>
    <row r="731" spans="1:3">
      <c r="A731" s="138"/>
      <c r="B731" s="139"/>
      <c r="C731" s="140"/>
    </row>
    <row r="732" spans="1:3">
      <c r="A732" s="138"/>
      <c r="B732" s="139"/>
      <c r="C732" s="140"/>
    </row>
    <row r="733" spans="1:3">
      <c r="B733" s="139"/>
      <c r="C733" s="140"/>
    </row>
    <row r="734" spans="1:3">
      <c r="A734" s="138"/>
      <c r="B734" s="139"/>
      <c r="C734" s="140"/>
    </row>
    <row r="735" spans="1:3">
      <c r="A735" s="138"/>
      <c r="B735" s="139"/>
      <c r="C735" s="140"/>
    </row>
    <row r="736" spans="1:3">
      <c r="A736" s="147"/>
      <c r="B736" s="139"/>
      <c r="C736" s="148"/>
    </row>
    <row r="737" spans="1:3">
      <c r="A737" s="138"/>
      <c r="B737" s="139"/>
      <c r="C737" s="140"/>
    </row>
    <row r="738" spans="1:3">
      <c r="A738" s="138"/>
      <c r="B738" s="139"/>
      <c r="C738" s="140"/>
    </row>
    <row r="739" spans="1:3">
      <c r="A739" s="138"/>
      <c r="B739" s="139"/>
      <c r="C739" s="140"/>
    </row>
    <row r="740" spans="1:3">
      <c r="A740" s="138"/>
      <c r="B740" s="139"/>
      <c r="C740" s="140"/>
    </row>
    <row r="741" spans="1:3">
      <c r="A741" s="138"/>
      <c r="B741" s="139"/>
      <c r="C741" s="140"/>
    </row>
    <row r="742" spans="1:3">
      <c r="A742" s="138"/>
      <c r="B742" s="139"/>
      <c r="C742" s="140"/>
    </row>
    <row r="743" spans="1:3">
      <c r="A743" s="138"/>
      <c r="B743" s="139"/>
      <c r="C743" s="140"/>
    </row>
    <row r="744" spans="1:3">
      <c r="A744" s="138"/>
      <c r="B744" s="139"/>
      <c r="C744" s="140"/>
    </row>
    <row r="745" spans="1:3">
      <c r="A745" s="138"/>
      <c r="B745" s="139"/>
      <c r="C745" s="140"/>
    </row>
    <row r="746" spans="1:3">
      <c r="B746" s="139"/>
      <c r="C746" s="140"/>
    </row>
    <row r="747" spans="1:3">
      <c r="A747" s="147"/>
      <c r="B747" s="139"/>
      <c r="C747" s="148"/>
    </row>
    <row r="748" spans="1:3">
      <c r="A748" s="138"/>
      <c r="B748" s="139"/>
      <c r="C748" s="140"/>
    </row>
    <row r="749" spans="1:3">
      <c r="A749" s="138"/>
      <c r="B749" s="139"/>
      <c r="C749" s="140"/>
    </row>
    <row r="750" spans="1:3">
      <c r="A750" s="138"/>
      <c r="B750" s="139"/>
      <c r="C750" s="140"/>
    </row>
    <row r="751" spans="1:3">
      <c r="A751" s="138"/>
      <c r="B751" s="139"/>
      <c r="C751" s="140"/>
    </row>
    <row r="752" spans="1:3">
      <c r="A752" s="138"/>
      <c r="B752" s="139"/>
      <c r="C752" s="140"/>
    </row>
    <row r="753" spans="1:3">
      <c r="A753" s="138"/>
      <c r="B753" s="139"/>
      <c r="C753" s="140"/>
    </row>
    <row r="754" spans="1:3">
      <c r="A754" s="138"/>
      <c r="B754" s="139"/>
      <c r="C754" s="140"/>
    </row>
    <row r="755" spans="1:3">
      <c r="A755" s="138"/>
      <c r="B755" s="139"/>
      <c r="C755" s="140"/>
    </row>
    <row r="756" spans="1:3">
      <c r="A756" s="138"/>
      <c r="B756" s="139"/>
      <c r="C756" s="140"/>
    </row>
    <row r="757" spans="1:3">
      <c r="B757" s="139"/>
      <c r="C757" s="140"/>
    </row>
    <row r="758" spans="1:3">
      <c r="A758" s="138"/>
      <c r="B758" s="139"/>
      <c r="C758" s="140"/>
    </row>
    <row r="759" spans="1:3">
      <c r="A759" s="138"/>
      <c r="B759" s="139"/>
      <c r="C759" s="140"/>
    </row>
    <row r="760" spans="1:3">
      <c r="A760" s="138"/>
      <c r="B760" s="139"/>
      <c r="C760" s="140"/>
    </row>
    <row r="761" spans="1:3">
      <c r="A761" s="138"/>
      <c r="B761" s="139"/>
      <c r="C761" s="140"/>
    </row>
    <row r="762" spans="1:3">
      <c r="A762" s="138"/>
      <c r="B762" s="139"/>
      <c r="C762" s="140"/>
    </row>
    <row r="763" spans="1:3">
      <c r="A763" s="138"/>
      <c r="B763" s="139"/>
      <c r="C763" s="140"/>
    </row>
    <row r="764" spans="1:3">
      <c r="A764" s="138"/>
      <c r="B764" s="139"/>
      <c r="C764" s="140"/>
    </row>
    <row r="765" spans="1:3">
      <c r="A765" s="138"/>
      <c r="B765" s="139"/>
      <c r="C765" s="140"/>
    </row>
    <row r="766" spans="1:3">
      <c r="A766" s="138"/>
      <c r="B766" s="139"/>
      <c r="C766" s="140"/>
    </row>
    <row r="767" spans="1:3">
      <c r="A767" s="138"/>
      <c r="B767" s="139"/>
      <c r="C767" s="140"/>
    </row>
    <row r="768" spans="1:3">
      <c r="A768" s="138"/>
      <c r="B768" s="139"/>
      <c r="C768" s="140"/>
    </row>
    <row r="769" spans="1:3">
      <c r="A769" s="138"/>
      <c r="B769" s="139"/>
      <c r="C769" s="140"/>
    </row>
    <row r="770" spans="1:3">
      <c r="A770" s="138"/>
      <c r="B770" s="139"/>
      <c r="C770" s="140"/>
    </row>
    <row r="771" spans="1:3">
      <c r="A771" s="138"/>
      <c r="B771" s="139"/>
      <c r="C771" s="140"/>
    </row>
    <row r="772" spans="1:3">
      <c r="A772" s="138"/>
      <c r="B772" s="139"/>
      <c r="C772" s="140"/>
    </row>
    <row r="773" spans="1:3">
      <c r="A773" s="138"/>
      <c r="B773" s="139"/>
      <c r="C773" s="140"/>
    </row>
    <row r="774" spans="1:3">
      <c r="A774" s="147"/>
      <c r="B774" s="139"/>
      <c r="C774" s="148"/>
    </row>
    <row r="775" spans="1:3">
      <c r="B775" s="139"/>
      <c r="C775" s="140"/>
    </row>
    <row r="776" spans="1:3">
      <c r="A776" s="138"/>
      <c r="B776" s="139"/>
      <c r="C776" s="140"/>
    </row>
    <row r="777" spans="1:3">
      <c r="A777" s="138"/>
      <c r="B777" s="139"/>
      <c r="C777" s="140"/>
    </row>
    <row r="778" spans="1:3">
      <c r="A778" s="138"/>
      <c r="B778" s="139"/>
      <c r="C778" s="140"/>
    </row>
    <row r="779" spans="1:3">
      <c r="A779" s="138"/>
      <c r="B779" s="139"/>
      <c r="C779" s="140"/>
    </row>
    <row r="780" spans="1:3">
      <c r="A780" s="138"/>
      <c r="B780" s="139"/>
      <c r="C780" s="140"/>
    </row>
    <row r="781" spans="1:3">
      <c r="A781" s="138"/>
      <c r="B781" s="139"/>
      <c r="C781" s="140"/>
    </row>
    <row r="782" spans="1:3">
      <c r="A782" s="138"/>
      <c r="B782" s="139"/>
      <c r="C782" s="140"/>
    </row>
    <row r="783" spans="1:3">
      <c r="A783" s="138"/>
      <c r="B783" s="139"/>
      <c r="C783" s="140"/>
    </row>
    <row r="784" spans="1:3">
      <c r="A784" s="138"/>
      <c r="B784" s="139"/>
      <c r="C784" s="140"/>
    </row>
    <row r="785" spans="1:3">
      <c r="A785" s="138"/>
      <c r="B785" s="139"/>
      <c r="C785" s="140"/>
    </row>
    <row r="786" spans="1:3">
      <c r="A786" s="138"/>
      <c r="B786" s="139"/>
      <c r="C786" s="140"/>
    </row>
    <row r="787" spans="1:3">
      <c r="A787" s="138"/>
      <c r="B787" s="139"/>
      <c r="C787" s="140"/>
    </row>
    <row r="788" spans="1:3">
      <c r="A788" s="147"/>
      <c r="B788" s="139"/>
      <c r="C788" s="148"/>
    </row>
    <row r="789" spans="1:3">
      <c r="A789" s="138"/>
      <c r="B789" s="139"/>
      <c r="C789" s="140"/>
    </row>
    <row r="790" spans="1:3">
      <c r="A790" s="138"/>
      <c r="B790" s="139"/>
      <c r="C790" s="140"/>
    </row>
    <row r="791" spans="1:3">
      <c r="A791" s="138"/>
      <c r="B791" s="139"/>
      <c r="C791" s="140"/>
    </row>
    <row r="792" spans="1:3">
      <c r="A792" s="138"/>
      <c r="B792" s="139"/>
      <c r="C792" s="140"/>
    </row>
    <row r="793" spans="1:3">
      <c r="A793" s="138"/>
      <c r="B793" s="139"/>
      <c r="C793" s="140"/>
    </row>
    <row r="794" spans="1:3">
      <c r="A794" s="138"/>
      <c r="B794" s="139"/>
      <c r="C794" s="140"/>
    </row>
    <row r="795" spans="1:3">
      <c r="A795" s="138"/>
      <c r="B795" s="139"/>
      <c r="C795" s="140"/>
    </row>
    <row r="796" spans="1:3">
      <c r="A796" s="138"/>
      <c r="B796" s="139"/>
      <c r="C796" s="140"/>
    </row>
    <row r="797" spans="1:3">
      <c r="A797" s="147"/>
      <c r="B797" s="139"/>
      <c r="C797" s="148"/>
    </row>
    <row r="798" spans="1:3">
      <c r="A798" s="138"/>
      <c r="B798" s="139"/>
      <c r="C798" s="140"/>
    </row>
    <row r="799" spans="1:3">
      <c r="A799" s="147"/>
      <c r="B799" s="139"/>
      <c r="C799" s="148"/>
    </row>
    <row r="800" spans="1:3">
      <c r="A800" s="138"/>
      <c r="B800" s="139"/>
      <c r="C800" s="140"/>
    </row>
    <row r="801" spans="1:3">
      <c r="A801" s="138"/>
      <c r="B801" s="139"/>
      <c r="C801" s="140"/>
    </row>
    <row r="802" spans="1:3">
      <c r="A802" s="138"/>
      <c r="B802" s="139"/>
      <c r="C802" s="140"/>
    </row>
    <row r="803" spans="1:3">
      <c r="A803" s="138"/>
      <c r="B803" s="139"/>
      <c r="C803" s="140"/>
    </row>
    <row r="804" spans="1:3">
      <c r="A804" s="138"/>
      <c r="B804" s="139"/>
      <c r="C804" s="140"/>
    </row>
    <row r="805" spans="1:3">
      <c r="A805" s="138"/>
      <c r="B805" s="139"/>
      <c r="C805" s="140"/>
    </row>
    <row r="806" spans="1:3">
      <c r="A806" s="138"/>
      <c r="B806" s="139"/>
      <c r="C806" s="140"/>
    </row>
    <row r="807" spans="1:3">
      <c r="B807" s="139"/>
      <c r="C807" s="140"/>
    </row>
    <row r="808" spans="1:3">
      <c r="A808" s="138"/>
      <c r="B808" s="139"/>
      <c r="C808" s="140"/>
    </row>
    <row r="809" spans="1:3">
      <c r="A809" s="138"/>
      <c r="B809" s="139"/>
      <c r="C809" s="140"/>
    </row>
    <row r="810" spans="1:3">
      <c r="A810" s="138"/>
      <c r="B810" s="139"/>
      <c r="C810" s="140"/>
    </row>
    <row r="811" spans="1:3">
      <c r="A811" s="138"/>
      <c r="B811" s="139"/>
      <c r="C811" s="140"/>
    </row>
    <row r="812" spans="1:3">
      <c r="B812" s="139"/>
      <c r="C812" s="140"/>
    </row>
    <row r="813" spans="1:3">
      <c r="A813" s="138"/>
      <c r="B813" s="139"/>
      <c r="C813" s="140"/>
    </row>
    <row r="814" spans="1:3">
      <c r="A814" s="138"/>
      <c r="B814" s="139"/>
      <c r="C814" s="140"/>
    </row>
    <row r="815" spans="1:3">
      <c r="A815" s="138"/>
      <c r="B815" s="139"/>
      <c r="C815" s="140"/>
    </row>
    <row r="816" spans="1:3">
      <c r="B816" s="139"/>
      <c r="C816" s="140"/>
    </row>
    <row r="817" spans="1:3">
      <c r="A817" s="138"/>
      <c r="B817" s="139"/>
      <c r="C817" s="140"/>
    </row>
    <row r="818" spans="1:3">
      <c r="A818" s="138"/>
      <c r="B818" s="139"/>
      <c r="C818" s="140"/>
    </row>
    <row r="819" spans="1:3">
      <c r="A819" s="138"/>
      <c r="B819" s="139"/>
      <c r="C819" s="140"/>
    </row>
    <row r="820" spans="1:3">
      <c r="B820" s="139"/>
      <c r="C820" s="140"/>
    </row>
    <row r="821" spans="1:3">
      <c r="A821" s="138"/>
      <c r="B821" s="139"/>
      <c r="C821" s="140"/>
    </row>
    <row r="822" spans="1:3">
      <c r="A822" s="138"/>
      <c r="B822" s="139"/>
      <c r="C822" s="140"/>
    </row>
    <row r="823" spans="1:3">
      <c r="A823" s="138"/>
      <c r="B823" s="139"/>
      <c r="C823" s="140"/>
    </row>
    <row r="824" spans="1:3">
      <c r="A824" s="138"/>
      <c r="B824" s="139"/>
      <c r="C824" s="140"/>
    </row>
    <row r="825" spans="1:3">
      <c r="A825" s="138"/>
      <c r="B825" s="139"/>
      <c r="C825" s="140"/>
    </row>
    <row r="826" spans="1:3">
      <c r="A826" s="138"/>
      <c r="B826" s="139"/>
      <c r="C826" s="140"/>
    </row>
    <row r="827" spans="1:3">
      <c r="A827" s="138"/>
      <c r="B827" s="139"/>
      <c r="C827" s="140"/>
    </row>
    <row r="828" spans="1:3">
      <c r="A828" s="138"/>
      <c r="B828" s="139"/>
      <c r="C828" s="140"/>
    </row>
    <row r="829" spans="1:3">
      <c r="A829" s="138"/>
      <c r="B829" s="139"/>
      <c r="C829" s="140"/>
    </row>
    <row r="830" spans="1:3">
      <c r="A830" s="138"/>
      <c r="B830" s="139"/>
      <c r="C830" s="140"/>
    </row>
    <row r="831" spans="1:3">
      <c r="B831" s="139"/>
      <c r="C831" s="140"/>
    </row>
    <row r="832" spans="1:3">
      <c r="A832" s="138"/>
      <c r="B832" s="139"/>
      <c r="C832" s="140"/>
    </row>
    <row r="833" spans="1:3">
      <c r="A833" s="138"/>
      <c r="B833" s="139"/>
      <c r="C833" s="140"/>
    </row>
    <row r="834" spans="1:3">
      <c r="A834" s="138"/>
      <c r="B834" s="139"/>
      <c r="C834" s="140"/>
    </row>
    <row r="835" spans="1:3">
      <c r="A835" s="138"/>
      <c r="B835" s="139"/>
      <c r="C835" s="140"/>
    </row>
    <row r="836" spans="1:3">
      <c r="A836" s="138"/>
      <c r="B836" s="139"/>
      <c r="C836" s="140"/>
    </row>
    <row r="837" spans="1:3">
      <c r="A837" s="138"/>
      <c r="B837" s="139"/>
      <c r="C837" s="140"/>
    </row>
    <row r="838" spans="1:3">
      <c r="A838" s="138"/>
      <c r="B838" s="139"/>
      <c r="C838" s="140"/>
    </row>
    <row r="839" spans="1:3">
      <c r="A839" s="138"/>
      <c r="B839" s="139"/>
      <c r="C839" s="140"/>
    </row>
    <row r="840" spans="1:3">
      <c r="A840" s="138"/>
      <c r="B840" s="139"/>
      <c r="C840" s="140"/>
    </row>
    <row r="841" spans="1:3">
      <c r="A841" s="138"/>
      <c r="B841" s="139"/>
      <c r="C841" s="140"/>
    </row>
    <row r="842" spans="1:3">
      <c r="A842" s="138"/>
      <c r="B842" s="139"/>
      <c r="C842" s="140"/>
    </row>
    <row r="843" spans="1:3">
      <c r="B843" s="139"/>
      <c r="C843" s="140"/>
    </row>
    <row r="844" spans="1:3">
      <c r="B844" s="139"/>
      <c r="C844" s="140"/>
    </row>
    <row r="845" spans="1:3">
      <c r="A845" s="138"/>
      <c r="B845" s="139"/>
      <c r="C845" s="140"/>
    </row>
    <row r="846" spans="1:3">
      <c r="B846" s="139"/>
      <c r="C846" s="140"/>
    </row>
    <row r="847" spans="1:3">
      <c r="A847" s="138"/>
      <c r="B847" s="139"/>
      <c r="C847" s="140"/>
    </row>
    <row r="848" spans="1:3">
      <c r="A848" s="138"/>
      <c r="B848" s="139"/>
      <c r="C848" s="140"/>
    </row>
    <row r="849" spans="1:3">
      <c r="B849" s="139"/>
      <c r="C849" s="140"/>
    </row>
    <row r="850" spans="1:3">
      <c r="A850" s="138"/>
      <c r="B850" s="139"/>
      <c r="C850" s="140"/>
    </row>
    <row r="851" spans="1:3">
      <c r="A851" s="138"/>
      <c r="B851" s="139"/>
      <c r="C851" s="140"/>
    </row>
    <row r="852" spans="1:3">
      <c r="A852" s="138"/>
      <c r="B852" s="139"/>
      <c r="C852" s="140"/>
    </row>
    <row r="853" spans="1:3">
      <c r="B853" s="139"/>
      <c r="C853" s="140"/>
    </row>
    <row r="854" spans="1:3">
      <c r="A854" s="138"/>
      <c r="B854" s="139"/>
      <c r="C854" s="140"/>
    </row>
    <row r="855" spans="1:3">
      <c r="A855" s="138"/>
      <c r="B855" s="139"/>
      <c r="C855" s="140"/>
    </row>
    <row r="856" spans="1:3">
      <c r="A856" s="138"/>
      <c r="B856" s="139"/>
      <c r="C856" s="140"/>
    </row>
    <row r="857" spans="1:3">
      <c r="A857" s="138"/>
      <c r="B857" s="139"/>
      <c r="C857" s="140"/>
    </row>
    <row r="858" spans="1:3">
      <c r="A858" s="138"/>
      <c r="B858" s="139"/>
      <c r="C858" s="140"/>
    </row>
    <row r="859" spans="1:3">
      <c r="A859" s="138"/>
      <c r="B859" s="139"/>
      <c r="C859" s="140"/>
    </row>
    <row r="860" spans="1:3">
      <c r="A860" s="138"/>
      <c r="B860" s="139"/>
      <c r="C860" s="140"/>
    </row>
    <row r="861" spans="1:3">
      <c r="A861" s="138"/>
      <c r="B861" s="139"/>
      <c r="C861" s="140"/>
    </row>
    <row r="862" spans="1:3">
      <c r="A862" s="138"/>
      <c r="B862" s="139"/>
      <c r="C862" s="140"/>
    </row>
    <row r="863" spans="1:3">
      <c r="B863" s="139"/>
      <c r="C863" s="140"/>
    </row>
    <row r="864" spans="1:3">
      <c r="A864" s="138"/>
      <c r="B864" s="139"/>
      <c r="C864" s="140"/>
    </row>
    <row r="865" spans="1:3">
      <c r="A865" s="138"/>
      <c r="B865" s="139"/>
      <c r="C865" s="140"/>
    </row>
    <row r="866" spans="1:3">
      <c r="A866" s="138"/>
      <c r="B866" s="139"/>
      <c r="C866" s="140"/>
    </row>
    <row r="867" spans="1:3">
      <c r="A867" s="138"/>
      <c r="B867" s="139"/>
      <c r="C867" s="140"/>
    </row>
    <row r="868" spans="1:3">
      <c r="A868" s="138"/>
      <c r="B868" s="139"/>
      <c r="C868" s="140"/>
    </row>
    <row r="869" spans="1:3">
      <c r="A869" s="138"/>
      <c r="B869" s="139"/>
      <c r="C869" s="140"/>
    </row>
    <row r="870" spans="1:3">
      <c r="A870" s="138"/>
      <c r="B870" s="139"/>
      <c r="C870" s="140"/>
    </row>
    <row r="871" spans="1:3">
      <c r="A871" s="138"/>
      <c r="B871" s="139"/>
      <c r="C871" s="140"/>
    </row>
    <row r="872" spans="1:3">
      <c r="A872" s="138"/>
      <c r="B872" s="139"/>
      <c r="C872" s="140"/>
    </row>
    <row r="873" spans="1:3">
      <c r="A873" s="138"/>
      <c r="B873" s="139"/>
      <c r="C873" s="140"/>
    </row>
    <row r="874" spans="1:3">
      <c r="A874" s="138"/>
      <c r="B874" s="139"/>
      <c r="C874" s="140"/>
    </row>
    <row r="875" spans="1:3">
      <c r="A875" s="138"/>
      <c r="B875" s="139"/>
      <c r="C875" s="140"/>
    </row>
    <row r="876" spans="1:3">
      <c r="A876" s="147"/>
      <c r="B876" s="139"/>
      <c r="C876" s="148"/>
    </row>
    <row r="877" spans="1:3">
      <c r="A877" s="138"/>
      <c r="B877" s="139"/>
      <c r="C877" s="140"/>
    </row>
    <row r="878" spans="1:3">
      <c r="A878" s="138"/>
      <c r="B878" s="139"/>
      <c r="C878" s="140"/>
    </row>
    <row r="879" spans="1:3">
      <c r="A879" s="138"/>
      <c r="B879" s="139"/>
      <c r="C879" s="140"/>
    </row>
    <row r="880" spans="1:3">
      <c r="A880" s="138"/>
      <c r="B880" s="139"/>
      <c r="C880" s="140"/>
    </row>
    <row r="881" spans="1:3">
      <c r="A881" s="138"/>
      <c r="B881" s="139"/>
      <c r="C881" s="140"/>
    </row>
    <row r="882" spans="1:3">
      <c r="A882" s="138"/>
      <c r="B882" s="139"/>
      <c r="C882" s="140"/>
    </row>
    <row r="883" spans="1:3">
      <c r="A883" s="138"/>
      <c r="B883" s="139"/>
      <c r="C883" s="140"/>
    </row>
    <row r="884" spans="1:3">
      <c r="A884" s="138"/>
      <c r="B884" s="139"/>
      <c r="C884" s="140"/>
    </row>
    <row r="885" spans="1:3">
      <c r="A885" s="138"/>
      <c r="B885" s="139"/>
      <c r="C885" s="140"/>
    </row>
    <row r="886" spans="1:3">
      <c r="A886" s="138"/>
      <c r="B886" s="139"/>
      <c r="C886" s="140"/>
    </row>
    <row r="887" spans="1:3">
      <c r="A887" s="138"/>
      <c r="B887" s="139"/>
      <c r="C887" s="140"/>
    </row>
    <row r="888" spans="1:3">
      <c r="A888" s="138"/>
      <c r="B888" s="139"/>
      <c r="C888" s="140"/>
    </row>
    <row r="889" spans="1:3">
      <c r="A889" s="138"/>
      <c r="B889" s="139"/>
      <c r="C889" s="140"/>
    </row>
    <row r="890" spans="1:3">
      <c r="A890" s="138"/>
      <c r="B890" s="139"/>
      <c r="C890" s="140"/>
    </row>
    <row r="891" spans="1:3">
      <c r="A891" s="138"/>
      <c r="B891" s="139"/>
      <c r="C891" s="140"/>
    </row>
    <row r="892" spans="1:3">
      <c r="A892" s="138"/>
      <c r="B892" s="139"/>
      <c r="C892" s="140"/>
    </row>
    <row r="893" spans="1:3">
      <c r="A893" s="138"/>
      <c r="B893" s="139"/>
      <c r="C893" s="140"/>
    </row>
    <row r="894" spans="1:3">
      <c r="B894" s="139"/>
      <c r="C894" s="140"/>
    </row>
    <row r="895" spans="1:3">
      <c r="A895" s="138"/>
      <c r="B895" s="139"/>
      <c r="C895" s="140"/>
    </row>
    <row r="896" spans="1:3">
      <c r="A896" s="138"/>
      <c r="B896" s="139"/>
      <c r="C896" s="140"/>
    </row>
    <row r="897" spans="1:3">
      <c r="A897" s="138"/>
      <c r="B897" s="139"/>
      <c r="C897" s="140"/>
    </row>
    <row r="898" spans="1:3">
      <c r="A898" s="138"/>
      <c r="B898" s="139"/>
      <c r="C898" s="140"/>
    </row>
    <row r="899" spans="1:3">
      <c r="B899" s="139"/>
      <c r="C899" s="140"/>
    </row>
    <row r="900" spans="1:3">
      <c r="A900" s="138"/>
      <c r="B900" s="139"/>
      <c r="C900" s="140"/>
    </row>
    <row r="901" spans="1:3">
      <c r="A901" s="138"/>
      <c r="B901" s="139"/>
      <c r="C901" s="140"/>
    </row>
    <row r="902" spans="1:3">
      <c r="A902" s="138"/>
      <c r="B902" s="139"/>
      <c r="C902" s="140"/>
    </row>
    <row r="903" spans="1:3">
      <c r="A903" s="147"/>
      <c r="B903" s="139"/>
      <c r="C903" s="148"/>
    </row>
    <row r="904" spans="1:3">
      <c r="B904" s="139"/>
      <c r="C904" s="140"/>
    </row>
    <row r="905" spans="1:3">
      <c r="A905" s="138"/>
      <c r="B905" s="139"/>
      <c r="C905" s="140"/>
    </row>
    <row r="906" spans="1:3">
      <c r="A906" s="138"/>
      <c r="B906" s="139"/>
      <c r="C906" s="140"/>
    </row>
    <row r="907" spans="1:3">
      <c r="A907" s="138"/>
      <c r="B907" s="139"/>
      <c r="C907" s="140"/>
    </row>
    <row r="908" spans="1:3">
      <c r="A908" s="138"/>
      <c r="B908" s="139"/>
      <c r="C908" s="140"/>
    </row>
    <row r="909" spans="1:3">
      <c r="A909" s="138"/>
      <c r="B909" s="139"/>
      <c r="C909" s="140"/>
    </row>
    <row r="910" spans="1:3">
      <c r="A910" s="138"/>
      <c r="B910" s="139"/>
      <c r="C910" s="140"/>
    </row>
    <row r="911" spans="1:3">
      <c r="A911" s="138"/>
      <c r="B911" s="139"/>
      <c r="C911" s="140"/>
    </row>
    <row r="912" spans="1:3">
      <c r="A912" s="138"/>
      <c r="B912" s="139"/>
      <c r="C912" s="140"/>
    </row>
    <row r="913" spans="1:3">
      <c r="A913" s="138"/>
      <c r="B913" s="139"/>
      <c r="C913" s="140"/>
    </row>
    <row r="914" spans="1:3">
      <c r="A914" s="138"/>
      <c r="B914" s="139"/>
      <c r="C914" s="140"/>
    </row>
    <row r="915" spans="1:3">
      <c r="A915" s="138"/>
      <c r="B915" s="139"/>
      <c r="C915" s="140"/>
    </row>
    <row r="916" spans="1:3">
      <c r="A916" s="138"/>
      <c r="B916" s="139"/>
      <c r="C916" s="140"/>
    </row>
    <row r="917" spans="1:3">
      <c r="A917" s="138"/>
      <c r="B917" s="139"/>
      <c r="C917" s="140"/>
    </row>
    <row r="918" spans="1:3">
      <c r="A918" s="138"/>
      <c r="B918" s="139"/>
      <c r="C918" s="140"/>
    </row>
    <row r="919" spans="1:3">
      <c r="A919" s="138"/>
      <c r="B919" s="139"/>
      <c r="C919" s="140"/>
    </row>
    <row r="920" spans="1:3">
      <c r="A920" s="138"/>
      <c r="B920" s="139"/>
      <c r="C920" s="140"/>
    </row>
    <row r="921" spans="1:3">
      <c r="A921" s="138"/>
      <c r="B921" s="139"/>
      <c r="C921" s="140"/>
    </row>
    <row r="922" spans="1:3">
      <c r="A922" s="138"/>
      <c r="B922" s="139"/>
      <c r="C922" s="140"/>
    </row>
    <row r="923" spans="1:3">
      <c r="A923" s="138"/>
      <c r="B923" s="139"/>
      <c r="C923" s="140"/>
    </row>
    <row r="924" spans="1:3">
      <c r="A924" s="138"/>
      <c r="B924" s="139"/>
      <c r="C924" s="140"/>
    </row>
    <row r="925" spans="1:3">
      <c r="A925" s="138"/>
      <c r="B925" s="139"/>
      <c r="C925" s="140"/>
    </row>
    <row r="926" spans="1:3">
      <c r="A926" s="138"/>
      <c r="B926" s="139"/>
      <c r="C926" s="140"/>
    </row>
    <row r="927" spans="1:3">
      <c r="A927" s="138"/>
      <c r="B927" s="139"/>
      <c r="C927" s="140"/>
    </row>
    <row r="928" spans="1:3">
      <c r="A928" s="138"/>
      <c r="B928" s="139"/>
      <c r="C928" s="140"/>
    </row>
    <row r="929" spans="1:3">
      <c r="A929" s="138"/>
      <c r="B929" s="139"/>
      <c r="C929" s="140"/>
    </row>
    <row r="930" spans="1:3">
      <c r="A930" s="138"/>
      <c r="B930" s="139"/>
      <c r="C930" s="140"/>
    </row>
    <row r="931" spans="1:3">
      <c r="A931" s="147"/>
      <c r="B931" s="139"/>
      <c r="C931" s="148"/>
    </row>
    <row r="932" spans="1:3">
      <c r="A932" s="138"/>
      <c r="B932" s="139"/>
      <c r="C932" s="140"/>
    </row>
    <row r="933" spans="1:3">
      <c r="A933" s="138"/>
      <c r="B933" s="139"/>
      <c r="C933" s="140"/>
    </row>
    <row r="934" spans="1:3">
      <c r="A934" s="138"/>
      <c r="B934" s="139"/>
      <c r="C934" s="140"/>
    </row>
    <row r="935" spans="1:3">
      <c r="A935" s="138"/>
      <c r="B935" s="139"/>
      <c r="C935" s="140"/>
    </row>
    <row r="936" spans="1:3">
      <c r="A936" s="138"/>
      <c r="B936" s="139"/>
      <c r="C936" s="140"/>
    </row>
    <row r="937" spans="1:3">
      <c r="B937" s="139"/>
      <c r="C937" s="140"/>
    </row>
    <row r="938" spans="1:3">
      <c r="A938" s="138"/>
      <c r="B938" s="139"/>
      <c r="C938" s="140"/>
    </row>
    <row r="939" spans="1:3">
      <c r="A939" s="147"/>
      <c r="B939" s="139"/>
      <c r="C939" s="148"/>
    </row>
    <row r="940" spans="1:3">
      <c r="A940" s="138"/>
      <c r="B940" s="139"/>
      <c r="C940" s="140"/>
    </row>
    <row r="941" spans="1:3">
      <c r="A941" s="147"/>
      <c r="B941" s="139"/>
      <c r="C941" s="148"/>
    </row>
    <row r="942" spans="1:3">
      <c r="A942" s="138"/>
      <c r="B942" s="139"/>
      <c r="C942" s="140"/>
    </row>
    <row r="943" spans="1:3">
      <c r="A943" s="138"/>
      <c r="B943" s="139"/>
      <c r="C943" s="140"/>
    </row>
    <row r="944" spans="1:3">
      <c r="A944" s="138"/>
      <c r="B944" s="139"/>
      <c r="C944" s="140"/>
    </row>
    <row r="945" spans="1:3">
      <c r="A945" s="138"/>
      <c r="B945" s="139"/>
      <c r="C945" s="140"/>
    </row>
    <row r="946" spans="1:3">
      <c r="A946" s="138"/>
      <c r="B946" s="139"/>
      <c r="C946" s="140"/>
    </row>
    <row r="947" spans="1:3">
      <c r="B947" s="139"/>
      <c r="C947" s="140"/>
    </row>
    <row r="948" spans="1:3">
      <c r="A948" s="138"/>
      <c r="B948" s="139"/>
      <c r="C948" s="140"/>
    </row>
    <row r="949" spans="1:3">
      <c r="A949" s="138"/>
      <c r="B949" s="139"/>
      <c r="C949" s="140"/>
    </row>
    <row r="950" spans="1:3">
      <c r="A950" s="138"/>
      <c r="B950" s="139"/>
      <c r="C950" s="140"/>
    </row>
    <row r="951" spans="1:3">
      <c r="A951" s="138"/>
      <c r="B951" s="139"/>
      <c r="C951" s="140"/>
    </row>
    <row r="952" spans="1:3">
      <c r="B952" s="139"/>
      <c r="C952" s="140"/>
    </row>
    <row r="953" spans="1:3">
      <c r="A953" s="138"/>
      <c r="B953" s="139"/>
      <c r="C953" s="140"/>
    </row>
    <row r="954" spans="1:3">
      <c r="A954" s="138"/>
      <c r="B954" s="139"/>
      <c r="C954" s="140"/>
    </row>
    <row r="955" spans="1:3">
      <c r="A955" s="147"/>
      <c r="B955" s="139"/>
      <c r="C955" s="148"/>
    </row>
    <row r="956" spans="1:3">
      <c r="A956" s="147"/>
      <c r="B956" s="139"/>
      <c r="C956" s="148"/>
    </row>
    <row r="957" spans="1:3">
      <c r="B957" s="139"/>
      <c r="C957" s="140"/>
    </row>
    <row r="958" spans="1:3">
      <c r="A958" s="138"/>
      <c r="B958" s="139"/>
      <c r="C958" s="140"/>
    </row>
    <row r="959" spans="1:3">
      <c r="A959" s="138"/>
      <c r="B959" s="139"/>
      <c r="C959" s="140"/>
    </row>
    <row r="960" spans="1:3">
      <c r="A960" s="138"/>
      <c r="B960" s="139"/>
      <c r="C960" s="140"/>
    </row>
    <row r="961" spans="1:3">
      <c r="A961" s="138"/>
      <c r="B961" s="139"/>
      <c r="C961" s="140"/>
    </row>
    <row r="962" spans="1:3">
      <c r="A962" s="138"/>
      <c r="B962" s="139"/>
      <c r="C962" s="140"/>
    </row>
    <row r="963" spans="1:3">
      <c r="A963" s="147"/>
      <c r="B963" s="139"/>
      <c r="C963" s="148"/>
    </row>
    <row r="964" spans="1:3">
      <c r="A964" s="138"/>
      <c r="B964" s="139"/>
      <c r="C964" s="140"/>
    </row>
    <row r="965" spans="1:3">
      <c r="A965" s="138"/>
      <c r="B965" s="139"/>
      <c r="C965" s="140"/>
    </row>
    <row r="966" spans="1:3">
      <c r="A966" s="138"/>
      <c r="B966" s="139"/>
      <c r="C966" s="140"/>
    </row>
    <row r="967" spans="1:3">
      <c r="A967" s="138"/>
      <c r="B967" s="139"/>
      <c r="C967" s="140"/>
    </row>
    <row r="968" spans="1:3">
      <c r="A968" s="145"/>
      <c r="B968" s="139"/>
      <c r="C968" s="140"/>
    </row>
    <row r="969" spans="1:3">
      <c r="A969" s="145"/>
      <c r="B969" s="139"/>
      <c r="C969" s="140"/>
    </row>
    <row r="970" spans="1:3">
      <c r="A970" s="145"/>
      <c r="B970" s="139"/>
      <c r="C970" s="140"/>
    </row>
    <row r="971" spans="1:3">
      <c r="A971" s="138"/>
      <c r="B971" s="139"/>
      <c r="C971" s="140"/>
    </row>
    <row r="972" spans="1:3">
      <c r="A972" s="138"/>
      <c r="B972" s="139"/>
      <c r="C972" s="140"/>
    </row>
    <row r="973" spans="1:3">
      <c r="A973" s="138"/>
      <c r="B973" s="139"/>
      <c r="C973" s="140"/>
    </row>
  </sheetData>
  <pageMargins left="0.75" right="0.75" top="1" bottom="1" header="0.5" footer="0.5"/>
  <pageSetup scale="72" firstPageNumber="20" fitToHeight="22" orientation="portrait" useFirstPageNumber="1" r:id="rId1"/>
  <headerFooter alignWithMargins="0">
    <oddHeader>&amp;RPage 8.6.&amp;P</oddHeader>
    <oddFooter xml:space="preserve">&amp;C
&amp;R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4"/>
  <sheetViews>
    <sheetView zoomScale="85" workbookViewId="0">
      <pane ySplit="7" topLeftCell="A8" activePane="bottomLeft" state="frozen"/>
      <selection activeCell="C5" sqref="C5"/>
      <selection pane="bottomLeft" activeCell="C5" sqref="C5"/>
    </sheetView>
  </sheetViews>
  <sheetFormatPr defaultRowHeight="12.75"/>
  <cols>
    <col min="1" max="1" width="57.5703125" customWidth="1"/>
    <col min="2" max="2" width="13.85546875" customWidth="1"/>
    <col min="3" max="3" width="7.5703125" style="133" bestFit="1" customWidth="1"/>
    <col min="4" max="4" width="14.28515625" style="160" customWidth="1"/>
    <col min="5" max="5" width="16.85546875" customWidth="1"/>
    <col min="6" max="6" width="14.28515625" customWidth="1"/>
  </cols>
  <sheetData>
    <row r="1" spans="1:8">
      <c r="A1" s="99" t="str">
        <f>'8.6.4 through 8.6.19'!A1</f>
        <v>Rocky Mountain Power</v>
      </c>
    </row>
    <row r="2" spans="1:8">
      <c r="A2" s="99" t="str">
        <f>'8.6.4 through 8.6.19'!A2</f>
        <v>Utah General Rate Case - May 2013</v>
      </c>
    </row>
    <row r="3" spans="1:8">
      <c r="A3" s="99" t="str">
        <f>'8.6.4 through 8.6.19'!A3</f>
        <v>Pro Forma Plant Additions and Retirements</v>
      </c>
    </row>
    <row r="4" spans="1:8">
      <c r="A4" s="99" t="s">
        <v>373</v>
      </c>
    </row>
    <row r="7" spans="1:8" ht="38.25">
      <c r="A7" s="135" t="s">
        <v>272</v>
      </c>
      <c r="B7" s="135" t="s">
        <v>273</v>
      </c>
      <c r="C7" s="135" t="s">
        <v>197</v>
      </c>
      <c r="D7" s="136" t="s">
        <v>274</v>
      </c>
      <c r="E7" s="137" t="s">
        <v>275</v>
      </c>
      <c r="F7" s="137" t="s">
        <v>276</v>
      </c>
      <c r="G7" s="105" t="s">
        <v>277</v>
      </c>
    </row>
    <row r="8" spans="1:8" s="125" customFormat="1">
      <c r="A8" s="147" t="s">
        <v>374</v>
      </c>
      <c r="B8" s="156" t="s">
        <v>375</v>
      </c>
      <c r="C8" s="161" t="s">
        <v>18</v>
      </c>
      <c r="D8" s="149">
        <v>41178</v>
      </c>
      <c r="E8" s="142">
        <v>73217202.510000005</v>
      </c>
      <c r="F8" s="143">
        <v>50677680.299999997</v>
      </c>
      <c r="G8" s="144" t="s">
        <v>297</v>
      </c>
      <c r="H8" s="153"/>
    </row>
    <row r="9" spans="1:8">
      <c r="A9" s="147" t="s">
        <v>376</v>
      </c>
      <c r="B9" s="156" t="s">
        <v>375</v>
      </c>
      <c r="C9" s="161" t="s">
        <v>18</v>
      </c>
      <c r="D9" s="149">
        <v>41257</v>
      </c>
      <c r="E9" s="142">
        <v>62970524.959999993</v>
      </c>
      <c r="F9" s="143">
        <v>29045626.90461538</v>
      </c>
      <c r="G9" s="144" t="s">
        <v>297</v>
      </c>
      <c r="H9" s="102"/>
    </row>
    <row r="10" spans="1:8">
      <c r="A10" s="147" t="s">
        <v>377</v>
      </c>
      <c r="B10" s="156" t="s">
        <v>375</v>
      </c>
      <c r="C10" s="161" t="s">
        <v>18</v>
      </c>
      <c r="D10" s="149">
        <v>41254</v>
      </c>
      <c r="E10" s="142">
        <v>47338373.480000004</v>
      </c>
      <c r="F10" s="143">
        <v>21621451.375384621</v>
      </c>
      <c r="G10" s="144" t="s">
        <v>297</v>
      </c>
      <c r="H10" s="102"/>
    </row>
    <row r="11" spans="1:8">
      <c r="A11" s="147" t="s">
        <v>378</v>
      </c>
      <c r="B11" s="156" t="s">
        <v>375</v>
      </c>
      <c r="C11" s="161" t="s">
        <v>19</v>
      </c>
      <c r="D11" s="149">
        <v>41214</v>
      </c>
      <c r="E11" s="142">
        <v>15157079.109999999</v>
      </c>
      <c r="F11" s="143">
        <v>8332410.806153845</v>
      </c>
      <c r="G11" s="144" t="s">
        <v>297</v>
      </c>
      <c r="H11" s="102"/>
    </row>
    <row r="12" spans="1:8">
      <c r="A12" s="147" t="s">
        <v>379</v>
      </c>
      <c r="B12" s="156" t="s">
        <v>375</v>
      </c>
      <c r="C12" s="161" t="s">
        <v>18</v>
      </c>
      <c r="D12" s="149">
        <v>41228</v>
      </c>
      <c r="E12" s="142">
        <v>10494557.689999999</v>
      </c>
      <c r="F12" s="143">
        <v>5585378.6946153836</v>
      </c>
      <c r="G12" s="144" t="s">
        <v>380</v>
      </c>
      <c r="H12" s="102"/>
    </row>
    <row r="13" spans="1:8">
      <c r="A13" s="147" t="s">
        <v>381</v>
      </c>
      <c r="B13" s="156" t="s">
        <v>375</v>
      </c>
      <c r="C13" s="161" t="s">
        <v>18</v>
      </c>
      <c r="D13" s="149">
        <v>40892</v>
      </c>
      <c r="E13" s="142">
        <v>9592327.0899999999</v>
      </c>
      <c r="F13" s="143">
        <v>9592327.0900000017</v>
      </c>
      <c r="G13" s="144" t="s">
        <v>380</v>
      </c>
      <c r="H13" s="102"/>
    </row>
    <row r="14" spans="1:8">
      <c r="A14" s="154" t="s">
        <v>382</v>
      </c>
      <c r="B14" s="156" t="s">
        <v>375</v>
      </c>
      <c r="C14" s="161" t="s">
        <v>18</v>
      </c>
      <c r="D14" s="149">
        <v>40878</v>
      </c>
      <c r="E14" s="142">
        <v>8789586.370000001</v>
      </c>
      <c r="F14" s="143">
        <v>8789586.3700000029</v>
      </c>
      <c r="G14" s="144" t="s">
        <v>380</v>
      </c>
      <c r="H14" s="102"/>
    </row>
    <row r="15" spans="1:8">
      <c r="A15" s="147" t="s">
        <v>383</v>
      </c>
      <c r="B15" s="156" t="s">
        <v>375</v>
      </c>
      <c r="C15" s="161" t="s">
        <v>18</v>
      </c>
      <c r="D15" s="149">
        <v>40848</v>
      </c>
      <c r="E15" s="142">
        <v>8031901.0899999999</v>
      </c>
      <c r="F15" s="143">
        <v>8031901.0900000026</v>
      </c>
      <c r="G15" s="144" t="s">
        <v>380</v>
      </c>
      <c r="H15" s="102"/>
    </row>
    <row r="16" spans="1:8">
      <c r="A16" s="147" t="s">
        <v>384</v>
      </c>
      <c r="B16" s="156" t="s">
        <v>375</v>
      </c>
      <c r="C16" s="161" t="s">
        <v>18</v>
      </c>
      <c r="D16" s="149">
        <v>40907</v>
      </c>
      <c r="E16" s="142">
        <v>5356423.41</v>
      </c>
      <c r="F16" s="143">
        <v>5356423.4099999983</v>
      </c>
      <c r="G16" s="144" t="s">
        <v>380</v>
      </c>
      <c r="H16" s="102"/>
    </row>
    <row r="17" spans="1:8">
      <c r="A17" s="147" t="s">
        <v>385</v>
      </c>
      <c r="B17" s="156" t="s">
        <v>375</v>
      </c>
      <c r="C17" s="161" t="s">
        <v>19</v>
      </c>
      <c r="D17" s="149">
        <v>41243</v>
      </c>
      <c r="E17" s="142">
        <v>4143675.7099999995</v>
      </c>
      <c r="F17" s="143">
        <v>2231209.9976923075</v>
      </c>
      <c r="G17" s="102"/>
      <c r="H17" s="102"/>
    </row>
    <row r="18" spans="1:8">
      <c r="A18" s="147" t="s">
        <v>386</v>
      </c>
      <c r="B18" s="156" t="s">
        <v>375</v>
      </c>
      <c r="C18" s="161" t="s">
        <v>18</v>
      </c>
      <c r="D18" s="149">
        <v>41227</v>
      </c>
      <c r="E18" s="142">
        <v>3367903.05</v>
      </c>
      <c r="F18" s="143">
        <v>1813486.2576923077</v>
      </c>
      <c r="G18" s="102"/>
      <c r="H18" s="102"/>
    </row>
    <row r="19" spans="1:8">
      <c r="A19" s="147" t="s">
        <v>387</v>
      </c>
      <c r="B19" s="156" t="s">
        <v>375</v>
      </c>
      <c r="C19" s="161" t="s">
        <v>18</v>
      </c>
      <c r="D19" s="149">
        <v>41247</v>
      </c>
      <c r="E19" s="142">
        <v>3287015.7100000004</v>
      </c>
      <c r="F19" s="143">
        <v>1517084.173846154</v>
      </c>
      <c r="G19" s="102"/>
      <c r="H19" s="102"/>
    </row>
    <row r="20" spans="1:8">
      <c r="A20" s="154" t="s">
        <v>388</v>
      </c>
      <c r="B20" s="156" t="s">
        <v>375</v>
      </c>
      <c r="C20" s="162" t="s">
        <v>18</v>
      </c>
      <c r="D20" s="157">
        <v>41209</v>
      </c>
      <c r="E20" s="142">
        <v>3015539.33</v>
      </c>
      <c r="F20" s="143">
        <v>1855716.5107692308</v>
      </c>
      <c r="G20" s="102"/>
      <c r="H20" s="102"/>
    </row>
    <row r="21" spans="1:8">
      <c r="A21" s="154" t="s">
        <v>389</v>
      </c>
      <c r="B21" s="156" t="s">
        <v>375</v>
      </c>
      <c r="C21" s="162" t="s">
        <v>18</v>
      </c>
      <c r="D21" s="157">
        <v>40967</v>
      </c>
      <c r="E21" s="142">
        <v>2783678.34</v>
      </c>
      <c r="F21" s="143">
        <v>2783678.3400000003</v>
      </c>
      <c r="G21" s="102"/>
      <c r="H21" s="102"/>
    </row>
    <row r="22" spans="1:8">
      <c r="A22" s="147" t="s">
        <v>390</v>
      </c>
      <c r="B22" s="156" t="s">
        <v>375</v>
      </c>
      <c r="C22" s="161" t="s">
        <v>18</v>
      </c>
      <c r="D22" s="149">
        <v>40862</v>
      </c>
      <c r="E22" s="142">
        <v>2510285.7400000002</v>
      </c>
      <c r="F22" s="143">
        <v>2510285.7400000012</v>
      </c>
      <c r="G22" s="102"/>
      <c r="H22" s="102"/>
    </row>
    <row r="23" spans="1:8">
      <c r="A23" s="147" t="s">
        <v>391</v>
      </c>
      <c r="B23" s="156" t="s">
        <v>375</v>
      </c>
      <c r="C23" s="161" t="s">
        <v>18</v>
      </c>
      <c r="D23" s="149">
        <v>41240</v>
      </c>
      <c r="E23" s="142">
        <v>2318225.04</v>
      </c>
      <c r="F23" s="143">
        <v>1248275.0215384613</v>
      </c>
      <c r="G23" s="102"/>
      <c r="H23" s="102"/>
    </row>
    <row r="24" spans="1:8">
      <c r="A24" s="147" t="s">
        <v>392</v>
      </c>
      <c r="B24" s="156" t="s">
        <v>375</v>
      </c>
      <c r="C24" s="161" t="s">
        <v>18</v>
      </c>
      <c r="D24" s="149">
        <v>40855</v>
      </c>
      <c r="E24" s="142">
        <v>1746196.32</v>
      </c>
      <c r="F24" s="143">
        <v>1746196.32</v>
      </c>
      <c r="G24" s="102"/>
      <c r="H24" s="102"/>
    </row>
    <row r="25" spans="1:8">
      <c r="A25" s="147" t="s">
        <v>393</v>
      </c>
      <c r="B25" s="156" t="s">
        <v>375</v>
      </c>
      <c r="C25" s="161" t="s">
        <v>18</v>
      </c>
      <c r="D25" s="149">
        <v>41243</v>
      </c>
      <c r="E25" s="142">
        <v>1727728.27</v>
      </c>
      <c r="F25" s="143">
        <v>930315.22230769217</v>
      </c>
      <c r="G25" s="102"/>
      <c r="H25" s="102"/>
    </row>
    <row r="26" spans="1:8">
      <c r="A26" s="147" t="s">
        <v>394</v>
      </c>
      <c r="B26" s="156" t="s">
        <v>375</v>
      </c>
      <c r="C26" s="161" t="s">
        <v>18</v>
      </c>
      <c r="D26" s="149">
        <v>40872</v>
      </c>
      <c r="E26" s="142">
        <v>1722612.54</v>
      </c>
      <c r="F26" s="143">
        <v>1722612.5399999993</v>
      </c>
      <c r="G26" s="102"/>
      <c r="H26" s="102"/>
    </row>
    <row r="27" spans="1:8">
      <c r="A27" s="147" t="s">
        <v>395</v>
      </c>
      <c r="B27" s="156" t="s">
        <v>375</v>
      </c>
      <c r="C27" s="161" t="s">
        <v>18</v>
      </c>
      <c r="D27" s="149">
        <v>41243</v>
      </c>
      <c r="E27" s="142">
        <v>1712614.9999999995</v>
      </c>
      <c r="F27" s="143">
        <v>922177.30769230751</v>
      </c>
      <c r="G27" s="102"/>
      <c r="H27" s="102"/>
    </row>
    <row r="28" spans="1:8">
      <c r="A28" s="147" t="s">
        <v>396</v>
      </c>
      <c r="B28" s="156" t="s">
        <v>375</v>
      </c>
      <c r="C28" s="161" t="s">
        <v>19</v>
      </c>
      <c r="D28" s="149">
        <v>40893</v>
      </c>
      <c r="E28" s="142">
        <v>1565071.92</v>
      </c>
      <c r="F28" s="143">
        <v>1565071.9200000002</v>
      </c>
      <c r="G28" s="102"/>
      <c r="H28" s="102"/>
    </row>
    <row r="29" spans="1:8">
      <c r="A29" s="147" t="s">
        <v>397</v>
      </c>
      <c r="B29" s="156" t="s">
        <v>375</v>
      </c>
      <c r="C29" s="161" t="s">
        <v>18</v>
      </c>
      <c r="D29" s="149">
        <v>41244</v>
      </c>
      <c r="E29" s="142">
        <v>1542838</v>
      </c>
      <c r="F29" s="143">
        <v>712079.07692307688</v>
      </c>
      <c r="G29" s="102"/>
      <c r="H29" s="102"/>
    </row>
    <row r="30" spans="1:8">
      <c r="A30" s="147" t="s">
        <v>398</v>
      </c>
      <c r="B30" s="156" t="s">
        <v>375</v>
      </c>
      <c r="C30" s="161" t="s">
        <v>18</v>
      </c>
      <c r="D30" s="149">
        <v>40851</v>
      </c>
      <c r="E30" s="142">
        <v>1450305.84</v>
      </c>
      <c r="F30" s="143">
        <v>1450305.84</v>
      </c>
      <c r="G30" s="102"/>
      <c r="H30" s="102"/>
    </row>
    <row r="31" spans="1:8">
      <c r="A31" s="147" t="s">
        <v>399</v>
      </c>
      <c r="B31" s="156" t="s">
        <v>375</v>
      </c>
      <c r="C31" s="161" t="s">
        <v>18</v>
      </c>
      <c r="D31" s="149">
        <v>41213</v>
      </c>
      <c r="E31" s="142">
        <v>1174222.6400000001</v>
      </c>
      <c r="F31" s="143">
        <v>722598.54769230797</v>
      </c>
      <c r="G31" s="102"/>
      <c r="H31" s="102"/>
    </row>
    <row r="32" spans="1:8">
      <c r="A32" s="147" t="s">
        <v>400</v>
      </c>
      <c r="B32" s="156" t="s">
        <v>375</v>
      </c>
      <c r="C32" s="161" t="s">
        <v>18</v>
      </c>
      <c r="D32" s="149">
        <v>40879</v>
      </c>
      <c r="E32" s="142">
        <v>1137764.98</v>
      </c>
      <c r="F32" s="143">
        <v>1044296.1338461542</v>
      </c>
      <c r="G32" s="102"/>
      <c r="H32" s="102"/>
    </row>
    <row r="33" spans="1:8">
      <c r="A33" s="147" t="s">
        <v>401</v>
      </c>
      <c r="B33" s="156" t="s">
        <v>375</v>
      </c>
      <c r="C33" s="161" t="s">
        <v>18</v>
      </c>
      <c r="D33" s="149">
        <v>40877</v>
      </c>
      <c r="E33" s="142">
        <v>1121314.8700000001</v>
      </c>
      <c r="F33" s="143">
        <v>1121314.8700000006</v>
      </c>
      <c r="G33" s="102"/>
      <c r="H33" s="102"/>
    </row>
    <row r="34" spans="1:8">
      <c r="A34" s="147" t="s">
        <v>402</v>
      </c>
      <c r="B34" s="156" t="s">
        <v>375</v>
      </c>
      <c r="C34" s="161" t="s">
        <v>18</v>
      </c>
      <c r="D34" s="149">
        <v>41258</v>
      </c>
      <c r="E34" s="163">
        <v>1116792.6300000001</v>
      </c>
      <c r="F34" s="164">
        <v>516590.89230769227</v>
      </c>
      <c r="G34" s="102"/>
      <c r="H34" s="102"/>
    </row>
    <row r="35" spans="1:8">
      <c r="A35" s="147" t="s">
        <v>403</v>
      </c>
      <c r="B35" s="156" t="s">
        <v>375</v>
      </c>
      <c r="C35" s="161" t="s">
        <v>19</v>
      </c>
      <c r="D35" s="149">
        <v>40746</v>
      </c>
      <c r="E35" s="142">
        <v>1064226.54</v>
      </c>
      <c r="F35" s="143">
        <v>1064226.5399999996</v>
      </c>
      <c r="G35" s="102"/>
      <c r="H35" s="102"/>
    </row>
    <row r="36" spans="1:8">
      <c r="A36" s="134" t="s">
        <v>370</v>
      </c>
      <c r="B36" s="156" t="s">
        <v>375</v>
      </c>
      <c r="C36" s="144" t="s">
        <v>18</v>
      </c>
      <c r="D36" s="160" t="s">
        <v>371</v>
      </c>
      <c r="E36" s="142">
        <v>17379217.310000006</v>
      </c>
      <c r="F36" s="142">
        <v>13134752.89692308</v>
      </c>
      <c r="G36" s="102"/>
      <c r="H36" s="102"/>
    </row>
    <row r="37" spans="1:8">
      <c r="A37" s="134" t="s">
        <v>370</v>
      </c>
      <c r="B37" s="156" t="s">
        <v>375</v>
      </c>
      <c r="C37" s="144" t="s">
        <v>19</v>
      </c>
      <c r="D37" s="160" t="s">
        <v>371</v>
      </c>
      <c r="E37" s="142">
        <v>2390656.1500000004</v>
      </c>
      <c r="F37" s="142">
        <v>1983647.3007692308</v>
      </c>
      <c r="G37" s="102"/>
      <c r="H37" s="102"/>
    </row>
    <row r="38" spans="1:8">
      <c r="A38" s="147"/>
      <c r="B38" s="156"/>
      <c r="C38" s="161"/>
      <c r="D38" s="149"/>
      <c r="E38" s="158">
        <f>SUM(E8:E37)</f>
        <v>299225861.64000005</v>
      </c>
      <c r="F38" s="158">
        <f>SUM(F8:F37)</f>
        <v>189628707.49076924</v>
      </c>
      <c r="G38" s="102"/>
      <c r="H38" s="102"/>
    </row>
    <row r="39" spans="1:8">
      <c r="A39" s="147"/>
      <c r="B39" s="156"/>
      <c r="C39" s="161"/>
      <c r="D39" s="149"/>
      <c r="E39" s="142"/>
      <c r="F39" s="143"/>
      <c r="G39" s="102"/>
      <c r="H39" s="102"/>
    </row>
    <row r="40" spans="1:8">
      <c r="A40" s="147"/>
      <c r="B40" s="156"/>
      <c r="C40" s="161"/>
      <c r="D40" s="149"/>
      <c r="E40" s="142"/>
      <c r="F40" s="143"/>
      <c r="G40" s="102"/>
      <c r="H40" s="102"/>
    </row>
    <row r="41" spans="1:8">
      <c r="A41" s="154"/>
      <c r="B41" s="156"/>
      <c r="C41" s="162"/>
      <c r="D41" s="157"/>
      <c r="E41" s="142"/>
      <c r="F41" s="143"/>
      <c r="G41" s="102"/>
      <c r="H41" s="102"/>
    </row>
    <row r="42" spans="1:8">
      <c r="A42" s="154"/>
      <c r="B42" s="156"/>
      <c r="C42" s="162"/>
      <c r="D42" s="157"/>
      <c r="E42" s="142"/>
      <c r="F42" s="143"/>
      <c r="G42" s="102"/>
      <c r="H42" s="102"/>
    </row>
    <row r="43" spans="1:8">
      <c r="A43" s="147"/>
      <c r="B43" s="156"/>
      <c r="C43" s="161"/>
      <c r="D43" s="149"/>
      <c r="E43" s="142"/>
      <c r="F43" s="143"/>
      <c r="G43" s="102"/>
      <c r="H43" s="102"/>
    </row>
    <row r="44" spans="1:8">
      <c r="A44" s="147"/>
      <c r="B44" s="156"/>
      <c r="C44" s="161"/>
      <c r="D44" s="149"/>
      <c r="E44" s="142"/>
      <c r="F44" s="143"/>
      <c r="G44" s="102"/>
      <c r="H44" s="102"/>
    </row>
    <row r="45" spans="1:8">
      <c r="A45" s="147"/>
      <c r="B45" s="156"/>
      <c r="C45" s="161"/>
      <c r="D45" s="149"/>
      <c r="E45" s="142"/>
      <c r="F45" s="143"/>
      <c r="G45" s="102"/>
      <c r="H45" s="102"/>
    </row>
    <row r="46" spans="1:8">
      <c r="A46" s="147"/>
      <c r="B46" s="156"/>
      <c r="C46" s="161"/>
      <c r="D46" s="149"/>
      <c r="E46" s="142"/>
      <c r="F46" s="143"/>
      <c r="G46" s="102"/>
      <c r="H46" s="102"/>
    </row>
    <row r="47" spans="1:8">
      <c r="A47" s="147"/>
      <c r="B47" s="156"/>
      <c r="C47" s="161"/>
      <c r="D47" s="149"/>
      <c r="E47" s="142"/>
      <c r="F47" s="143"/>
      <c r="G47" s="102"/>
      <c r="H47" s="102"/>
    </row>
    <row r="48" spans="1:8">
      <c r="A48" s="147"/>
      <c r="B48" s="156"/>
      <c r="C48" s="161"/>
      <c r="D48" s="149"/>
      <c r="E48" s="142"/>
      <c r="F48" s="143"/>
      <c r="G48" s="102"/>
      <c r="H48" s="102"/>
    </row>
    <row r="49" spans="1:8">
      <c r="A49" s="154"/>
      <c r="B49" s="156"/>
      <c r="C49" s="161"/>
      <c r="D49" s="149"/>
      <c r="E49" s="142"/>
      <c r="F49" s="143"/>
      <c r="G49" s="102"/>
      <c r="H49" s="102"/>
    </row>
    <row r="50" spans="1:8">
      <c r="A50" s="147"/>
      <c r="B50" s="156"/>
      <c r="C50" s="161"/>
      <c r="D50" s="149"/>
      <c r="E50" s="142"/>
      <c r="F50" s="143"/>
      <c r="G50" s="102"/>
      <c r="H50" s="102"/>
    </row>
    <row r="51" spans="1:8">
      <c r="A51" s="147"/>
      <c r="B51" s="156"/>
      <c r="C51" s="161"/>
      <c r="D51" s="149"/>
      <c r="E51" s="165"/>
      <c r="F51" s="143"/>
      <c r="G51" s="102"/>
      <c r="H51" s="102"/>
    </row>
    <row r="52" spans="1:8">
      <c r="A52" s="147"/>
      <c r="B52" s="156"/>
      <c r="C52" s="161"/>
      <c r="D52" s="149"/>
      <c r="E52" s="142"/>
      <c r="F52" s="143"/>
      <c r="G52" s="102"/>
      <c r="H52" s="102"/>
    </row>
    <row r="53" spans="1:8">
      <c r="A53" s="147"/>
      <c r="B53" s="156"/>
      <c r="C53" s="161"/>
      <c r="D53" s="149"/>
      <c r="E53" s="142"/>
      <c r="F53" s="143"/>
      <c r="G53" s="102"/>
      <c r="H53" s="102"/>
    </row>
    <row r="54" spans="1:8">
      <c r="A54" s="147"/>
      <c r="B54" s="156"/>
      <c r="C54" s="161"/>
      <c r="D54" s="149"/>
      <c r="E54" s="142"/>
      <c r="F54" s="143"/>
      <c r="G54" s="102"/>
      <c r="H54" s="102"/>
    </row>
    <row r="55" spans="1:8">
      <c r="A55" s="147"/>
      <c r="B55" s="156"/>
      <c r="C55" s="161"/>
      <c r="D55" s="149"/>
      <c r="E55" s="142"/>
      <c r="F55" s="143"/>
      <c r="G55" s="102"/>
      <c r="H55" s="102"/>
    </row>
    <row r="56" spans="1:8">
      <c r="A56" s="147"/>
      <c r="B56" s="156"/>
      <c r="C56" s="161"/>
      <c r="D56" s="149"/>
      <c r="E56" s="142"/>
      <c r="F56" s="143"/>
      <c r="G56" s="102"/>
      <c r="H56" s="102"/>
    </row>
    <row r="57" spans="1:8">
      <c r="A57" s="147"/>
      <c r="B57" s="156"/>
      <c r="C57" s="161"/>
      <c r="D57" s="149"/>
      <c r="E57" s="159"/>
      <c r="F57" s="143"/>
      <c r="G57" s="102"/>
      <c r="H57" s="102"/>
    </row>
    <row r="58" spans="1:8">
      <c r="A58" s="147"/>
      <c r="B58" s="156"/>
      <c r="C58" s="161"/>
      <c r="D58" s="149"/>
      <c r="E58" s="142"/>
      <c r="F58" s="143"/>
      <c r="G58" s="102"/>
      <c r="H58" s="102"/>
    </row>
    <row r="59" spans="1:8">
      <c r="A59" s="147"/>
      <c r="B59" s="156"/>
      <c r="C59" s="161"/>
      <c r="D59" s="149"/>
      <c r="E59" s="159"/>
      <c r="F59" s="143"/>
      <c r="G59" s="102"/>
      <c r="H59" s="102"/>
    </row>
    <row r="60" spans="1:8">
      <c r="A60" s="147"/>
      <c r="B60" s="156"/>
      <c r="C60" s="161"/>
      <c r="D60" s="149"/>
      <c r="E60" s="142"/>
      <c r="F60" s="143"/>
      <c r="G60" s="102"/>
      <c r="H60" s="102"/>
    </row>
    <row r="61" spans="1:8">
      <c r="A61" s="147"/>
      <c r="B61" s="156"/>
      <c r="C61" s="161"/>
      <c r="D61" s="149"/>
      <c r="E61" s="142"/>
      <c r="F61" s="143"/>
      <c r="G61" s="102"/>
      <c r="H61" s="102"/>
    </row>
    <row r="62" spans="1:8">
      <c r="A62" s="147"/>
      <c r="B62" s="156"/>
      <c r="C62" s="161"/>
      <c r="D62" s="149"/>
      <c r="E62" s="159"/>
      <c r="F62" s="143"/>
      <c r="G62" s="102"/>
      <c r="H62" s="102"/>
    </row>
    <row r="63" spans="1:8">
      <c r="A63" s="147"/>
      <c r="B63" s="156"/>
      <c r="C63" s="161"/>
      <c r="D63" s="149"/>
      <c r="E63" s="142"/>
      <c r="F63" s="143"/>
      <c r="G63" s="102"/>
      <c r="H63" s="102"/>
    </row>
    <row r="64" spans="1:8">
      <c r="A64" s="154"/>
      <c r="B64" s="156"/>
      <c r="C64" s="161"/>
      <c r="D64" s="149"/>
      <c r="E64" s="142"/>
      <c r="F64" s="143"/>
      <c r="G64" s="102"/>
      <c r="H64" s="102"/>
    </row>
    <row r="65" spans="1:8">
      <c r="A65" s="147"/>
      <c r="B65" s="156"/>
      <c r="C65" s="161"/>
      <c r="D65" s="149"/>
      <c r="E65" s="142"/>
      <c r="F65" s="143"/>
      <c r="G65" s="102"/>
      <c r="H65" s="102"/>
    </row>
    <row r="66" spans="1:8">
      <c r="A66" s="147"/>
      <c r="B66" s="156"/>
      <c r="C66" s="161"/>
      <c r="D66" s="149"/>
      <c r="E66" s="142"/>
      <c r="F66" s="143"/>
      <c r="G66" s="102"/>
      <c r="H66" s="102"/>
    </row>
    <row r="67" spans="1:8">
      <c r="A67" s="166"/>
      <c r="B67" s="156"/>
      <c r="C67" s="161"/>
      <c r="D67" s="157"/>
      <c r="E67" s="165"/>
      <c r="F67" s="143"/>
      <c r="G67" s="102"/>
      <c r="H67" s="102"/>
    </row>
    <row r="68" spans="1:8">
      <c r="A68" s="154"/>
      <c r="B68" s="156"/>
      <c r="C68" s="161"/>
      <c r="D68" s="149"/>
      <c r="E68" s="142"/>
      <c r="F68" s="143"/>
      <c r="G68" s="102"/>
      <c r="H68" s="102"/>
    </row>
    <row r="69" spans="1:8">
      <c r="A69" s="147"/>
      <c r="B69" s="156"/>
      <c r="C69" s="161"/>
      <c r="D69" s="149"/>
      <c r="E69" s="142"/>
      <c r="F69" s="143"/>
      <c r="G69" s="102"/>
      <c r="H69" s="102"/>
    </row>
    <row r="70" spans="1:8">
      <c r="A70" s="147"/>
      <c r="B70" s="156"/>
      <c r="C70" s="161"/>
      <c r="D70" s="149"/>
      <c r="E70" s="165"/>
      <c r="F70" s="143"/>
      <c r="G70" s="102"/>
      <c r="H70" s="102"/>
    </row>
    <row r="71" spans="1:8">
      <c r="A71" s="147"/>
      <c r="B71" s="156"/>
      <c r="C71" s="161"/>
      <c r="D71" s="149"/>
      <c r="E71" s="142"/>
      <c r="F71" s="143"/>
      <c r="G71" s="102"/>
      <c r="H71" s="102"/>
    </row>
    <row r="72" spans="1:8">
      <c r="A72" s="147"/>
      <c r="B72" s="156"/>
      <c r="C72" s="161"/>
      <c r="D72" s="149"/>
      <c r="E72" s="165"/>
      <c r="F72" s="143"/>
      <c r="G72" s="102"/>
      <c r="H72" s="102"/>
    </row>
    <row r="73" spans="1:8">
      <c r="A73" s="147"/>
      <c r="B73" s="156"/>
      <c r="C73" s="161"/>
      <c r="D73" s="149"/>
      <c r="E73" s="142"/>
      <c r="F73" s="143"/>
      <c r="G73" s="102"/>
      <c r="H73" s="102"/>
    </row>
    <row r="74" spans="1:8">
      <c r="A74" s="147"/>
      <c r="B74" s="156"/>
      <c r="C74" s="161"/>
      <c r="D74" s="149"/>
      <c r="E74" s="142"/>
      <c r="F74" s="143"/>
      <c r="G74" s="102"/>
      <c r="H74" s="102"/>
    </row>
    <row r="75" spans="1:8">
      <c r="A75" s="147"/>
      <c r="B75" s="156"/>
      <c r="C75" s="161"/>
      <c r="D75" s="149"/>
      <c r="E75" s="142"/>
      <c r="F75" s="143"/>
      <c r="G75" s="102"/>
      <c r="H75" s="102"/>
    </row>
    <row r="76" spans="1:8">
      <c r="A76" s="147"/>
      <c r="B76" s="156"/>
      <c r="C76" s="161"/>
      <c r="D76" s="149"/>
      <c r="E76" s="159"/>
      <c r="F76" s="167"/>
      <c r="G76" s="102"/>
      <c r="H76" s="102"/>
    </row>
    <row r="77" spans="1:8">
      <c r="A77" s="147"/>
      <c r="B77" s="156"/>
      <c r="C77" s="161"/>
      <c r="D77" s="149"/>
      <c r="E77" s="142"/>
      <c r="F77" s="143"/>
      <c r="G77" s="102"/>
      <c r="H77" s="102"/>
    </row>
    <row r="78" spans="1:8">
      <c r="A78" s="147"/>
      <c r="B78" s="156"/>
      <c r="C78" s="161"/>
      <c r="D78" s="149"/>
      <c r="E78" s="142"/>
      <c r="F78" s="143"/>
      <c r="G78" s="102"/>
      <c r="H78" s="102"/>
    </row>
    <row r="79" spans="1:8">
      <c r="A79" s="147"/>
      <c r="B79" s="156"/>
      <c r="C79" s="161"/>
      <c r="D79" s="149"/>
      <c r="E79" s="142"/>
      <c r="F79" s="143"/>
      <c r="G79" s="102"/>
      <c r="H79" s="102"/>
    </row>
    <row r="80" spans="1:8">
      <c r="A80" s="147"/>
      <c r="B80" s="156"/>
      <c r="C80" s="161"/>
      <c r="D80" s="149"/>
      <c r="E80" s="142"/>
      <c r="F80" s="143"/>
      <c r="G80" s="102"/>
      <c r="H80" s="102"/>
    </row>
    <row r="81" spans="1:8">
      <c r="A81" s="147"/>
      <c r="B81" s="156"/>
      <c r="C81" s="161"/>
      <c r="D81" s="149"/>
      <c r="E81" s="142"/>
      <c r="F81" s="143"/>
      <c r="G81" s="102"/>
      <c r="H81" s="102"/>
    </row>
    <row r="82" spans="1:8">
      <c r="A82" s="147"/>
      <c r="B82" s="156"/>
      <c r="C82" s="161"/>
      <c r="D82" s="149"/>
      <c r="E82" s="142"/>
      <c r="F82" s="143"/>
      <c r="G82" s="102"/>
      <c r="H82" s="102"/>
    </row>
    <row r="83" spans="1:8">
      <c r="A83" s="147"/>
      <c r="B83" s="156"/>
      <c r="C83" s="161"/>
      <c r="D83" s="149"/>
      <c r="E83" s="142"/>
      <c r="F83" s="143"/>
      <c r="G83" s="102"/>
      <c r="H83" s="102"/>
    </row>
    <row r="84" spans="1:8">
      <c r="A84" s="147"/>
      <c r="B84" s="156"/>
      <c r="C84" s="161"/>
      <c r="D84" s="149"/>
      <c r="E84" s="142"/>
      <c r="F84" s="143"/>
      <c r="G84" s="102"/>
      <c r="H84" s="102"/>
    </row>
    <row r="85" spans="1:8">
      <c r="A85" s="147"/>
      <c r="B85" s="156"/>
      <c r="C85" s="161"/>
      <c r="D85" s="149"/>
      <c r="E85" s="142"/>
      <c r="F85" s="143"/>
      <c r="G85" s="102"/>
      <c r="H85" s="102"/>
    </row>
    <row r="86" spans="1:8">
      <c r="A86" s="147"/>
      <c r="B86" s="156"/>
      <c r="C86" s="161"/>
      <c r="D86" s="149"/>
      <c r="E86" s="142"/>
      <c r="F86" s="143"/>
      <c r="G86" s="102"/>
      <c r="H86" s="102"/>
    </row>
    <row r="87" spans="1:8">
      <c r="A87" s="147"/>
      <c r="B87" s="156"/>
      <c r="C87" s="161"/>
      <c r="D87" s="149"/>
      <c r="E87" s="142"/>
      <c r="F87" s="143"/>
      <c r="G87" s="102"/>
      <c r="H87" s="102"/>
    </row>
    <row r="88" spans="1:8">
      <c r="A88" s="147"/>
      <c r="B88" s="156"/>
      <c r="C88" s="161"/>
      <c r="D88" s="149"/>
      <c r="E88" s="142"/>
      <c r="F88" s="143"/>
      <c r="G88" s="102"/>
      <c r="H88" s="102"/>
    </row>
    <row r="89" spans="1:8">
      <c r="A89" s="147"/>
      <c r="B89" s="156"/>
      <c r="C89" s="161"/>
      <c r="D89" s="149"/>
      <c r="E89" s="142"/>
      <c r="F89" s="143"/>
      <c r="G89" s="102"/>
      <c r="H89" s="102"/>
    </row>
    <row r="90" spans="1:8">
      <c r="A90" s="147"/>
      <c r="B90" s="156"/>
      <c r="C90" s="161"/>
      <c r="D90" s="149"/>
      <c r="E90" s="142"/>
      <c r="F90" s="143"/>
      <c r="G90" s="102"/>
      <c r="H90" s="102"/>
    </row>
    <row r="91" spans="1:8">
      <c r="A91" s="147"/>
      <c r="B91" s="156"/>
      <c r="C91" s="161"/>
      <c r="D91" s="149"/>
      <c r="E91" s="142"/>
      <c r="F91" s="143"/>
      <c r="G91" s="102"/>
      <c r="H91" s="102"/>
    </row>
    <row r="92" spans="1:8">
      <c r="A92" s="147"/>
      <c r="B92" s="156"/>
      <c r="C92" s="161"/>
      <c r="D92" s="149"/>
      <c r="E92" s="142"/>
      <c r="F92" s="143"/>
      <c r="G92" s="102"/>
      <c r="H92" s="102"/>
    </row>
    <row r="93" spans="1:8">
      <c r="A93" s="138"/>
      <c r="B93" s="156"/>
      <c r="C93" s="139"/>
      <c r="D93" s="157"/>
      <c r="E93" s="142"/>
      <c r="F93" s="143"/>
      <c r="G93" s="102"/>
      <c r="H93" s="102"/>
    </row>
    <row r="94" spans="1:8">
      <c r="A94" s="138"/>
      <c r="B94" s="156"/>
      <c r="C94" s="139"/>
      <c r="D94" s="157"/>
      <c r="E94" s="142"/>
      <c r="F94" s="143"/>
      <c r="G94" s="102"/>
      <c r="H94" s="102"/>
    </row>
    <row r="95" spans="1:8">
      <c r="A95" s="138"/>
      <c r="B95" s="156"/>
      <c r="C95" s="139"/>
      <c r="D95" s="157"/>
      <c r="E95" s="142"/>
      <c r="F95" s="143"/>
      <c r="G95" s="102"/>
      <c r="H95" s="102"/>
    </row>
    <row r="96" spans="1:8">
      <c r="A96" s="138"/>
      <c r="B96" s="156"/>
      <c r="C96" s="139"/>
      <c r="D96" s="157"/>
      <c r="E96" s="142"/>
      <c r="F96" s="143"/>
      <c r="G96" s="102"/>
      <c r="H96" s="102"/>
    </row>
    <row r="97" spans="1:8">
      <c r="A97" s="138"/>
      <c r="B97" s="156"/>
      <c r="C97" s="139"/>
      <c r="D97" s="157"/>
      <c r="E97" s="142"/>
      <c r="F97" s="143"/>
      <c r="G97" s="102"/>
      <c r="H97" s="102"/>
    </row>
    <row r="98" spans="1:8">
      <c r="A98" s="138"/>
      <c r="B98" s="156"/>
      <c r="C98" s="139"/>
      <c r="D98" s="157"/>
      <c r="E98" s="142"/>
      <c r="F98" s="143"/>
      <c r="G98" s="102"/>
      <c r="H98" s="102"/>
    </row>
    <row r="99" spans="1:8">
      <c r="A99" s="138"/>
      <c r="B99" s="156"/>
      <c r="C99" s="139"/>
      <c r="D99" s="157"/>
      <c r="E99" s="142"/>
      <c r="F99" s="143"/>
      <c r="G99" s="102"/>
      <c r="H99" s="102"/>
    </row>
    <row r="100" spans="1:8">
      <c r="A100" s="138"/>
      <c r="B100" s="156"/>
      <c r="C100" s="139"/>
      <c r="D100" s="157"/>
      <c r="E100" s="142"/>
      <c r="F100" s="143"/>
      <c r="G100" s="102"/>
      <c r="H100" s="102"/>
    </row>
    <row r="101" spans="1:8">
      <c r="A101" s="138"/>
      <c r="B101" s="156"/>
      <c r="C101" s="139"/>
      <c r="D101" s="157"/>
      <c r="E101" s="142"/>
      <c r="F101" s="143"/>
      <c r="G101" s="102"/>
      <c r="H101" s="102"/>
    </row>
    <row r="102" spans="1:8">
      <c r="A102" s="138"/>
      <c r="B102" s="156"/>
      <c r="C102" s="139"/>
      <c r="D102" s="157"/>
      <c r="E102" s="142"/>
      <c r="F102" s="143"/>
      <c r="G102" s="102"/>
      <c r="H102" s="102"/>
    </row>
    <row r="103" spans="1:8">
      <c r="A103" s="138"/>
      <c r="B103" s="162"/>
      <c r="C103" s="139"/>
      <c r="D103" s="157"/>
      <c r="E103" s="102"/>
      <c r="F103" s="102"/>
      <c r="G103" s="102"/>
      <c r="H103" s="102"/>
    </row>
    <row r="104" spans="1:8">
      <c r="A104" s="138"/>
      <c r="B104" s="162"/>
      <c r="C104" s="139"/>
      <c r="D104" s="157"/>
      <c r="E104" s="102"/>
      <c r="F104" s="102"/>
      <c r="G104" s="102"/>
      <c r="H104" s="102"/>
    </row>
    <row r="105" spans="1:8">
      <c r="A105" s="138"/>
      <c r="B105" s="162"/>
      <c r="C105" s="139"/>
      <c r="D105" s="157"/>
      <c r="E105" s="102"/>
      <c r="F105" s="102"/>
      <c r="G105" s="102"/>
      <c r="H105" s="102"/>
    </row>
    <row r="106" spans="1:8">
      <c r="A106" s="138"/>
      <c r="B106" s="162"/>
      <c r="C106" s="139"/>
      <c r="D106" s="157"/>
      <c r="E106" s="102"/>
      <c r="F106" s="102"/>
      <c r="G106" s="102"/>
      <c r="H106" s="102"/>
    </row>
    <row r="107" spans="1:8">
      <c r="A107" s="138"/>
      <c r="B107" s="162"/>
      <c r="C107" s="139"/>
      <c r="D107" s="157"/>
      <c r="E107" s="102"/>
      <c r="F107" s="102"/>
      <c r="G107" s="102"/>
      <c r="H107" s="102"/>
    </row>
    <row r="108" spans="1:8">
      <c r="A108" s="138"/>
      <c r="B108" s="162"/>
      <c r="C108" s="139"/>
      <c r="D108" s="157"/>
      <c r="E108" s="102"/>
      <c r="F108" s="102"/>
      <c r="G108" s="102"/>
      <c r="H108" s="102"/>
    </row>
    <row r="109" spans="1:8">
      <c r="A109" s="138"/>
      <c r="B109" s="162"/>
      <c r="C109" s="139"/>
      <c r="D109" s="157"/>
      <c r="E109" s="102"/>
      <c r="F109" s="102"/>
      <c r="G109" s="102"/>
      <c r="H109" s="102"/>
    </row>
    <row r="110" spans="1:8">
      <c r="A110" s="102"/>
      <c r="B110" s="162"/>
      <c r="C110" s="139"/>
      <c r="D110" s="157"/>
      <c r="E110" s="102"/>
      <c r="F110" s="102"/>
      <c r="G110" s="102"/>
      <c r="H110" s="102"/>
    </row>
    <row r="111" spans="1:8">
      <c r="A111" s="138"/>
      <c r="B111" s="162"/>
      <c r="C111" s="139"/>
      <c r="D111" s="157"/>
      <c r="E111" s="102"/>
      <c r="F111" s="102"/>
      <c r="G111" s="102"/>
      <c r="H111" s="102"/>
    </row>
    <row r="112" spans="1:8">
      <c r="A112" s="138"/>
      <c r="B112" s="162"/>
      <c r="C112" s="139"/>
      <c r="D112" s="157"/>
      <c r="E112" s="102"/>
      <c r="F112" s="102"/>
      <c r="G112" s="102"/>
      <c r="H112" s="102"/>
    </row>
    <row r="113" spans="1:8">
      <c r="A113" s="138"/>
      <c r="B113" s="162"/>
      <c r="C113" s="139"/>
      <c r="D113" s="157"/>
      <c r="E113" s="102"/>
      <c r="F113" s="102"/>
      <c r="G113" s="102"/>
      <c r="H113" s="102"/>
    </row>
    <row r="114" spans="1:8">
      <c r="A114" s="138"/>
      <c r="B114" s="162"/>
      <c r="C114" s="139"/>
      <c r="D114" s="157"/>
      <c r="E114" s="102"/>
      <c r="F114" s="102"/>
      <c r="G114" s="102"/>
      <c r="H114" s="102"/>
    </row>
    <row r="115" spans="1:8">
      <c r="A115" s="138"/>
      <c r="B115" s="162"/>
      <c r="C115" s="139"/>
      <c r="D115" s="157"/>
      <c r="E115" s="102"/>
      <c r="F115" s="102"/>
      <c r="G115" s="102"/>
      <c r="H115" s="102"/>
    </row>
    <row r="116" spans="1:8">
      <c r="A116" s="138"/>
      <c r="B116" s="162"/>
      <c r="C116" s="139"/>
      <c r="D116" s="157"/>
      <c r="E116" s="102"/>
      <c r="F116" s="102"/>
      <c r="G116" s="102"/>
      <c r="H116" s="102"/>
    </row>
    <row r="117" spans="1:8">
      <c r="A117" s="138"/>
      <c r="B117" s="162"/>
      <c r="C117" s="139"/>
      <c r="D117" s="157"/>
      <c r="E117" s="102"/>
      <c r="F117" s="102"/>
      <c r="G117" s="102"/>
      <c r="H117" s="102"/>
    </row>
    <row r="118" spans="1:8">
      <c r="A118" s="138"/>
      <c r="B118" s="162"/>
      <c r="C118" s="139"/>
      <c r="D118" s="157"/>
      <c r="E118" s="102"/>
      <c r="F118" s="102"/>
      <c r="G118" s="102"/>
      <c r="H118" s="102"/>
    </row>
    <row r="119" spans="1:8">
      <c r="A119" s="138"/>
      <c r="B119" s="162"/>
      <c r="C119" s="139"/>
      <c r="D119" s="157"/>
      <c r="E119" s="102"/>
      <c r="F119" s="102"/>
      <c r="G119" s="102"/>
      <c r="H119" s="102"/>
    </row>
    <row r="120" spans="1:8">
      <c r="A120" s="138"/>
      <c r="B120" s="162"/>
      <c r="C120" s="139"/>
      <c r="D120" s="157"/>
      <c r="E120" s="102"/>
      <c r="F120" s="102"/>
      <c r="G120" s="102"/>
      <c r="H120" s="102"/>
    </row>
    <row r="121" spans="1:8">
      <c r="A121" s="138"/>
      <c r="B121" s="162"/>
      <c r="C121" s="139"/>
      <c r="D121" s="157"/>
      <c r="E121" s="102"/>
      <c r="F121" s="102"/>
      <c r="G121" s="102"/>
      <c r="H121" s="102"/>
    </row>
    <row r="122" spans="1:8">
      <c r="A122" s="138"/>
      <c r="B122" s="162"/>
      <c r="C122" s="139"/>
      <c r="D122" s="157"/>
      <c r="E122" s="102"/>
      <c r="F122" s="102"/>
      <c r="G122" s="102"/>
      <c r="H122" s="102"/>
    </row>
    <row r="123" spans="1:8">
      <c r="A123" s="138"/>
      <c r="B123" s="162"/>
      <c r="C123" s="139"/>
      <c r="D123" s="157"/>
      <c r="E123" s="102"/>
      <c r="F123" s="102"/>
      <c r="G123" s="102"/>
      <c r="H123" s="102"/>
    </row>
    <row r="124" spans="1:8">
      <c r="A124" s="138"/>
      <c r="B124" s="162"/>
      <c r="C124" s="139"/>
      <c r="D124" s="157"/>
      <c r="E124" s="102"/>
      <c r="F124" s="102"/>
      <c r="G124" s="102"/>
      <c r="H124" s="102"/>
    </row>
    <row r="125" spans="1:8">
      <c r="A125" s="138"/>
      <c r="B125" s="162"/>
      <c r="C125" s="139"/>
      <c r="D125" s="157"/>
      <c r="E125" s="102"/>
      <c r="F125" s="102"/>
      <c r="G125" s="102"/>
      <c r="H125" s="102"/>
    </row>
    <row r="126" spans="1:8">
      <c r="A126" s="138"/>
      <c r="B126" s="162"/>
      <c r="C126" s="139"/>
      <c r="D126" s="157"/>
      <c r="E126" s="102"/>
      <c r="F126" s="102"/>
      <c r="G126" s="102"/>
      <c r="H126" s="102"/>
    </row>
    <row r="127" spans="1:8">
      <c r="A127" s="138"/>
      <c r="B127" s="162"/>
      <c r="C127" s="139"/>
      <c r="D127" s="157"/>
      <c r="E127" s="102"/>
      <c r="F127" s="102"/>
      <c r="G127" s="102"/>
      <c r="H127" s="102"/>
    </row>
    <row r="128" spans="1:8">
      <c r="A128" s="138"/>
      <c r="B128" s="162"/>
      <c r="C128" s="139"/>
      <c r="D128" s="157"/>
      <c r="E128" s="102"/>
      <c r="F128" s="102"/>
      <c r="G128" s="102"/>
      <c r="H128" s="102"/>
    </row>
    <row r="129" spans="1:8">
      <c r="A129" s="138"/>
      <c r="B129" s="162"/>
      <c r="C129" s="139"/>
      <c r="D129" s="157"/>
      <c r="E129" s="102"/>
      <c r="F129" s="102"/>
      <c r="G129" s="102"/>
      <c r="H129" s="102"/>
    </row>
    <row r="130" spans="1:8">
      <c r="A130" s="138"/>
      <c r="B130" s="162"/>
      <c r="C130" s="139"/>
      <c r="D130" s="157"/>
      <c r="E130" s="102"/>
      <c r="F130" s="102"/>
      <c r="G130" s="102"/>
      <c r="H130" s="102"/>
    </row>
    <row r="131" spans="1:8">
      <c r="A131" s="138"/>
      <c r="B131" s="162"/>
      <c r="C131" s="139"/>
      <c r="D131" s="157"/>
      <c r="E131" s="102"/>
      <c r="F131" s="102"/>
      <c r="G131" s="102"/>
      <c r="H131" s="102"/>
    </row>
    <row r="132" spans="1:8">
      <c r="A132" s="138"/>
      <c r="B132" s="162"/>
      <c r="C132" s="139"/>
      <c r="D132" s="157"/>
      <c r="E132" s="102"/>
      <c r="F132" s="102"/>
      <c r="G132" s="102"/>
      <c r="H132" s="102"/>
    </row>
    <row r="133" spans="1:8">
      <c r="A133" s="138"/>
      <c r="B133" s="162"/>
      <c r="C133" s="139"/>
      <c r="D133" s="157"/>
      <c r="E133" s="102"/>
      <c r="F133" s="102"/>
      <c r="G133" s="102"/>
      <c r="H133" s="102"/>
    </row>
    <row r="134" spans="1:8">
      <c r="A134" s="138"/>
      <c r="B134" s="162"/>
      <c r="C134" s="139"/>
      <c r="D134" s="157"/>
      <c r="E134" s="102"/>
      <c r="F134" s="102"/>
      <c r="G134" s="102"/>
      <c r="H134" s="102"/>
    </row>
    <row r="135" spans="1:8">
      <c r="A135" s="102"/>
      <c r="B135" s="162"/>
      <c r="C135" s="139"/>
      <c r="D135" s="157"/>
      <c r="E135" s="102"/>
      <c r="F135" s="102"/>
      <c r="G135" s="102"/>
      <c r="H135" s="102"/>
    </row>
    <row r="136" spans="1:8">
      <c r="A136" s="138"/>
      <c r="B136" s="162"/>
      <c r="C136" s="139"/>
      <c r="D136" s="157"/>
      <c r="E136" s="102"/>
      <c r="F136" s="102"/>
      <c r="G136" s="102"/>
      <c r="H136" s="102"/>
    </row>
    <row r="137" spans="1:8">
      <c r="A137" s="138"/>
      <c r="B137" s="162"/>
      <c r="C137" s="139"/>
      <c r="D137" s="157"/>
      <c r="E137" s="102"/>
      <c r="F137" s="102"/>
      <c r="G137" s="102"/>
      <c r="H137" s="102"/>
    </row>
    <row r="138" spans="1:8">
      <c r="A138" s="138"/>
      <c r="B138" s="162"/>
      <c r="C138" s="139"/>
      <c r="D138" s="157"/>
      <c r="E138" s="102"/>
      <c r="F138" s="102"/>
      <c r="G138" s="102"/>
      <c r="H138" s="102"/>
    </row>
    <row r="139" spans="1:8">
      <c r="A139" s="138"/>
      <c r="B139" s="162"/>
      <c r="C139" s="139"/>
      <c r="D139" s="157"/>
      <c r="E139" s="102"/>
      <c r="F139" s="102"/>
      <c r="G139" s="102"/>
      <c r="H139" s="102"/>
    </row>
    <row r="140" spans="1:8">
      <c r="A140" s="138"/>
      <c r="B140" s="162"/>
      <c r="C140" s="139"/>
      <c r="D140" s="157"/>
      <c r="E140" s="102"/>
      <c r="F140" s="102"/>
      <c r="G140" s="102"/>
      <c r="H140" s="102"/>
    </row>
    <row r="141" spans="1:8">
      <c r="A141" s="138"/>
      <c r="B141" s="162"/>
      <c r="C141" s="139"/>
      <c r="D141" s="157"/>
      <c r="E141" s="102"/>
      <c r="F141" s="102"/>
      <c r="G141" s="102"/>
      <c r="H141" s="102"/>
    </row>
    <row r="142" spans="1:8">
      <c r="A142" s="138"/>
      <c r="B142" s="162"/>
      <c r="C142" s="139"/>
      <c r="D142" s="157"/>
      <c r="E142" s="102"/>
      <c r="F142" s="102"/>
      <c r="G142" s="102"/>
      <c r="H142" s="102"/>
    </row>
    <row r="143" spans="1:8">
      <c r="A143" s="138"/>
      <c r="B143" s="162"/>
      <c r="C143" s="139"/>
      <c r="D143" s="157"/>
      <c r="E143" s="102"/>
      <c r="F143" s="102"/>
      <c r="G143" s="102"/>
      <c r="H143" s="102"/>
    </row>
    <row r="144" spans="1:8">
      <c r="A144" s="138"/>
      <c r="B144" s="162"/>
      <c r="C144" s="139"/>
      <c r="D144" s="157"/>
      <c r="E144" s="102"/>
      <c r="F144" s="102"/>
      <c r="G144" s="102"/>
      <c r="H144" s="102"/>
    </row>
    <row r="145" spans="1:8">
      <c r="A145" s="138"/>
      <c r="B145" s="162"/>
      <c r="C145" s="139"/>
      <c r="D145" s="157"/>
      <c r="E145" s="102"/>
      <c r="F145" s="102"/>
      <c r="G145" s="102"/>
      <c r="H145" s="102"/>
    </row>
    <row r="146" spans="1:8">
      <c r="A146" s="138"/>
      <c r="B146" s="162"/>
      <c r="C146" s="139"/>
      <c r="D146" s="157"/>
      <c r="E146" s="102"/>
      <c r="F146" s="102"/>
      <c r="G146" s="102"/>
      <c r="H146" s="102"/>
    </row>
    <row r="147" spans="1:8">
      <c r="A147" s="138"/>
      <c r="B147" s="162"/>
      <c r="C147" s="139"/>
      <c r="D147" s="157"/>
      <c r="E147" s="102"/>
      <c r="F147" s="102"/>
      <c r="G147" s="102"/>
      <c r="H147" s="102"/>
    </row>
    <row r="148" spans="1:8">
      <c r="A148" s="138"/>
      <c r="B148" s="162"/>
      <c r="C148" s="139"/>
      <c r="D148" s="157"/>
      <c r="E148" s="102"/>
      <c r="F148" s="102"/>
      <c r="G148" s="102"/>
      <c r="H148" s="102"/>
    </row>
    <row r="149" spans="1:8">
      <c r="A149" s="138"/>
      <c r="B149" s="162"/>
      <c r="C149" s="139"/>
      <c r="D149" s="157"/>
      <c r="E149" s="102"/>
      <c r="F149" s="102"/>
      <c r="G149" s="102"/>
      <c r="H149" s="102"/>
    </row>
    <row r="150" spans="1:8">
      <c r="A150" s="138"/>
      <c r="B150" s="162"/>
      <c r="C150" s="139"/>
      <c r="D150" s="157"/>
      <c r="E150" s="102"/>
      <c r="F150" s="102"/>
      <c r="G150" s="102"/>
      <c r="H150" s="102"/>
    </row>
    <row r="151" spans="1:8">
      <c r="A151" s="138"/>
      <c r="B151" s="162"/>
      <c r="C151" s="139"/>
      <c r="D151" s="157"/>
      <c r="E151" s="102"/>
      <c r="F151" s="102"/>
      <c r="G151" s="102"/>
      <c r="H151" s="102"/>
    </row>
    <row r="152" spans="1:8">
      <c r="A152" s="138"/>
      <c r="B152" s="162"/>
      <c r="C152" s="139"/>
      <c r="D152" s="157"/>
      <c r="E152" s="102"/>
      <c r="F152" s="102"/>
      <c r="G152" s="102"/>
      <c r="H152" s="102"/>
    </row>
    <row r="153" spans="1:8">
      <c r="A153" s="102"/>
      <c r="B153" s="162"/>
      <c r="C153" s="139"/>
      <c r="D153" s="157"/>
      <c r="E153" s="102"/>
      <c r="F153" s="102"/>
      <c r="G153" s="102"/>
      <c r="H153" s="102"/>
    </row>
    <row r="154" spans="1:8">
      <c r="A154" s="138"/>
      <c r="B154" s="162"/>
      <c r="C154" s="139"/>
      <c r="D154" s="157"/>
      <c r="E154" s="102"/>
      <c r="F154" s="102"/>
      <c r="G154" s="102"/>
      <c r="H154" s="102"/>
    </row>
    <row r="155" spans="1:8">
      <c r="A155" s="138"/>
      <c r="B155" s="162"/>
      <c r="C155" s="139"/>
      <c r="D155" s="157"/>
      <c r="E155" s="102"/>
      <c r="F155" s="102"/>
      <c r="G155" s="102"/>
      <c r="H155" s="102"/>
    </row>
    <row r="156" spans="1:8">
      <c r="A156" s="138"/>
      <c r="B156" s="162"/>
      <c r="C156" s="139"/>
      <c r="D156" s="157"/>
      <c r="E156" s="102"/>
      <c r="F156" s="102"/>
      <c r="G156" s="102"/>
      <c r="H156" s="102"/>
    </row>
    <row r="157" spans="1:8">
      <c r="A157" s="102"/>
      <c r="B157" s="162"/>
      <c r="C157" s="139"/>
      <c r="D157" s="157"/>
      <c r="E157" s="102"/>
      <c r="F157" s="102"/>
      <c r="G157" s="102"/>
      <c r="H157" s="102"/>
    </row>
    <row r="158" spans="1:8">
      <c r="A158" s="138"/>
      <c r="B158" s="162"/>
      <c r="C158" s="139"/>
      <c r="D158" s="157"/>
      <c r="E158" s="102"/>
      <c r="F158" s="102"/>
      <c r="G158" s="102"/>
      <c r="H158" s="102"/>
    </row>
    <row r="159" spans="1:8">
      <c r="A159" s="138"/>
      <c r="B159" s="162"/>
      <c r="C159" s="139"/>
      <c r="D159" s="157"/>
      <c r="E159" s="102"/>
      <c r="F159" s="102"/>
      <c r="G159" s="102"/>
      <c r="H159" s="102"/>
    </row>
    <row r="160" spans="1:8">
      <c r="A160" s="138"/>
      <c r="B160" s="162"/>
      <c r="C160" s="139"/>
      <c r="D160" s="157"/>
      <c r="E160" s="102"/>
      <c r="F160" s="102"/>
      <c r="G160" s="102"/>
      <c r="H160" s="102"/>
    </row>
    <row r="161" spans="1:8">
      <c r="A161" s="138"/>
      <c r="B161" s="162"/>
      <c r="C161" s="139"/>
      <c r="D161" s="157"/>
      <c r="E161" s="102"/>
      <c r="F161" s="102"/>
      <c r="G161" s="102"/>
      <c r="H161" s="102"/>
    </row>
    <row r="162" spans="1:8">
      <c r="A162" s="138"/>
      <c r="B162" s="162"/>
      <c r="C162" s="139"/>
      <c r="D162" s="157"/>
      <c r="E162" s="102"/>
      <c r="F162" s="102"/>
      <c r="G162" s="102"/>
      <c r="H162" s="102"/>
    </row>
    <row r="163" spans="1:8">
      <c r="A163" s="138"/>
      <c r="B163" s="162"/>
      <c r="C163" s="139"/>
      <c r="D163" s="157"/>
      <c r="E163" s="102"/>
      <c r="F163" s="102"/>
      <c r="G163" s="102"/>
      <c r="H163" s="102"/>
    </row>
    <row r="164" spans="1:8">
      <c r="A164" s="138"/>
      <c r="B164" s="162"/>
      <c r="C164" s="139"/>
      <c r="D164" s="157"/>
      <c r="E164" s="102"/>
      <c r="F164" s="102"/>
      <c r="G164" s="102"/>
      <c r="H164" s="102"/>
    </row>
    <row r="165" spans="1:8">
      <c r="A165" s="138"/>
      <c r="B165" s="162"/>
      <c r="C165" s="139"/>
      <c r="D165" s="157"/>
      <c r="E165" s="102"/>
      <c r="F165" s="102"/>
      <c r="G165" s="102"/>
      <c r="H165" s="102"/>
    </row>
    <row r="166" spans="1:8">
      <c r="A166" s="138"/>
      <c r="B166" s="162"/>
      <c r="C166" s="139"/>
      <c r="D166" s="157"/>
      <c r="E166" s="102"/>
      <c r="F166" s="102"/>
      <c r="G166" s="102"/>
      <c r="H166" s="102"/>
    </row>
    <row r="167" spans="1:8">
      <c r="A167" s="138"/>
      <c r="B167" s="162"/>
      <c r="C167" s="139"/>
      <c r="D167" s="157"/>
      <c r="E167" s="102"/>
      <c r="F167" s="102"/>
      <c r="G167" s="102"/>
      <c r="H167" s="102"/>
    </row>
    <row r="168" spans="1:8">
      <c r="A168" s="138"/>
      <c r="B168" s="162"/>
      <c r="C168" s="139"/>
      <c r="D168" s="157"/>
      <c r="E168" s="102"/>
      <c r="F168" s="102"/>
      <c r="G168" s="102"/>
      <c r="H168" s="102"/>
    </row>
    <row r="169" spans="1:8">
      <c r="A169" s="138"/>
      <c r="B169" s="162"/>
      <c r="C169" s="139"/>
      <c r="D169" s="157"/>
      <c r="E169" s="102"/>
      <c r="F169" s="102"/>
      <c r="G169" s="102"/>
      <c r="H169" s="102"/>
    </row>
    <row r="170" spans="1:8">
      <c r="A170" s="102"/>
      <c r="B170" s="162"/>
      <c r="C170" s="139"/>
      <c r="D170" s="157"/>
      <c r="E170" s="102"/>
      <c r="F170" s="102"/>
      <c r="G170" s="102"/>
      <c r="H170" s="102"/>
    </row>
    <row r="171" spans="1:8">
      <c r="A171" s="138"/>
      <c r="B171" s="162"/>
      <c r="C171" s="139"/>
      <c r="D171" s="157"/>
      <c r="E171" s="102"/>
      <c r="F171" s="102"/>
      <c r="G171" s="102"/>
      <c r="H171" s="102"/>
    </row>
    <row r="172" spans="1:8">
      <c r="A172" s="102"/>
      <c r="B172" s="162"/>
      <c r="C172" s="139"/>
      <c r="D172" s="157"/>
      <c r="E172" s="102"/>
      <c r="F172" s="102"/>
      <c r="G172" s="102"/>
      <c r="H172" s="102"/>
    </row>
    <row r="173" spans="1:8">
      <c r="A173" s="138"/>
      <c r="B173" s="162"/>
      <c r="C173" s="139"/>
      <c r="D173" s="157"/>
      <c r="E173" s="102"/>
      <c r="F173" s="102"/>
      <c r="G173" s="102"/>
      <c r="H173" s="102"/>
    </row>
    <row r="174" spans="1:8">
      <c r="A174" s="138"/>
      <c r="B174" s="162"/>
      <c r="C174" s="139"/>
      <c r="D174" s="157"/>
      <c r="E174" s="102"/>
      <c r="F174" s="102"/>
      <c r="G174" s="102"/>
      <c r="H174" s="102"/>
    </row>
    <row r="175" spans="1:8">
      <c r="A175" s="138"/>
      <c r="B175" s="162"/>
      <c r="C175" s="139"/>
      <c r="D175" s="157"/>
      <c r="E175" s="102"/>
      <c r="F175" s="102"/>
      <c r="G175" s="102"/>
      <c r="H175" s="102"/>
    </row>
    <row r="176" spans="1:8">
      <c r="A176" s="138"/>
      <c r="B176" s="162"/>
      <c r="C176" s="139"/>
      <c r="D176" s="157"/>
      <c r="E176" s="102"/>
      <c r="F176" s="102"/>
      <c r="G176" s="102"/>
      <c r="H176" s="102"/>
    </row>
    <row r="177" spans="1:8">
      <c r="A177" s="138"/>
      <c r="B177" s="162"/>
      <c r="C177" s="139"/>
      <c r="D177" s="157"/>
      <c r="E177" s="102"/>
      <c r="F177" s="102"/>
      <c r="G177" s="102"/>
      <c r="H177" s="102"/>
    </row>
    <row r="178" spans="1:8">
      <c r="A178" s="102"/>
      <c r="B178" s="162"/>
      <c r="C178" s="139"/>
      <c r="D178" s="157"/>
      <c r="E178" s="102"/>
      <c r="F178" s="102"/>
      <c r="G178" s="102"/>
      <c r="H178" s="102"/>
    </row>
    <row r="179" spans="1:8">
      <c r="A179" s="138"/>
      <c r="B179" s="162"/>
      <c r="C179" s="139"/>
      <c r="D179" s="157"/>
      <c r="E179" s="102"/>
      <c r="F179" s="102"/>
      <c r="G179" s="102"/>
      <c r="H179" s="102"/>
    </row>
    <row r="180" spans="1:8">
      <c r="A180" s="138"/>
      <c r="B180" s="162"/>
      <c r="C180" s="139"/>
      <c r="D180" s="157"/>
      <c r="E180" s="102"/>
      <c r="F180" s="102"/>
      <c r="G180" s="102"/>
      <c r="H180" s="102"/>
    </row>
    <row r="181" spans="1:8">
      <c r="A181" s="138"/>
      <c r="B181" s="162"/>
      <c r="C181" s="139"/>
      <c r="D181" s="157"/>
      <c r="E181" s="102"/>
      <c r="F181" s="102"/>
      <c r="G181" s="102"/>
      <c r="H181" s="102"/>
    </row>
    <row r="182" spans="1:8">
      <c r="A182" s="138"/>
      <c r="B182" s="162"/>
      <c r="C182" s="139"/>
      <c r="D182" s="157"/>
      <c r="E182" s="102"/>
      <c r="F182" s="102"/>
      <c r="G182" s="102"/>
      <c r="H182" s="102"/>
    </row>
    <row r="183" spans="1:8">
      <c r="A183" s="102"/>
      <c r="B183" s="162"/>
      <c r="C183" s="139"/>
      <c r="D183" s="157"/>
      <c r="H183" s="102"/>
    </row>
    <row r="184" spans="1:8">
      <c r="A184" s="138"/>
      <c r="B184" s="162"/>
      <c r="C184" s="139"/>
      <c r="D184" s="157"/>
      <c r="H184" s="102"/>
    </row>
    <row r="185" spans="1:8">
      <c r="A185" s="138"/>
      <c r="B185" s="162"/>
      <c r="C185" s="139"/>
      <c r="D185" s="157"/>
      <c r="H185" s="102"/>
    </row>
    <row r="186" spans="1:8">
      <c r="A186" s="138"/>
      <c r="B186" s="162"/>
      <c r="C186" s="139"/>
      <c r="D186" s="157"/>
      <c r="H186" s="102"/>
    </row>
    <row r="187" spans="1:8">
      <c r="A187" s="138"/>
      <c r="B187" s="162"/>
      <c r="C187" s="139"/>
      <c r="D187" s="157"/>
      <c r="H187" s="102"/>
    </row>
    <row r="188" spans="1:8">
      <c r="A188" s="138"/>
      <c r="B188" s="162"/>
      <c r="C188" s="139"/>
      <c r="D188" s="157"/>
      <c r="H188" s="102"/>
    </row>
    <row r="189" spans="1:8">
      <c r="A189" s="138"/>
      <c r="B189" s="162"/>
      <c r="C189" s="139"/>
      <c r="D189" s="157"/>
      <c r="H189" s="102"/>
    </row>
    <row r="190" spans="1:8">
      <c r="A190" s="138"/>
      <c r="B190" s="162"/>
      <c r="C190" s="139"/>
      <c r="D190" s="157"/>
      <c r="H190" s="102"/>
    </row>
    <row r="191" spans="1:8">
      <c r="A191" s="138"/>
      <c r="B191" s="162"/>
      <c r="C191" s="139"/>
      <c r="D191" s="157"/>
      <c r="H191" s="102"/>
    </row>
    <row r="192" spans="1:8">
      <c r="A192" s="138"/>
      <c r="B192" s="162"/>
      <c r="C192" s="139"/>
      <c r="D192" s="157"/>
      <c r="H192" s="102"/>
    </row>
    <row r="193" spans="1:8">
      <c r="A193" s="138"/>
      <c r="B193" s="162"/>
      <c r="C193" s="139"/>
      <c r="D193" s="157"/>
      <c r="H193" s="102"/>
    </row>
    <row r="194" spans="1:8">
      <c r="A194" s="138"/>
      <c r="B194" s="162"/>
      <c r="C194" s="139"/>
      <c r="D194" s="157"/>
      <c r="H194" s="102"/>
    </row>
    <row r="195" spans="1:8">
      <c r="A195" s="138"/>
      <c r="B195" s="162"/>
      <c r="C195" s="139"/>
      <c r="D195" s="157"/>
      <c r="H195" s="102"/>
    </row>
    <row r="196" spans="1:8">
      <c r="A196" s="138"/>
      <c r="B196" s="162"/>
      <c r="C196" s="139"/>
      <c r="D196" s="157"/>
      <c r="H196" s="102"/>
    </row>
    <row r="197" spans="1:8">
      <c r="A197" s="138"/>
      <c r="B197" s="162"/>
      <c r="C197" s="139"/>
      <c r="D197" s="157"/>
      <c r="H197" s="102"/>
    </row>
    <row r="198" spans="1:8">
      <c r="A198" s="138"/>
      <c r="B198" s="162"/>
      <c r="C198" s="139"/>
      <c r="D198" s="157"/>
      <c r="H198" s="102"/>
    </row>
    <row r="199" spans="1:8">
      <c r="A199" s="138"/>
      <c r="B199" s="162"/>
      <c r="C199" s="139"/>
      <c r="D199" s="157"/>
      <c r="H199" s="102"/>
    </row>
    <row r="200" spans="1:8">
      <c r="A200" s="138"/>
      <c r="B200" s="162"/>
      <c r="C200" s="139"/>
      <c r="D200" s="157"/>
      <c r="H200" s="102"/>
    </row>
    <row r="201" spans="1:8">
      <c r="A201" s="138"/>
      <c r="B201" s="162"/>
      <c r="C201" s="139"/>
      <c r="D201" s="157"/>
      <c r="H201" s="102"/>
    </row>
    <row r="202" spans="1:8">
      <c r="A202" s="138"/>
      <c r="B202" s="162"/>
      <c r="C202" s="139"/>
      <c r="D202" s="157"/>
      <c r="H202" s="102"/>
    </row>
    <row r="203" spans="1:8">
      <c r="A203" s="138"/>
      <c r="B203" s="162"/>
      <c r="C203" s="139"/>
      <c r="D203" s="157"/>
      <c r="H203" s="102"/>
    </row>
    <row r="204" spans="1:8">
      <c r="A204" s="138"/>
      <c r="B204" s="162"/>
      <c r="C204" s="139"/>
      <c r="D204" s="157"/>
      <c r="H204" s="102"/>
    </row>
    <row r="205" spans="1:8">
      <c r="A205" s="138"/>
      <c r="B205" s="162"/>
      <c r="C205" s="139"/>
      <c r="D205" s="157"/>
      <c r="H205" s="102"/>
    </row>
    <row r="206" spans="1:8">
      <c r="A206" s="138"/>
      <c r="B206" s="162"/>
      <c r="C206" s="139"/>
      <c r="D206" s="157"/>
      <c r="H206" s="102"/>
    </row>
    <row r="207" spans="1:8">
      <c r="A207" s="138"/>
      <c r="B207" s="162"/>
      <c r="C207" s="139"/>
      <c r="D207" s="157"/>
      <c r="H207" s="102"/>
    </row>
    <row r="208" spans="1:8">
      <c r="A208" s="102"/>
      <c r="B208" s="162"/>
      <c r="C208" s="139"/>
      <c r="D208" s="157"/>
      <c r="H208" s="102"/>
    </row>
    <row r="209" spans="1:8">
      <c r="A209" s="138"/>
      <c r="B209" s="162"/>
      <c r="C209" s="139"/>
      <c r="D209" s="157"/>
      <c r="H209" s="102"/>
    </row>
    <row r="210" spans="1:8">
      <c r="A210" s="138"/>
      <c r="B210" s="162"/>
      <c r="C210" s="139"/>
      <c r="D210" s="157"/>
      <c r="H210" s="102"/>
    </row>
    <row r="211" spans="1:8">
      <c r="A211" s="138"/>
      <c r="B211" s="162"/>
      <c r="C211" s="139"/>
      <c r="D211" s="157"/>
      <c r="H211" s="102"/>
    </row>
    <row r="212" spans="1:8">
      <c r="A212" s="138"/>
      <c r="B212" s="162"/>
      <c r="C212" s="139"/>
      <c r="D212" s="157"/>
      <c r="H212" s="102"/>
    </row>
    <row r="213" spans="1:8">
      <c r="A213" s="138"/>
      <c r="B213" s="162"/>
      <c r="C213" s="139"/>
      <c r="D213" s="157"/>
      <c r="H213" s="102"/>
    </row>
    <row r="214" spans="1:8">
      <c r="A214" s="138"/>
      <c r="B214" s="162"/>
      <c r="C214" s="139"/>
      <c r="D214" s="157"/>
      <c r="H214" s="102"/>
    </row>
    <row r="215" spans="1:8">
      <c r="A215" s="138"/>
      <c r="B215" s="162"/>
      <c r="C215" s="139"/>
      <c r="D215" s="157"/>
      <c r="H215" s="102"/>
    </row>
    <row r="216" spans="1:8">
      <c r="A216" s="138"/>
      <c r="B216" s="162"/>
      <c r="C216" s="139"/>
      <c r="D216" s="157"/>
      <c r="H216" s="102"/>
    </row>
    <row r="217" spans="1:8">
      <c r="A217" s="138"/>
      <c r="B217" s="162"/>
      <c r="C217" s="139"/>
      <c r="D217" s="157"/>
      <c r="H217" s="102"/>
    </row>
    <row r="218" spans="1:8">
      <c r="A218" s="138"/>
      <c r="B218" s="162"/>
      <c r="C218" s="139"/>
      <c r="D218" s="157"/>
      <c r="H218" s="102"/>
    </row>
    <row r="219" spans="1:8">
      <c r="A219" s="138"/>
      <c r="B219" s="162"/>
      <c r="C219" s="139"/>
      <c r="D219" s="157"/>
      <c r="H219" s="102"/>
    </row>
    <row r="220" spans="1:8">
      <c r="A220" s="138"/>
      <c r="B220" s="162"/>
      <c r="C220" s="139"/>
      <c r="D220" s="157"/>
      <c r="H220" s="102"/>
    </row>
    <row r="221" spans="1:8">
      <c r="A221" s="138"/>
      <c r="B221" s="162"/>
      <c r="C221" s="139"/>
      <c r="D221" s="157"/>
      <c r="H221" s="102"/>
    </row>
    <row r="222" spans="1:8">
      <c r="A222" s="102"/>
      <c r="B222" s="162"/>
      <c r="C222" s="139"/>
      <c r="D222" s="157"/>
      <c r="H222" s="102"/>
    </row>
    <row r="223" spans="1:8">
      <c r="A223" s="102"/>
      <c r="B223" s="162"/>
      <c r="C223" s="139"/>
      <c r="D223" s="157"/>
      <c r="H223" s="102"/>
    </row>
    <row r="224" spans="1:8">
      <c r="A224" s="138"/>
      <c r="B224" s="162"/>
      <c r="C224" s="139"/>
      <c r="D224" s="157"/>
      <c r="H224" s="102"/>
    </row>
    <row r="225" spans="1:8">
      <c r="A225" s="138"/>
      <c r="B225" s="162"/>
      <c r="C225" s="139"/>
      <c r="D225" s="157"/>
      <c r="H225" s="102"/>
    </row>
    <row r="226" spans="1:8">
      <c r="A226" s="138"/>
      <c r="B226" s="162"/>
      <c r="C226" s="139"/>
      <c r="D226" s="157"/>
      <c r="H226" s="102"/>
    </row>
    <row r="227" spans="1:8">
      <c r="A227" s="138"/>
      <c r="B227" s="162"/>
      <c r="C227" s="139"/>
      <c r="D227" s="157"/>
      <c r="H227" s="102"/>
    </row>
    <row r="228" spans="1:8">
      <c r="A228" s="102"/>
      <c r="B228" s="162"/>
      <c r="C228" s="139"/>
      <c r="D228" s="157"/>
      <c r="H228" s="102"/>
    </row>
    <row r="229" spans="1:8">
      <c r="A229" s="138"/>
      <c r="B229" s="162"/>
      <c r="C229" s="139"/>
      <c r="D229" s="157"/>
      <c r="H229" s="102"/>
    </row>
    <row r="230" spans="1:8">
      <c r="A230" s="138"/>
      <c r="B230" s="162"/>
      <c r="C230" s="139"/>
      <c r="D230" s="157"/>
      <c r="H230" s="102"/>
    </row>
    <row r="231" spans="1:8">
      <c r="A231" s="138"/>
      <c r="B231" s="162"/>
      <c r="C231" s="139"/>
      <c r="D231" s="157"/>
      <c r="H231" s="102"/>
    </row>
    <row r="232" spans="1:8">
      <c r="A232" s="138"/>
      <c r="B232" s="162"/>
      <c r="C232" s="139"/>
      <c r="D232" s="157"/>
      <c r="H232" s="102"/>
    </row>
    <row r="233" spans="1:8">
      <c r="A233" s="138"/>
      <c r="B233" s="162"/>
      <c r="C233" s="139"/>
      <c r="D233" s="157"/>
      <c r="H233" s="102"/>
    </row>
    <row r="234" spans="1:8">
      <c r="A234" s="138"/>
      <c r="B234" s="162"/>
      <c r="C234" s="139"/>
      <c r="D234" s="157"/>
      <c r="H234" s="102"/>
    </row>
    <row r="235" spans="1:8">
      <c r="A235" s="138"/>
      <c r="B235" s="162"/>
      <c r="C235" s="139"/>
      <c r="D235" s="157"/>
      <c r="H235" s="102"/>
    </row>
    <row r="236" spans="1:8">
      <c r="A236" s="138"/>
      <c r="B236" s="162"/>
      <c r="C236" s="139"/>
      <c r="D236" s="157"/>
      <c r="H236" s="102"/>
    </row>
    <row r="237" spans="1:8">
      <c r="A237" s="138"/>
      <c r="B237" s="162"/>
      <c r="C237" s="139"/>
      <c r="D237" s="157"/>
      <c r="H237" s="102"/>
    </row>
    <row r="238" spans="1:8">
      <c r="A238" s="138"/>
      <c r="B238" s="162"/>
      <c r="C238" s="139"/>
      <c r="D238" s="157"/>
      <c r="H238" s="102"/>
    </row>
    <row r="239" spans="1:8">
      <c r="A239" s="102"/>
      <c r="B239" s="162"/>
      <c r="C239" s="139"/>
      <c r="D239" s="157"/>
      <c r="H239" s="102"/>
    </row>
    <row r="240" spans="1:8">
      <c r="A240" s="138"/>
      <c r="B240" s="162"/>
      <c r="C240" s="139"/>
      <c r="D240" s="157"/>
      <c r="H240" s="102"/>
    </row>
    <row r="241" spans="1:8">
      <c r="A241" s="102"/>
      <c r="B241" s="162"/>
      <c r="C241" s="139"/>
      <c r="D241" s="157"/>
      <c r="H241" s="102"/>
    </row>
    <row r="242" spans="1:8">
      <c r="A242" s="138"/>
      <c r="B242" s="162"/>
      <c r="C242" s="139"/>
      <c r="D242" s="157"/>
      <c r="H242" s="102"/>
    </row>
    <row r="243" spans="1:8">
      <c r="A243" s="138"/>
      <c r="B243" s="162"/>
      <c r="C243" s="139"/>
      <c r="D243" s="157"/>
      <c r="H243" s="102"/>
    </row>
    <row r="244" spans="1:8">
      <c r="A244" s="138"/>
      <c r="B244" s="162"/>
      <c r="C244" s="139"/>
      <c r="D244" s="157"/>
      <c r="H244" s="102"/>
    </row>
    <row r="245" spans="1:8">
      <c r="A245" s="138"/>
      <c r="B245" s="162"/>
      <c r="C245" s="139"/>
      <c r="D245" s="157"/>
      <c r="H245" s="102"/>
    </row>
    <row r="246" spans="1:8">
      <c r="A246" s="102"/>
      <c r="B246" s="162"/>
      <c r="C246" s="139"/>
      <c r="D246" s="157"/>
      <c r="H246" s="102"/>
    </row>
    <row r="247" spans="1:8">
      <c r="A247" s="138"/>
      <c r="B247" s="162"/>
      <c r="C247" s="139"/>
      <c r="D247" s="157"/>
      <c r="H247" s="102"/>
    </row>
    <row r="248" spans="1:8">
      <c r="A248" s="138"/>
      <c r="B248" s="162"/>
      <c r="C248" s="139"/>
      <c r="D248" s="157"/>
      <c r="H248" s="102"/>
    </row>
    <row r="249" spans="1:8">
      <c r="A249" s="138"/>
      <c r="B249" s="162"/>
      <c r="C249" s="139"/>
      <c r="D249" s="157"/>
      <c r="H249" s="102"/>
    </row>
    <row r="250" spans="1:8">
      <c r="A250" s="138"/>
      <c r="B250" s="162"/>
      <c r="C250" s="139"/>
      <c r="D250" s="157"/>
      <c r="H250" s="102"/>
    </row>
    <row r="251" spans="1:8">
      <c r="A251" s="138"/>
      <c r="B251" s="162"/>
      <c r="C251" s="139"/>
      <c r="D251" s="157"/>
      <c r="H251" s="102"/>
    </row>
    <row r="252" spans="1:8">
      <c r="A252" s="138"/>
      <c r="B252" s="162"/>
      <c r="C252" s="139"/>
      <c r="D252" s="157"/>
      <c r="H252" s="102"/>
    </row>
    <row r="253" spans="1:8">
      <c r="A253" s="138"/>
      <c r="B253" s="162"/>
      <c r="C253" s="139"/>
      <c r="D253" s="157"/>
      <c r="H253" s="102"/>
    </row>
    <row r="254" spans="1:8">
      <c r="A254" s="138"/>
      <c r="B254" s="162"/>
      <c r="C254" s="139"/>
      <c r="D254" s="157"/>
      <c r="H254" s="102"/>
    </row>
    <row r="255" spans="1:8">
      <c r="A255" s="138"/>
      <c r="B255" s="162"/>
      <c r="C255" s="139"/>
      <c r="D255" s="157"/>
      <c r="H255" s="102"/>
    </row>
    <row r="256" spans="1:8">
      <c r="A256" s="138"/>
      <c r="B256" s="162"/>
      <c r="C256" s="139"/>
      <c r="D256" s="157"/>
      <c r="H256" s="102"/>
    </row>
    <row r="257" spans="1:8">
      <c r="A257" s="138"/>
      <c r="B257" s="162"/>
      <c r="C257" s="139"/>
      <c r="D257" s="157"/>
      <c r="H257" s="102"/>
    </row>
    <row r="258" spans="1:8">
      <c r="A258" s="138"/>
      <c r="B258" s="162"/>
      <c r="C258" s="139"/>
      <c r="D258" s="157"/>
      <c r="H258" s="102"/>
    </row>
    <row r="259" spans="1:8">
      <c r="A259" s="138"/>
      <c r="B259" s="162"/>
      <c r="C259" s="139"/>
      <c r="D259" s="157"/>
      <c r="H259" s="102"/>
    </row>
    <row r="260" spans="1:8">
      <c r="A260" s="138"/>
      <c r="B260" s="162"/>
      <c r="C260" s="139"/>
      <c r="D260" s="157"/>
      <c r="H260" s="102"/>
    </row>
    <row r="261" spans="1:8">
      <c r="A261" s="102"/>
      <c r="B261" s="162"/>
      <c r="C261" s="139"/>
      <c r="D261" s="157"/>
      <c r="H261" s="102"/>
    </row>
    <row r="262" spans="1:8">
      <c r="A262" s="138"/>
      <c r="B262" s="162"/>
      <c r="C262" s="139"/>
      <c r="D262" s="157"/>
      <c r="H262" s="102"/>
    </row>
    <row r="263" spans="1:8">
      <c r="A263" s="138"/>
      <c r="B263" s="162"/>
      <c r="C263" s="139"/>
      <c r="D263" s="157"/>
      <c r="H263" s="102"/>
    </row>
    <row r="264" spans="1:8">
      <c r="A264" s="138"/>
      <c r="B264" s="162"/>
      <c r="C264" s="139"/>
      <c r="D264" s="157"/>
      <c r="H264" s="102"/>
    </row>
    <row r="265" spans="1:8">
      <c r="A265" s="138"/>
      <c r="B265" s="162"/>
      <c r="C265" s="139"/>
      <c r="D265" s="157"/>
      <c r="H265" s="102"/>
    </row>
    <row r="266" spans="1:8">
      <c r="A266" s="138"/>
      <c r="B266" s="162"/>
      <c r="C266" s="139"/>
      <c r="D266" s="157"/>
      <c r="H266" s="102"/>
    </row>
    <row r="267" spans="1:8">
      <c r="A267" s="138"/>
      <c r="B267" s="162"/>
      <c r="C267" s="139"/>
      <c r="D267" s="157"/>
      <c r="H267" s="102"/>
    </row>
    <row r="268" spans="1:8">
      <c r="A268" s="138"/>
      <c r="B268" s="162"/>
      <c r="C268" s="139"/>
      <c r="D268" s="157"/>
      <c r="H268" s="102"/>
    </row>
    <row r="269" spans="1:8">
      <c r="A269" s="138"/>
      <c r="B269" s="162"/>
      <c r="C269" s="139"/>
      <c r="D269" s="157"/>
      <c r="H269" s="102"/>
    </row>
    <row r="270" spans="1:8">
      <c r="A270" s="138"/>
      <c r="B270" s="162"/>
      <c r="C270" s="139"/>
      <c r="D270" s="157"/>
      <c r="H270" s="102"/>
    </row>
    <row r="271" spans="1:8">
      <c r="A271" s="138"/>
      <c r="B271" s="162"/>
      <c r="C271" s="139"/>
      <c r="D271" s="157"/>
      <c r="H271" s="102"/>
    </row>
    <row r="272" spans="1:8">
      <c r="A272" s="102"/>
      <c r="B272" s="162"/>
      <c r="C272" s="139"/>
      <c r="D272" s="157"/>
      <c r="H272" s="102"/>
    </row>
    <row r="273" spans="1:8">
      <c r="A273" s="138"/>
      <c r="B273" s="162"/>
      <c r="C273" s="139"/>
      <c r="D273" s="157"/>
      <c r="H273" s="102"/>
    </row>
    <row r="274" spans="1:8">
      <c r="A274" s="102"/>
      <c r="B274" s="162"/>
      <c r="C274" s="139"/>
      <c r="D274" s="157"/>
      <c r="H274" s="102"/>
    </row>
    <row r="275" spans="1:8">
      <c r="A275" s="138"/>
      <c r="B275" s="162"/>
      <c r="C275" s="139"/>
      <c r="D275" s="157"/>
      <c r="H275" s="102"/>
    </row>
    <row r="276" spans="1:8">
      <c r="A276" s="102"/>
      <c r="B276" s="162"/>
      <c r="C276" s="139"/>
      <c r="D276" s="157"/>
      <c r="H276" s="102"/>
    </row>
    <row r="277" spans="1:8">
      <c r="A277" s="138"/>
      <c r="B277" s="162"/>
      <c r="C277" s="139"/>
      <c r="D277" s="157"/>
      <c r="H277" s="102"/>
    </row>
    <row r="278" spans="1:8">
      <c r="A278" s="102"/>
      <c r="B278" s="162"/>
      <c r="C278" s="139"/>
      <c r="D278" s="157"/>
      <c r="H278" s="102"/>
    </row>
    <row r="279" spans="1:8">
      <c r="A279" s="138"/>
      <c r="B279" s="162"/>
      <c r="C279" s="139"/>
      <c r="D279" s="157"/>
      <c r="H279" s="102"/>
    </row>
    <row r="280" spans="1:8">
      <c r="A280" s="138"/>
      <c r="B280" s="162"/>
      <c r="C280" s="139"/>
      <c r="D280" s="157"/>
      <c r="H280" s="102"/>
    </row>
    <row r="281" spans="1:8">
      <c r="A281" s="138"/>
      <c r="B281" s="162"/>
      <c r="C281" s="139"/>
      <c r="D281" s="157"/>
      <c r="H281" s="102"/>
    </row>
    <row r="282" spans="1:8">
      <c r="A282" s="138"/>
      <c r="B282" s="162"/>
      <c r="C282" s="139"/>
      <c r="D282" s="157"/>
      <c r="H282" s="102"/>
    </row>
    <row r="283" spans="1:8">
      <c r="A283" s="138"/>
      <c r="B283" s="162"/>
      <c r="C283" s="139"/>
      <c r="D283" s="157"/>
      <c r="H283" s="102"/>
    </row>
    <row r="284" spans="1:8">
      <c r="A284" s="138"/>
      <c r="B284" s="162"/>
      <c r="C284" s="139"/>
      <c r="D284" s="157"/>
      <c r="H284" s="102"/>
    </row>
    <row r="285" spans="1:8">
      <c r="A285" s="138"/>
      <c r="B285" s="162"/>
      <c r="C285" s="139"/>
      <c r="D285" s="157"/>
      <c r="H285" s="102"/>
    </row>
    <row r="286" spans="1:8">
      <c r="A286" s="138"/>
      <c r="B286" s="162"/>
      <c r="C286" s="139"/>
      <c r="D286" s="157"/>
      <c r="H286" s="102"/>
    </row>
    <row r="287" spans="1:8">
      <c r="A287" s="138"/>
      <c r="B287" s="162"/>
      <c r="C287" s="139"/>
      <c r="D287" s="157"/>
      <c r="H287" s="102"/>
    </row>
    <row r="288" spans="1:8">
      <c r="A288" s="138"/>
      <c r="B288" s="162"/>
      <c r="C288" s="139"/>
      <c r="D288" s="157"/>
      <c r="H288" s="102"/>
    </row>
    <row r="289" spans="1:8">
      <c r="A289" s="138"/>
      <c r="B289" s="162"/>
      <c r="C289" s="139"/>
      <c r="D289" s="157"/>
      <c r="H289" s="102"/>
    </row>
    <row r="290" spans="1:8">
      <c r="A290" s="102"/>
      <c r="B290" s="162"/>
      <c r="C290" s="139"/>
      <c r="D290" s="157"/>
      <c r="H290" s="102"/>
    </row>
    <row r="291" spans="1:8">
      <c r="A291" s="138"/>
      <c r="B291" s="162"/>
      <c r="C291" s="139"/>
      <c r="D291" s="157"/>
      <c r="H291" s="102"/>
    </row>
    <row r="292" spans="1:8">
      <c r="A292" s="138"/>
      <c r="B292" s="162"/>
      <c r="C292" s="139"/>
      <c r="D292" s="157"/>
      <c r="H292" s="102"/>
    </row>
    <row r="293" spans="1:8">
      <c r="A293" s="138"/>
      <c r="B293" s="162"/>
      <c r="C293" s="139"/>
      <c r="D293" s="157"/>
      <c r="H293" s="102"/>
    </row>
    <row r="294" spans="1:8">
      <c r="A294" s="102"/>
      <c r="B294" s="162"/>
      <c r="C294" s="139"/>
      <c r="D294" s="157"/>
      <c r="H294" s="102"/>
    </row>
    <row r="295" spans="1:8">
      <c r="A295" s="138"/>
      <c r="B295" s="162"/>
      <c r="C295" s="139"/>
      <c r="D295" s="157"/>
      <c r="H295" s="102"/>
    </row>
    <row r="296" spans="1:8">
      <c r="A296" s="138"/>
      <c r="B296" s="162"/>
      <c r="C296" s="139"/>
      <c r="D296" s="157"/>
      <c r="H296" s="102"/>
    </row>
    <row r="297" spans="1:8">
      <c r="A297" s="102"/>
      <c r="B297" s="162"/>
      <c r="C297" s="139"/>
      <c r="D297" s="157"/>
      <c r="H297" s="102"/>
    </row>
    <row r="298" spans="1:8">
      <c r="A298" s="138"/>
      <c r="B298" s="162"/>
      <c r="C298" s="139"/>
      <c r="D298" s="157"/>
      <c r="H298" s="102"/>
    </row>
    <row r="299" spans="1:8">
      <c r="A299" s="102"/>
      <c r="B299" s="162"/>
      <c r="C299" s="139"/>
      <c r="D299" s="157"/>
      <c r="H299" s="102"/>
    </row>
    <row r="300" spans="1:8">
      <c r="A300" s="138"/>
      <c r="B300" s="162"/>
      <c r="C300" s="139"/>
      <c r="D300" s="157"/>
      <c r="H300" s="102"/>
    </row>
    <row r="301" spans="1:8">
      <c r="A301" s="102"/>
      <c r="B301" s="162"/>
      <c r="C301" s="139"/>
      <c r="D301" s="157"/>
      <c r="H301" s="102"/>
    </row>
    <row r="302" spans="1:8">
      <c r="A302" s="138"/>
      <c r="B302" s="162"/>
      <c r="C302" s="139"/>
      <c r="D302" s="157"/>
      <c r="H302" s="102"/>
    </row>
    <row r="303" spans="1:8">
      <c r="A303" s="138"/>
      <c r="B303" s="162"/>
      <c r="C303" s="139"/>
      <c r="D303" s="157"/>
      <c r="H303" s="102"/>
    </row>
    <row r="304" spans="1:8">
      <c r="A304" s="102"/>
      <c r="B304" s="102"/>
      <c r="C304" s="139"/>
      <c r="D304" s="157"/>
      <c r="H304" s="102"/>
    </row>
  </sheetData>
  <pageMargins left="0.75" right="0.75" top="1" bottom="1" header="0.5" footer="0.5"/>
  <pageSetup scale="67" firstPageNumber="26" fitToHeight="10" orientation="portrait" useFirstPageNumber="1" r:id="rId1"/>
  <headerFooter alignWithMargins="0">
    <oddHeader>&amp;RPage 8.6.22</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89"/>
  <sheetViews>
    <sheetView zoomScale="85" workbookViewId="0">
      <pane ySplit="7" topLeftCell="A8" activePane="bottomLeft" state="frozen"/>
      <selection activeCell="C5" sqref="C5"/>
      <selection pane="bottomLeft" activeCell="F38" sqref="F38"/>
    </sheetView>
  </sheetViews>
  <sheetFormatPr defaultRowHeight="12.75"/>
  <cols>
    <col min="1" max="1" width="47.7109375" bestFit="1" customWidth="1"/>
    <col min="2" max="2" width="13.85546875" customWidth="1"/>
    <col min="3" max="3" width="7.28515625" bestFit="1" customWidth="1"/>
    <col min="4" max="4" width="14.42578125" bestFit="1" customWidth="1"/>
    <col min="5" max="5" width="16.85546875" customWidth="1"/>
    <col min="6" max="6" width="14.28515625" customWidth="1"/>
  </cols>
  <sheetData>
    <row r="1" spans="1:7">
      <c r="A1" s="99" t="str">
        <f>'8.6.4 through 8.6.19'!A1</f>
        <v>Rocky Mountain Power</v>
      </c>
    </row>
    <row r="2" spans="1:7">
      <c r="A2" s="99" t="str">
        <f>'8.6.4 through 8.6.19'!A2</f>
        <v>Utah General Rate Case - May 2013</v>
      </c>
    </row>
    <row r="3" spans="1:7">
      <c r="A3" s="99" t="str">
        <f>'8.6.4 through 8.6.19'!A3</f>
        <v>Pro Forma Plant Additions and Retirements</v>
      </c>
    </row>
    <row r="4" spans="1:7">
      <c r="A4" s="99" t="s">
        <v>404</v>
      </c>
    </row>
    <row r="7" spans="1:7" ht="38.25">
      <c r="A7" s="135" t="s">
        <v>272</v>
      </c>
      <c r="B7" s="135" t="s">
        <v>273</v>
      </c>
      <c r="C7" s="135" t="s">
        <v>197</v>
      </c>
      <c r="D7" s="135" t="s">
        <v>274</v>
      </c>
      <c r="E7" s="137" t="s">
        <v>275</v>
      </c>
      <c r="F7" s="137" t="s">
        <v>276</v>
      </c>
      <c r="G7" s="105" t="s">
        <v>277</v>
      </c>
    </row>
    <row r="8" spans="1:7">
      <c r="A8" s="147" t="s">
        <v>405</v>
      </c>
      <c r="B8" s="148" t="s">
        <v>406</v>
      </c>
      <c r="C8" s="148" t="s">
        <v>13</v>
      </c>
      <c r="D8" s="149">
        <v>41212</v>
      </c>
      <c r="E8" s="142">
        <v>8726475.5199999996</v>
      </c>
      <c r="F8" s="143">
        <v>5370138.7815384604</v>
      </c>
      <c r="G8" s="144" t="s">
        <v>407</v>
      </c>
    </row>
    <row r="9" spans="1:7">
      <c r="A9" s="147" t="s">
        <v>408</v>
      </c>
      <c r="B9" s="148" t="s">
        <v>406</v>
      </c>
      <c r="C9" s="148" t="s">
        <v>13</v>
      </c>
      <c r="D9" s="149">
        <v>41212</v>
      </c>
      <c r="E9" s="165">
        <v>8726475.5199999996</v>
      </c>
      <c r="F9" s="143">
        <v>5370138.7815384604</v>
      </c>
      <c r="G9" s="144" t="s">
        <v>407</v>
      </c>
    </row>
    <row r="10" spans="1:7">
      <c r="A10" s="147" t="s">
        <v>409</v>
      </c>
      <c r="B10" s="148" t="s">
        <v>406</v>
      </c>
      <c r="C10" s="148" t="s">
        <v>13</v>
      </c>
      <c r="D10" s="149">
        <v>41363</v>
      </c>
      <c r="E10" s="163">
        <v>2921306.7</v>
      </c>
      <c r="F10" s="164">
        <v>674147.70000000007</v>
      </c>
    </row>
    <row r="11" spans="1:7">
      <c r="A11" s="147" t="s">
        <v>410</v>
      </c>
      <c r="B11" s="148" t="s">
        <v>406</v>
      </c>
      <c r="C11" s="148" t="s">
        <v>13</v>
      </c>
      <c r="D11" s="149">
        <v>41394</v>
      </c>
      <c r="E11" s="165">
        <v>2902285.71</v>
      </c>
      <c r="F11" s="143">
        <v>446505.49384615384</v>
      </c>
    </row>
    <row r="12" spans="1:7">
      <c r="A12" s="154" t="s">
        <v>411</v>
      </c>
      <c r="B12" s="148" t="s">
        <v>406</v>
      </c>
      <c r="C12" s="156" t="s">
        <v>13</v>
      </c>
      <c r="D12" s="157">
        <v>41274</v>
      </c>
      <c r="E12" s="165">
        <v>1607513</v>
      </c>
      <c r="F12" s="168">
        <v>741929.07692307688</v>
      </c>
    </row>
    <row r="13" spans="1:7">
      <c r="A13" s="154" t="s">
        <v>412</v>
      </c>
      <c r="B13" s="148" t="s">
        <v>406</v>
      </c>
      <c r="C13" s="156" t="s">
        <v>21</v>
      </c>
      <c r="D13" s="157">
        <v>41274</v>
      </c>
      <c r="E13" s="165">
        <v>1275812</v>
      </c>
      <c r="F13" s="168">
        <v>588836.30769230775</v>
      </c>
    </row>
    <row r="14" spans="1:7">
      <c r="A14" s="154" t="s">
        <v>413</v>
      </c>
      <c r="B14" s="148" t="s">
        <v>406</v>
      </c>
      <c r="C14" s="156" t="s">
        <v>13</v>
      </c>
      <c r="D14" s="157">
        <v>40732</v>
      </c>
      <c r="E14" s="165">
        <v>1011624.45</v>
      </c>
      <c r="F14" s="168">
        <v>1011624.4499999998</v>
      </c>
    </row>
    <row r="15" spans="1:7">
      <c r="A15" s="134" t="s">
        <v>370</v>
      </c>
      <c r="B15" s="148" t="s">
        <v>406</v>
      </c>
      <c r="C15" s="156" t="s">
        <v>13</v>
      </c>
      <c r="D15" s="157" t="s">
        <v>371</v>
      </c>
      <c r="E15" s="165">
        <v>7907298.049999998</v>
      </c>
      <c r="F15" s="165">
        <v>6267356.0792307667</v>
      </c>
    </row>
    <row r="16" spans="1:7">
      <c r="A16" s="134" t="s">
        <v>370</v>
      </c>
      <c r="B16" s="148" t="s">
        <v>406</v>
      </c>
      <c r="C16" s="156" t="s">
        <v>21</v>
      </c>
      <c r="D16" s="157" t="s">
        <v>371</v>
      </c>
      <c r="E16" s="165">
        <v>8122498.9299999997</v>
      </c>
      <c r="F16" s="165">
        <v>6558603.6253846148</v>
      </c>
    </row>
    <row r="17" spans="1:6">
      <c r="A17" s="134" t="s">
        <v>414</v>
      </c>
      <c r="B17" s="148" t="s">
        <v>406</v>
      </c>
      <c r="C17" s="156" t="s">
        <v>13</v>
      </c>
      <c r="D17" s="157" t="s">
        <v>371</v>
      </c>
      <c r="E17" s="165">
        <v>2855806.63</v>
      </c>
      <c r="F17" s="165">
        <v>2798596.9276923076</v>
      </c>
    </row>
    <row r="18" spans="1:6">
      <c r="A18" s="154"/>
      <c r="B18" s="148"/>
      <c r="C18" s="156"/>
      <c r="D18" s="157"/>
      <c r="E18" s="169">
        <f>SUM(E8:E17)</f>
        <v>46057096.509999998</v>
      </c>
      <c r="F18" s="169">
        <f>SUM(F8:F17)</f>
        <v>29827877.223846145</v>
      </c>
    </row>
    <row r="19" spans="1:6">
      <c r="A19" s="154"/>
      <c r="B19" s="148"/>
      <c r="C19" s="156"/>
      <c r="D19" s="157"/>
      <c r="E19" s="165"/>
      <c r="F19" s="168"/>
    </row>
    <row r="20" spans="1:6">
      <c r="A20" s="154"/>
      <c r="B20" s="148"/>
      <c r="C20" s="156"/>
      <c r="D20" s="157"/>
      <c r="E20" s="165"/>
      <c r="F20" s="168"/>
    </row>
    <row r="21" spans="1:6">
      <c r="A21" s="154"/>
      <c r="B21" s="148"/>
      <c r="C21" s="156"/>
      <c r="D21" s="157"/>
      <c r="E21" s="165"/>
      <c r="F21" s="168"/>
    </row>
    <row r="22" spans="1:6">
      <c r="A22" s="154"/>
      <c r="B22" s="148"/>
      <c r="C22" s="156"/>
      <c r="D22" s="157"/>
      <c r="E22" s="165"/>
      <c r="F22" s="168"/>
    </row>
    <row r="23" spans="1:6">
      <c r="A23" s="154"/>
      <c r="B23" s="148"/>
      <c r="C23" s="156"/>
      <c r="D23" s="157"/>
      <c r="E23" s="165"/>
      <c r="F23" s="168"/>
    </row>
    <row r="24" spans="1:6">
      <c r="A24" s="154"/>
      <c r="B24" s="148"/>
      <c r="C24" s="156"/>
      <c r="D24" s="157"/>
      <c r="E24" s="165"/>
      <c r="F24" s="168"/>
    </row>
    <row r="25" spans="1:6">
      <c r="A25" s="154"/>
      <c r="B25" s="148"/>
      <c r="C25" s="156"/>
      <c r="D25" s="157"/>
      <c r="E25" s="165"/>
      <c r="F25" s="168"/>
    </row>
    <row r="26" spans="1:6">
      <c r="A26" s="147"/>
      <c r="B26" s="148"/>
      <c r="C26" s="148"/>
      <c r="D26" s="149"/>
      <c r="E26" s="165"/>
      <c r="F26" s="168"/>
    </row>
    <row r="27" spans="1:6">
      <c r="A27" s="147"/>
      <c r="B27" s="148"/>
      <c r="C27" s="148"/>
      <c r="D27" s="149"/>
      <c r="E27" s="165"/>
      <c r="F27" s="143"/>
    </row>
    <row r="28" spans="1:6">
      <c r="A28" s="147"/>
      <c r="B28" s="148"/>
      <c r="C28" s="148"/>
      <c r="D28" s="149"/>
      <c r="E28" s="165"/>
      <c r="F28" s="143"/>
    </row>
    <row r="29" spans="1:6">
      <c r="A29" s="147"/>
      <c r="B29" s="148"/>
      <c r="C29" s="148"/>
      <c r="D29" s="149"/>
      <c r="E29" s="142"/>
      <c r="F29" s="143"/>
    </row>
    <row r="30" spans="1:6">
      <c r="A30" s="147"/>
      <c r="B30" s="148"/>
      <c r="C30" s="148"/>
      <c r="D30" s="149"/>
      <c r="E30" s="142"/>
      <c r="F30" s="143"/>
    </row>
    <row r="31" spans="1:6">
      <c r="A31" s="147"/>
      <c r="B31" s="148"/>
      <c r="C31" s="148"/>
      <c r="D31" s="149"/>
      <c r="E31" s="165"/>
      <c r="F31" s="143"/>
    </row>
    <row r="32" spans="1:6">
      <c r="A32" s="147"/>
      <c r="B32" s="148"/>
      <c r="C32" s="148"/>
      <c r="D32" s="149"/>
      <c r="E32" s="159"/>
      <c r="F32" s="167"/>
    </row>
    <row r="33" spans="1:6">
      <c r="A33" s="147"/>
      <c r="B33" s="148"/>
      <c r="C33" s="148"/>
      <c r="D33" s="149"/>
      <c r="E33" s="159"/>
      <c r="F33" s="143"/>
    </row>
    <row r="34" spans="1:6">
      <c r="A34" s="154"/>
      <c r="B34" s="148"/>
      <c r="C34" s="148"/>
      <c r="D34" s="149"/>
      <c r="E34" s="142"/>
      <c r="F34" s="143"/>
    </row>
    <row r="35" spans="1:6">
      <c r="A35" s="147"/>
      <c r="B35" s="148"/>
      <c r="C35" s="148"/>
      <c r="D35" s="149"/>
      <c r="E35" s="142"/>
      <c r="F35" s="143"/>
    </row>
    <row r="36" spans="1:6">
      <c r="A36" s="147"/>
      <c r="B36" s="148"/>
      <c r="C36" s="148"/>
      <c r="D36" s="149"/>
      <c r="E36" s="142"/>
      <c r="F36" s="143"/>
    </row>
    <row r="37" spans="1:6">
      <c r="A37" s="154"/>
      <c r="B37" s="148"/>
      <c r="C37" s="148"/>
      <c r="D37" s="149"/>
      <c r="E37" s="159"/>
      <c r="F37" s="143"/>
    </row>
    <row r="38" spans="1:6">
      <c r="A38" s="147"/>
      <c r="B38" s="148"/>
      <c r="C38" s="148"/>
      <c r="D38" s="149"/>
      <c r="E38" s="165"/>
      <c r="F38" s="143"/>
    </row>
    <row r="39" spans="1:6">
      <c r="A39" s="147"/>
      <c r="B39" s="148"/>
      <c r="C39" s="148"/>
      <c r="D39" s="149"/>
      <c r="E39" s="142"/>
      <c r="F39" s="143"/>
    </row>
    <row r="40" spans="1:6">
      <c r="A40" s="154"/>
      <c r="B40" s="148"/>
      <c r="C40" s="148"/>
      <c r="D40" s="149"/>
      <c r="E40" s="142"/>
      <c r="F40" s="143"/>
    </row>
    <row r="41" spans="1:6">
      <c r="A41" s="147"/>
      <c r="B41" s="148"/>
      <c r="C41" s="148"/>
      <c r="D41" s="149"/>
      <c r="E41" s="142"/>
      <c r="F41" s="143"/>
    </row>
    <row r="42" spans="1:6">
      <c r="A42" s="147"/>
      <c r="B42" s="148"/>
      <c r="C42" s="148"/>
      <c r="D42" s="149"/>
      <c r="E42" s="142"/>
      <c r="F42" s="143"/>
    </row>
    <row r="43" spans="1:6">
      <c r="A43" s="147"/>
      <c r="B43" s="148"/>
      <c r="C43" s="148"/>
      <c r="D43" s="149"/>
      <c r="E43" s="142"/>
      <c r="F43" s="143"/>
    </row>
    <row r="44" spans="1:6">
      <c r="A44" s="147"/>
      <c r="B44" s="148"/>
      <c r="C44" s="148"/>
      <c r="D44" s="149"/>
      <c r="E44" s="142"/>
      <c r="F44" s="143"/>
    </row>
    <row r="45" spans="1:6">
      <c r="A45" s="154"/>
      <c r="B45" s="148"/>
      <c r="C45" s="171"/>
      <c r="D45" s="172"/>
      <c r="E45" s="142"/>
      <c r="F45" s="143"/>
    </row>
    <row r="46" spans="1:6">
      <c r="A46" s="154"/>
      <c r="B46" s="148"/>
      <c r="C46" s="171"/>
      <c r="D46" s="172"/>
      <c r="E46" s="142"/>
      <c r="F46" s="143"/>
    </row>
    <row r="47" spans="1:6">
      <c r="A47" s="147"/>
      <c r="B47" s="148"/>
      <c r="C47" s="148"/>
      <c r="D47" s="149"/>
      <c r="E47" s="142"/>
      <c r="F47" s="143"/>
    </row>
    <row r="48" spans="1:6">
      <c r="A48" s="154"/>
      <c r="B48" s="148"/>
      <c r="C48" s="171"/>
      <c r="D48" s="172"/>
      <c r="E48" s="142"/>
      <c r="F48" s="143"/>
    </row>
    <row r="49" spans="1:6">
      <c r="A49" s="154"/>
      <c r="B49" s="148"/>
      <c r="C49" s="171"/>
      <c r="D49" s="172"/>
      <c r="E49" s="142"/>
      <c r="F49" s="143"/>
    </row>
    <row r="50" spans="1:6">
      <c r="A50" s="154"/>
      <c r="B50" s="148"/>
      <c r="C50" s="171"/>
      <c r="D50" s="172"/>
      <c r="E50" s="142"/>
      <c r="F50" s="143"/>
    </row>
    <row r="51" spans="1:6">
      <c r="A51" s="154"/>
      <c r="B51" s="148"/>
      <c r="C51" s="171"/>
      <c r="D51" s="172"/>
      <c r="E51" s="142"/>
      <c r="F51" s="143"/>
    </row>
    <row r="52" spans="1:6">
      <c r="A52" s="154"/>
      <c r="B52" s="148"/>
      <c r="C52" s="171"/>
      <c r="D52" s="172"/>
      <c r="E52" s="142"/>
      <c r="F52" s="143"/>
    </row>
    <row r="53" spans="1:6">
      <c r="A53" s="138"/>
      <c r="B53" s="148"/>
      <c r="C53" s="140"/>
      <c r="D53" s="141"/>
      <c r="E53" s="142"/>
      <c r="F53" s="143"/>
    </row>
    <row r="54" spans="1:6">
      <c r="A54" s="138"/>
      <c r="B54" s="148"/>
      <c r="C54" s="140"/>
      <c r="D54" s="141"/>
      <c r="E54" s="142"/>
      <c r="F54" s="143"/>
    </row>
    <row r="55" spans="1:6">
      <c r="A55" s="138"/>
      <c r="B55" s="148"/>
      <c r="C55" s="140"/>
      <c r="D55" s="141"/>
      <c r="E55" s="142"/>
      <c r="F55" s="143"/>
    </row>
    <row r="56" spans="1:6">
      <c r="A56" s="138"/>
      <c r="B56" s="148"/>
      <c r="C56" s="140"/>
      <c r="D56" s="141"/>
      <c r="E56" s="159"/>
      <c r="F56" s="143"/>
    </row>
    <row r="57" spans="1:6">
      <c r="A57" s="145"/>
      <c r="B57" s="148"/>
      <c r="C57" s="140"/>
      <c r="D57" s="141"/>
      <c r="E57" s="142"/>
      <c r="F57" s="143"/>
    </row>
    <row r="58" spans="1:6">
      <c r="A58" s="145"/>
      <c r="B58" s="148"/>
      <c r="C58" s="140"/>
      <c r="D58" s="141"/>
      <c r="E58" s="142"/>
      <c r="F58" s="143"/>
    </row>
    <row r="59" spans="1:6">
      <c r="A59" s="138"/>
      <c r="B59" s="148"/>
      <c r="C59" s="140"/>
      <c r="D59" s="141"/>
      <c r="E59" s="142"/>
      <c r="F59" s="143"/>
    </row>
    <row r="60" spans="1:6">
      <c r="A60" s="138"/>
      <c r="B60" s="148"/>
      <c r="C60" s="140"/>
      <c r="D60" s="141"/>
      <c r="E60" s="142"/>
      <c r="F60" s="143"/>
    </row>
    <row r="61" spans="1:6">
      <c r="A61" s="138"/>
      <c r="B61" s="148"/>
      <c r="C61" s="140"/>
      <c r="D61" s="141"/>
      <c r="E61" s="142"/>
      <c r="F61" s="143"/>
    </row>
    <row r="62" spans="1:6">
      <c r="A62" s="138"/>
      <c r="B62" s="148"/>
      <c r="C62" s="140"/>
      <c r="D62" s="141"/>
      <c r="E62" s="142"/>
      <c r="F62" s="143"/>
    </row>
    <row r="63" spans="1:6">
      <c r="A63" s="138"/>
      <c r="B63" s="148"/>
      <c r="C63" s="140"/>
      <c r="D63" s="141"/>
      <c r="E63" s="142"/>
      <c r="F63" s="143"/>
    </row>
    <row r="64" spans="1:6">
      <c r="A64" s="138"/>
      <c r="B64" s="148"/>
      <c r="C64" s="140"/>
      <c r="D64" s="141"/>
      <c r="E64" s="142"/>
      <c r="F64" s="143"/>
    </row>
    <row r="65" spans="1:6">
      <c r="A65" s="138"/>
      <c r="B65" s="148"/>
      <c r="C65" s="140"/>
      <c r="D65" s="141"/>
      <c r="E65" s="142"/>
      <c r="F65" s="143"/>
    </row>
    <row r="66" spans="1:6">
      <c r="A66" s="138"/>
      <c r="B66" s="148"/>
      <c r="C66" s="140"/>
      <c r="D66" s="141"/>
      <c r="E66" s="142"/>
      <c r="F66" s="143"/>
    </row>
    <row r="67" spans="1:6">
      <c r="A67" s="138"/>
      <c r="B67" s="148"/>
      <c r="C67" s="140"/>
      <c r="D67" s="141"/>
      <c r="E67" s="142"/>
      <c r="F67" s="143"/>
    </row>
    <row r="68" spans="1:6">
      <c r="A68" s="138"/>
      <c r="B68" s="148"/>
      <c r="C68" s="140"/>
      <c r="D68" s="141"/>
      <c r="E68" s="142"/>
      <c r="F68" s="143"/>
    </row>
    <row r="69" spans="1:6">
      <c r="A69" s="138"/>
      <c r="B69" s="148"/>
      <c r="C69" s="140"/>
      <c r="D69" s="141"/>
      <c r="E69" s="142"/>
      <c r="F69" s="143"/>
    </row>
    <row r="70" spans="1:6">
      <c r="A70" s="138"/>
      <c r="B70" s="148"/>
      <c r="C70" s="140"/>
      <c r="D70" s="141"/>
      <c r="E70" s="142"/>
      <c r="F70" s="143"/>
    </row>
    <row r="71" spans="1:6">
      <c r="A71" s="138"/>
      <c r="B71" s="148"/>
      <c r="C71" s="140"/>
      <c r="D71" s="141"/>
      <c r="E71" s="142"/>
      <c r="F71" s="143"/>
    </row>
    <row r="72" spans="1:6">
      <c r="A72" s="138"/>
      <c r="B72" s="148"/>
      <c r="C72" s="140"/>
      <c r="D72" s="141"/>
      <c r="E72" s="142"/>
      <c r="F72" s="143"/>
    </row>
    <row r="73" spans="1:6">
      <c r="A73" s="138"/>
      <c r="B73" s="148"/>
      <c r="C73" s="140"/>
      <c r="D73" s="141"/>
      <c r="E73" s="142"/>
      <c r="F73" s="143"/>
    </row>
    <row r="74" spans="1:6">
      <c r="A74" s="138"/>
      <c r="B74" s="148"/>
      <c r="C74" s="140"/>
      <c r="D74" s="141"/>
      <c r="E74" s="142"/>
      <c r="F74" s="143"/>
    </row>
    <row r="75" spans="1:6">
      <c r="A75" s="138"/>
      <c r="B75" s="148"/>
      <c r="C75" s="140"/>
      <c r="D75" s="141"/>
      <c r="E75" s="142"/>
      <c r="F75" s="143"/>
    </row>
    <row r="76" spans="1:6">
      <c r="A76" s="138"/>
      <c r="B76" s="148"/>
      <c r="C76" s="140"/>
      <c r="D76" s="141"/>
      <c r="E76" s="142"/>
      <c r="F76" s="143"/>
    </row>
    <row r="77" spans="1:6">
      <c r="A77" s="145"/>
      <c r="B77" s="148"/>
      <c r="C77" s="140"/>
      <c r="D77" s="141"/>
      <c r="E77" s="142"/>
      <c r="F77" s="143"/>
    </row>
    <row r="78" spans="1:6">
      <c r="A78" s="138"/>
      <c r="B78" s="148"/>
      <c r="C78" s="140"/>
      <c r="D78" s="141"/>
      <c r="E78" s="142"/>
      <c r="F78" s="143"/>
    </row>
    <row r="79" spans="1:6">
      <c r="A79" s="170"/>
      <c r="B79" s="148"/>
      <c r="C79" s="140"/>
      <c r="D79" s="141"/>
      <c r="E79" s="142"/>
      <c r="F79" s="143"/>
    </row>
    <row r="80" spans="1:6">
      <c r="A80" s="138"/>
      <c r="B80" s="148"/>
      <c r="C80" s="140"/>
      <c r="D80" s="141"/>
      <c r="E80" s="142"/>
      <c r="F80" s="143"/>
    </row>
    <row r="81" spans="1:6">
      <c r="A81" s="138"/>
      <c r="B81" s="148"/>
      <c r="C81" s="140"/>
      <c r="D81" s="141"/>
      <c r="E81" s="142"/>
      <c r="F81" s="143"/>
    </row>
    <row r="82" spans="1:6">
      <c r="A82" s="138"/>
      <c r="B82" s="148"/>
      <c r="C82" s="140"/>
      <c r="D82" s="141"/>
      <c r="E82" s="142"/>
      <c r="F82" s="143"/>
    </row>
    <row r="83" spans="1:6">
      <c r="A83" s="138"/>
      <c r="B83" s="148"/>
      <c r="C83" s="140"/>
      <c r="D83" s="141"/>
      <c r="E83" s="142"/>
      <c r="F83" s="143"/>
    </row>
    <row r="84" spans="1:6">
      <c r="A84" s="138"/>
      <c r="B84" s="148"/>
      <c r="C84" s="140"/>
      <c r="D84" s="141"/>
      <c r="E84" s="142"/>
      <c r="F84" s="143"/>
    </row>
    <row r="85" spans="1:6">
      <c r="A85" s="138"/>
      <c r="B85" s="148"/>
      <c r="C85" s="140"/>
      <c r="D85" s="141"/>
      <c r="E85" s="142"/>
      <c r="F85" s="143"/>
    </row>
    <row r="86" spans="1:6">
      <c r="A86" s="138"/>
      <c r="B86" s="148"/>
      <c r="C86" s="140"/>
      <c r="D86" s="141"/>
      <c r="E86" s="142"/>
      <c r="F86" s="143"/>
    </row>
    <row r="87" spans="1:6">
      <c r="A87" s="145"/>
      <c r="B87" s="173"/>
      <c r="C87" s="140"/>
      <c r="D87" s="141"/>
      <c r="E87" s="102"/>
      <c r="F87" s="102"/>
    </row>
    <row r="88" spans="1:6">
      <c r="A88" s="138"/>
      <c r="B88" s="173"/>
      <c r="C88" s="140"/>
      <c r="D88" s="141"/>
    </row>
    <row r="89" spans="1:6">
      <c r="A89" s="102"/>
      <c r="B89" s="102"/>
      <c r="C89" s="102"/>
      <c r="D89" s="102"/>
    </row>
  </sheetData>
  <pageMargins left="0.75" right="0.75" top="1" bottom="1" header="0.5" footer="0.5"/>
  <pageSetup scale="72" firstPageNumber="33" fitToHeight="2" orientation="portrait" useFirstPageNumber="1" r:id="rId1"/>
  <headerFooter alignWithMargins="0">
    <oddHeader>&amp;RPage 8.6.23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197"/>
  <sheetViews>
    <sheetView zoomScale="85" zoomScaleNormal="85" workbookViewId="0">
      <pane ySplit="7" topLeftCell="A8" activePane="bottomLeft" state="frozen"/>
      <selection activeCell="C5" sqref="C5"/>
      <selection pane="bottomLeft" activeCell="E36" sqref="E36:E37"/>
    </sheetView>
  </sheetViews>
  <sheetFormatPr defaultRowHeight="12.75"/>
  <cols>
    <col min="1" max="1" width="64.140625" bestFit="1" customWidth="1"/>
    <col min="2" max="2" width="13.7109375" customWidth="1"/>
    <col min="3" max="3" width="7.5703125" style="133" bestFit="1" customWidth="1"/>
    <col min="4" max="4" width="14.42578125" style="174" bestFit="1" customWidth="1"/>
    <col min="5" max="5" width="16.7109375" customWidth="1"/>
    <col min="6" max="6" width="14.28515625" customWidth="1"/>
  </cols>
  <sheetData>
    <row r="1" spans="1:7">
      <c r="A1" s="99" t="str">
        <f>'8.6.4 through 8.6.19'!A1</f>
        <v>Rocky Mountain Power</v>
      </c>
    </row>
    <row r="2" spans="1:7">
      <c r="A2" s="99" t="str">
        <f>'8.6.4 through 8.6.19'!A2</f>
        <v>Utah General Rate Case - May 2013</v>
      </c>
    </row>
    <row r="3" spans="1:7">
      <c r="A3" s="99" t="str">
        <f>'8.6.4 through 8.6.19'!A3</f>
        <v>Pro Forma Plant Additions and Retirements</v>
      </c>
    </row>
    <row r="4" spans="1:7">
      <c r="A4" s="99" t="s">
        <v>415</v>
      </c>
    </row>
    <row r="7" spans="1:7" ht="38.25">
      <c r="A7" s="135" t="s">
        <v>272</v>
      </c>
      <c r="B7" s="135" t="s">
        <v>273</v>
      </c>
      <c r="C7" s="135" t="s">
        <v>197</v>
      </c>
      <c r="D7" s="136" t="s">
        <v>274</v>
      </c>
      <c r="E7" s="137" t="s">
        <v>275</v>
      </c>
      <c r="F7" s="137" t="s">
        <v>276</v>
      </c>
      <c r="G7" s="105" t="s">
        <v>277</v>
      </c>
    </row>
    <row r="8" spans="1:7">
      <c r="A8" s="175" t="s">
        <v>416</v>
      </c>
      <c r="B8" s="161">
        <v>355</v>
      </c>
      <c r="C8" s="176" t="s">
        <v>13</v>
      </c>
      <c r="D8" s="149">
        <v>41412</v>
      </c>
      <c r="E8" s="167">
        <v>382572315.92829996</v>
      </c>
      <c r="F8" s="167">
        <v>31241783.536023077</v>
      </c>
      <c r="G8" s="162" t="s">
        <v>407</v>
      </c>
    </row>
    <row r="9" spans="1:7">
      <c r="A9" s="175" t="s">
        <v>417</v>
      </c>
      <c r="B9" s="161">
        <v>355</v>
      </c>
      <c r="C9" s="176" t="s">
        <v>13</v>
      </c>
      <c r="D9" s="155">
        <v>41274</v>
      </c>
      <c r="E9" s="159">
        <v>76094674.925999999</v>
      </c>
      <c r="F9" s="167">
        <v>31135952.553486925</v>
      </c>
      <c r="G9" s="162" t="s">
        <v>407</v>
      </c>
    </row>
    <row r="10" spans="1:7">
      <c r="A10" s="175" t="s">
        <v>418</v>
      </c>
      <c r="B10" s="161">
        <v>355</v>
      </c>
      <c r="C10" s="176" t="s">
        <v>13</v>
      </c>
      <c r="D10" s="155">
        <v>41030</v>
      </c>
      <c r="E10" s="159">
        <v>42107363.050000004</v>
      </c>
      <c r="F10" s="167">
        <v>41882466.66538462</v>
      </c>
      <c r="G10" s="162" t="s">
        <v>407</v>
      </c>
    </row>
    <row r="11" spans="1:7">
      <c r="A11" s="175" t="s">
        <v>419</v>
      </c>
      <c r="B11" s="161">
        <v>355</v>
      </c>
      <c r="C11" s="176" t="s">
        <v>13</v>
      </c>
      <c r="D11" s="155">
        <v>41395</v>
      </c>
      <c r="E11" s="159">
        <v>19233313.186580002</v>
      </c>
      <c r="F11" s="167">
        <v>1479485.6297369231</v>
      </c>
      <c r="G11" s="162" t="s">
        <v>420</v>
      </c>
    </row>
    <row r="12" spans="1:7">
      <c r="A12" s="175" t="s">
        <v>421</v>
      </c>
      <c r="B12" s="161">
        <v>355</v>
      </c>
      <c r="C12" s="176" t="s">
        <v>13</v>
      </c>
      <c r="D12" s="149" t="s">
        <v>371</v>
      </c>
      <c r="E12" s="159">
        <v>18406682.182900008</v>
      </c>
      <c r="F12" s="167">
        <v>10481008.942207696</v>
      </c>
      <c r="G12" s="162"/>
    </row>
    <row r="13" spans="1:7">
      <c r="A13" s="175" t="s">
        <v>422</v>
      </c>
      <c r="B13" s="161">
        <v>355</v>
      </c>
      <c r="C13" s="176" t="s">
        <v>13</v>
      </c>
      <c r="D13" s="149">
        <v>41122</v>
      </c>
      <c r="E13" s="159">
        <v>14010113.17</v>
      </c>
      <c r="F13" s="167">
        <v>10779343.93923077</v>
      </c>
      <c r="G13" s="162" t="s">
        <v>420</v>
      </c>
    </row>
    <row r="14" spans="1:7">
      <c r="A14" s="175" t="s">
        <v>423</v>
      </c>
      <c r="B14" s="161">
        <v>355</v>
      </c>
      <c r="C14" s="176" t="s">
        <v>13</v>
      </c>
      <c r="D14" s="149" t="s">
        <v>371</v>
      </c>
      <c r="E14" s="159">
        <v>10040008.463400003</v>
      </c>
      <c r="F14" s="167">
        <v>5716913.968476925</v>
      </c>
      <c r="G14" s="162"/>
    </row>
    <row r="15" spans="1:7">
      <c r="A15" s="175" t="s">
        <v>424</v>
      </c>
      <c r="B15" s="161">
        <v>355</v>
      </c>
      <c r="C15" s="176" t="s">
        <v>13</v>
      </c>
      <c r="D15" s="155" t="s">
        <v>371</v>
      </c>
      <c r="E15" s="159">
        <v>9869792.9317199979</v>
      </c>
      <c r="F15" s="167">
        <v>7822990.6373853851</v>
      </c>
      <c r="G15" s="162"/>
    </row>
    <row r="16" spans="1:7">
      <c r="A16" s="175" t="s">
        <v>425</v>
      </c>
      <c r="B16" s="161">
        <v>355</v>
      </c>
      <c r="C16" s="176" t="s">
        <v>13</v>
      </c>
      <c r="D16" s="149">
        <v>41090</v>
      </c>
      <c r="E16" s="159">
        <v>9798624.6900000013</v>
      </c>
      <c r="F16" s="167">
        <v>9049125.3376923073</v>
      </c>
      <c r="G16" s="162" t="s">
        <v>420</v>
      </c>
    </row>
    <row r="17" spans="1:7">
      <c r="A17" s="175" t="s">
        <v>426</v>
      </c>
      <c r="B17" s="161">
        <v>355</v>
      </c>
      <c r="C17" s="176" t="s">
        <v>13</v>
      </c>
      <c r="D17" s="149">
        <v>40908</v>
      </c>
      <c r="E17" s="159">
        <v>8339058.5299999993</v>
      </c>
      <c r="F17" s="167">
        <v>8339058.5300000003</v>
      </c>
      <c r="G17" s="162" t="s">
        <v>420</v>
      </c>
    </row>
    <row r="18" spans="1:7">
      <c r="A18" s="175" t="s">
        <v>427</v>
      </c>
      <c r="B18" s="161">
        <v>355</v>
      </c>
      <c r="C18" s="176" t="s">
        <v>13</v>
      </c>
      <c r="D18" s="149" t="s">
        <v>371</v>
      </c>
      <c r="E18" s="159">
        <v>7158901.0757000009</v>
      </c>
      <c r="F18" s="167">
        <v>4595368.7941615377</v>
      </c>
      <c r="G18" s="162"/>
    </row>
    <row r="19" spans="1:7" s="113" customFormat="1">
      <c r="A19" s="175" t="s">
        <v>428</v>
      </c>
      <c r="B19" s="161">
        <v>355</v>
      </c>
      <c r="C19" s="176" t="s">
        <v>13</v>
      </c>
      <c r="D19" s="149">
        <v>41122</v>
      </c>
      <c r="E19" s="159">
        <v>6458301.5099999988</v>
      </c>
      <c r="F19" s="167">
        <v>4966987.5699230758</v>
      </c>
      <c r="G19" s="162" t="s">
        <v>420</v>
      </c>
    </row>
    <row r="20" spans="1:7">
      <c r="A20" s="175" t="s">
        <v>429</v>
      </c>
      <c r="B20" s="161">
        <v>355</v>
      </c>
      <c r="C20" s="176" t="s">
        <v>13</v>
      </c>
      <c r="D20" s="149">
        <v>41090</v>
      </c>
      <c r="E20" s="159">
        <v>6036610</v>
      </c>
      <c r="F20" s="167">
        <v>5572255.384615385</v>
      </c>
      <c r="G20" s="162" t="s">
        <v>420</v>
      </c>
    </row>
    <row r="21" spans="1:7" s="113" customFormat="1">
      <c r="A21" s="175" t="s">
        <v>430</v>
      </c>
      <c r="B21" s="161">
        <v>355</v>
      </c>
      <c r="C21" s="176" t="s">
        <v>13</v>
      </c>
      <c r="D21" s="149">
        <v>41090</v>
      </c>
      <c r="E21" s="159">
        <v>5955619.2000000011</v>
      </c>
      <c r="F21" s="167">
        <v>5618266.8046153868</v>
      </c>
      <c r="G21" s="162" t="s">
        <v>431</v>
      </c>
    </row>
    <row r="22" spans="1:7" s="113" customFormat="1">
      <c r="A22" s="175" t="s">
        <v>432</v>
      </c>
      <c r="B22" s="161">
        <v>355</v>
      </c>
      <c r="C22" s="176" t="s">
        <v>13</v>
      </c>
      <c r="D22" s="155">
        <v>41395</v>
      </c>
      <c r="E22" s="159">
        <v>5672000</v>
      </c>
      <c r="F22" s="167">
        <v>436307.69230769231</v>
      </c>
      <c r="G22" s="162" t="s">
        <v>431</v>
      </c>
    </row>
    <row r="23" spans="1:7" s="113" customFormat="1">
      <c r="A23" s="175" t="s">
        <v>433</v>
      </c>
      <c r="B23" s="161">
        <v>355</v>
      </c>
      <c r="C23" s="176" t="s">
        <v>13</v>
      </c>
      <c r="D23" s="149">
        <v>41274</v>
      </c>
      <c r="E23" s="159">
        <v>5242417.46</v>
      </c>
      <c r="F23" s="167">
        <v>2419577.2892307695</v>
      </c>
      <c r="G23" s="162" t="s">
        <v>431</v>
      </c>
    </row>
    <row r="24" spans="1:7" s="113" customFormat="1">
      <c r="A24" s="175" t="s">
        <v>434</v>
      </c>
      <c r="B24" s="161">
        <v>355</v>
      </c>
      <c r="C24" s="176" t="s">
        <v>13</v>
      </c>
      <c r="D24" s="149" t="s">
        <v>371</v>
      </c>
      <c r="E24" s="159">
        <v>5020004.2317000013</v>
      </c>
      <c r="F24" s="167">
        <v>2858456.9842384625</v>
      </c>
      <c r="G24" s="162"/>
    </row>
    <row r="25" spans="1:7" s="113" customFormat="1">
      <c r="A25" s="178" t="s">
        <v>435</v>
      </c>
      <c r="B25" s="161">
        <v>355</v>
      </c>
      <c r="C25" s="161" t="s">
        <v>13</v>
      </c>
      <c r="D25" s="149">
        <v>41030</v>
      </c>
      <c r="E25" s="159">
        <v>4519308.74</v>
      </c>
      <c r="F25" s="167">
        <v>4519308.7400000012</v>
      </c>
      <c r="G25" s="162" t="s">
        <v>431</v>
      </c>
    </row>
    <row r="26" spans="1:7">
      <c r="A26" s="175" t="s">
        <v>436</v>
      </c>
      <c r="B26" s="161">
        <v>355</v>
      </c>
      <c r="C26" s="176" t="s">
        <v>13</v>
      </c>
      <c r="D26" s="149">
        <v>40757</v>
      </c>
      <c r="E26" s="159">
        <v>4468612.91</v>
      </c>
      <c r="F26" s="167">
        <v>4468612.9099999983</v>
      </c>
      <c r="G26" s="102"/>
    </row>
    <row r="27" spans="1:7">
      <c r="A27" s="179" t="s">
        <v>437</v>
      </c>
      <c r="B27" s="161">
        <v>355</v>
      </c>
      <c r="C27" s="180" t="s">
        <v>13</v>
      </c>
      <c r="D27" s="155">
        <v>40755</v>
      </c>
      <c r="E27" s="159">
        <v>4247616.2300000014</v>
      </c>
      <c r="F27" s="167">
        <v>4247616.2300000023</v>
      </c>
      <c r="G27" s="102"/>
    </row>
    <row r="28" spans="1:7">
      <c r="A28" s="181" t="s">
        <v>438</v>
      </c>
      <c r="B28" s="161">
        <v>355</v>
      </c>
      <c r="C28" s="182" t="s">
        <v>13</v>
      </c>
      <c r="D28" s="149">
        <v>41060</v>
      </c>
      <c r="E28" s="159">
        <v>3906103.02</v>
      </c>
      <c r="F28" s="167">
        <v>3906103.0200000009</v>
      </c>
      <c r="G28" s="102"/>
    </row>
    <row r="29" spans="1:7">
      <c r="A29" s="175" t="s">
        <v>439</v>
      </c>
      <c r="B29" s="161">
        <v>355</v>
      </c>
      <c r="C29" s="176" t="s">
        <v>13</v>
      </c>
      <c r="D29" s="149">
        <v>40908</v>
      </c>
      <c r="E29" s="159">
        <v>3808716.61</v>
      </c>
      <c r="F29" s="167">
        <v>3808716.61</v>
      </c>
      <c r="G29" s="102"/>
    </row>
    <row r="30" spans="1:7">
      <c r="A30" s="102" t="s">
        <v>440</v>
      </c>
      <c r="B30" s="161">
        <v>355</v>
      </c>
      <c r="C30" s="139" t="s">
        <v>13</v>
      </c>
      <c r="D30" s="141" t="s">
        <v>371</v>
      </c>
      <c r="E30" s="159">
        <v>3688347.5223639994</v>
      </c>
      <c r="F30" s="167">
        <v>2595265.0439301538</v>
      </c>
      <c r="G30" s="102"/>
    </row>
    <row r="31" spans="1:7">
      <c r="A31" s="175" t="s">
        <v>424</v>
      </c>
      <c r="B31" s="161">
        <v>355</v>
      </c>
      <c r="C31" s="176" t="s">
        <v>13</v>
      </c>
      <c r="D31" s="149" t="s">
        <v>371</v>
      </c>
      <c r="E31" s="159">
        <v>3552070.56</v>
      </c>
      <c r="F31" s="167">
        <v>3093481.3292307695</v>
      </c>
      <c r="G31" s="102"/>
    </row>
    <row r="32" spans="1:7">
      <c r="A32" s="175" t="s">
        <v>441</v>
      </c>
      <c r="B32" s="161">
        <v>355</v>
      </c>
      <c r="C32" s="176" t="s">
        <v>13</v>
      </c>
      <c r="D32" s="149">
        <v>40760</v>
      </c>
      <c r="E32" s="159">
        <v>3528663.5</v>
      </c>
      <c r="F32" s="167">
        <v>3528663.5</v>
      </c>
      <c r="G32" s="102"/>
    </row>
    <row r="33" spans="1:7">
      <c r="A33" s="181" t="s">
        <v>442</v>
      </c>
      <c r="B33" s="161">
        <v>355</v>
      </c>
      <c r="C33" s="182" t="s">
        <v>13</v>
      </c>
      <c r="D33" s="149">
        <v>41243</v>
      </c>
      <c r="E33" s="159">
        <v>3517933.0699999989</v>
      </c>
      <c r="F33" s="167">
        <v>1894271.6530769228</v>
      </c>
      <c r="G33" s="102"/>
    </row>
    <row r="34" spans="1:7">
      <c r="A34" s="175" t="s">
        <v>443</v>
      </c>
      <c r="B34" s="161">
        <v>355</v>
      </c>
      <c r="C34" s="176" t="s">
        <v>13</v>
      </c>
      <c r="D34" s="149">
        <v>41183</v>
      </c>
      <c r="E34" s="159">
        <v>3370000</v>
      </c>
      <c r="F34" s="167">
        <v>2073846.1538461538</v>
      </c>
      <c r="G34" s="102"/>
    </row>
    <row r="35" spans="1:7">
      <c r="A35" s="181" t="s">
        <v>444</v>
      </c>
      <c r="B35" s="161">
        <v>355</v>
      </c>
      <c r="C35" s="182" t="s">
        <v>13</v>
      </c>
      <c r="D35" s="149">
        <v>41274</v>
      </c>
      <c r="E35" s="159">
        <v>3345268.1799999997</v>
      </c>
      <c r="F35" s="167">
        <v>1543969.9292307692</v>
      </c>
      <c r="G35" s="102"/>
    </row>
    <row r="36" spans="1:7">
      <c r="A36" s="175" t="s">
        <v>445</v>
      </c>
      <c r="B36" s="161">
        <v>355</v>
      </c>
      <c r="C36" s="176" t="s">
        <v>13</v>
      </c>
      <c r="D36" s="183">
        <v>40746</v>
      </c>
      <c r="E36" s="159">
        <v>3211589.6099999994</v>
      </c>
      <c r="F36" s="167">
        <v>3211589.6099999994</v>
      </c>
      <c r="G36" s="102"/>
    </row>
    <row r="37" spans="1:7">
      <c r="A37" s="175" t="s">
        <v>446</v>
      </c>
      <c r="B37" s="161">
        <v>355</v>
      </c>
      <c r="C37" s="176" t="s">
        <v>13</v>
      </c>
      <c r="D37" s="155" t="s">
        <v>371</v>
      </c>
      <c r="E37" s="159">
        <v>3116324.2248400007</v>
      </c>
      <c r="F37" s="167">
        <v>2318792.9677138468</v>
      </c>
      <c r="G37" s="102"/>
    </row>
    <row r="38" spans="1:7">
      <c r="A38" s="175" t="s">
        <v>447</v>
      </c>
      <c r="B38" s="161">
        <v>355</v>
      </c>
      <c r="C38" s="176" t="s">
        <v>13</v>
      </c>
      <c r="D38" s="155">
        <v>41000</v>
      </c>
      <c r="E38" s="159">
        <v>3014600.41</v>
      </c>
      <c r="F38" s="167">
        <v>3014600.4099999997</v>
      </c>
      <c r="G38" s="102"/>
    </row>
    <row r="39" spans="1:7">
      <c r="A39" s="175" t="s">
        <v>448</v>
      </c>
      <c r="B39" s="161">
        <v>355</v>
      </c>
      <c r="C39" s="176" t="s">
        <v>13</v>
      </c>
      <c r="D39" s="183" t="s">
        <v>449</v>
      </c>
      <c r="E39" s="159">
        <v>3000000.0000000005</v>
      </c>
      <c r="F39" s="167">
        <v>1384615.384615385</v>
      </c>
      <c r="G39" s="102"/>
    </row>
    <row r="40" spans="1:7">
      <c r="A40" s="175" t="s">
        <v>450</v>
      </c>
      <c r="B40" s="161">
        <v>355</v>
      </c>
      <c r="C40" s="176" t="s">
        <v>13</v>
      </c>
      <c r="D40" s="149" t="s">
        <v>371</v>
      </c>
      <c r="E40" s="159">
        <v>2754535.1629800005</v>
      </c>
      <c r="F40" s="167">
        <v>1895922.7791846157</v>
      </c>
      <c r="G40" s="102"/>
    </row>
    <row r="41" spans="1:7">
      <c r="A41" s="175" t="s">
        <v>424</v>
      </c>
      <c r="B41" s="161">
        <v>355</v>
      </c>
      <c r="C41" s="176" t="s">
        <v>13</v>
      </c>
      <c r="D41" s="149" t="s">
        <v>371</v>
      </c>
      <c r="E41" s="159">
        <v>2655650.0800000005</v>
      </c>
      <c r="F41" s="167">
        <v>2031748.5284615392</v>
      </c>
      <c r="G41" s="102"/>
    </row>
    <row r="42" spans="1:7">
      <c r="A42" s="175" t="s">
        <v>446</v>
      </c>
      <c r="B42" s="161">
        <v>355</v>
      </c>
      <c r="C42" s="176" t="s">
        <v>13</v>
      </c>
      <c r="D42" s="149" t="s">
        <v>371</v>
      </c>
      <c r="E42" s="159">
        <v>2539632.9169199988</v>
      </c>
      <c r="F42" s="167">
        <v>1670304.3412107686</v>
      </c>
      <c r="G42" s="102"/>
    </row>
    <row r="43" spans="1:7">
      <c r="A43" s="175" t="s">
        <v>451</v>
      </c>
      <c r="B43" s="161">
        <v>355</v>
      </c>
      <c r="C43" s="176" t="s">
        <v>13</v>
      </c>
      <c r="D43" s="149">
        <v>40877</v>
      </c>
      <c r="E43" s="159">
        <v>2430692.4500000002</v>
      </c>
      <c r="F43" s="167">
        <v>2430692.4499999997</v>
      </c>
      <c r="G43" s="102"/>
    </row>
    <row r="44" spans="1:7">
      <c r="A44" s="175" t="s">
        <v>424</v>
      </c>
      <c r="B44" s="161">
        <v>355</v>
      </c>
      <c r="C44" s="176" t="s">
        <v>13</v>
      </c>
      <c r="D44" s="149" t="s">
        <v>371</v>
      </c>
      <c r="E44" s="159">
        <v>2429841.86</v>
      </c>
      <c r="F44" s="167">
        <v>1791401.4753846151</v>
      </c>
      <c r="G44" s="102"/>
    </row>
    <row r="45" spans="1:7">
      <c r="A45" s="175" t="s">
        <v>452</v>
      </c>
      <c r="B45" s="161">
        <v>355</v>
      </c>
      <c r="C45" s="176" t="s">
        <v>13</v>
      </c>
      <c r="D45" s="149">
        <v>40908</v>
      </c>
      <c r="E45" s="159">
        <v>2156728.54</v>
      </c>
      <c r="F45" s="167">
        <v>2156728.5399999996</v>
      </c>
      <c r="G45" s="102"/>
    </row>
    <row r="46" spans="1:7">
      <c r="A46" s="175" t="s">
        <v>453</v>
      </c>
      <c r="B46" s="161">
        <v>355</v>
      </c>
      <c r="C46" s="176" t="s">
        <v>13</v>
      </c>
      <c r="D46" s="149">
        <v>41395</v>
      </c>
      <c r="E46" s="159">
        <v>2120749.81</v>
      </c>
      <c r="F46" s="167">
        <v>163134.60076923078</v>
      </c>
      <c r="G46" s="102"/>
    </row>
    <row r="47" spans="1:7">
      <c r="A47" s="175" t="s">
        <v>454</v>
      </c>
      <c r="B47" s="161">
        <v>355</v>
      </c>
      <c r="C47" s="176" t="s">
        <v>13</v>
      </c>
      <c r="D47" s="149" t="s">
        <v>371</v>
      </c>
      <c r="E47" s="159">
        <v>2106062.5850000004</v>
      </c>
      <c r="F47" s="167">
        <v>1728944.6457692308</v>
      </c>
      <c r="G47" s="102"/>
    </row>
    <row r="48" spans="1:7">
      <c r="A48" s="175" t="s">
        <v>427</v>
      </c>
      <c r="B48" s="161">
        <v>355</v>
      </c>
      <c r="C48" s="176" t="s">
        <v>13</v>
      </c>
      <c r="D48" s="149" t="s">
        <v>371</v>
      </c>
      <c r="E48" s="159">
        <v>2081500.1444999999</v>
      </c>
      <c r="F48" s="167">
        <v>1517374.2241153843</v>
      </c>
      <c r="G48" s="102"/>
    </row>
    <row r="49" spans="1:7">
      <c r="A49" s="175" t="s">
        <v>455</v>
      </c>
      <c r="B49" s="161">
        <v>355</v>
      </c>
      <c r="C49" s="176" t="s">
        <v>13</v>
      </c>
      <c r="D49" s="149">
        <v>40908</v>
      </c>
      <c r="E49" s="159">
        <v>1908760.68</v>
      </c>
      <c r="F49" s="167">
        <v>1908760.68</v>
      </c>
      <c r="G49" s="102"/>
    </row>
    <row r="50" spans="1:7">
      <c r="A50" s="175" t="s">
        <v>454</v>
      </c>
      <c r="B50" s="161">
        <v>355</v>
      </c>
      <c r="C50" s="176" t="s">
        <v>13</v>
      </c>
      <c r="D50" s="149" t="s">
        <v>371</v>
      </c>
      <c r="E50" s="159">
        <v>1844654.45</v>
      </c>
      <c r="F50" s="167">
        <v>1603440.6038461535</v>
      </c>
      <c r="G50" s="102"/>
    </row>
    <row r="51" spans="1:7">
      <c r="A51" s="175" t="s">
        <v>456</v>
      </c>
      <c r="B51" s="161">
        <v>355</v>
      </c>
      <c r="C51" s="176" t="s">
        <v>13</v>
      </c>
      <c r="D51" s="155" t="s">
        <v>371</v>
      </c>
      <c r="E51" s="159">
        <v>1775074.698412</v>
      </c>
      <c r="F51" s="167">
        <v>1746176.4304027692</v>
      </c>
      <c r="G51" s="102"/>
    </row>
    <row r="52" spans="1:7">
      <c r="A52" s="175" t="s">
        <v>457</v>
      </c>
      <c r="B52" s="161">
        <v>355</v>
      </c>
      <c r="C52" s="176" t="s">
        <v>13</v>
      </c>
      <c r="D52" s="149" t="s">
        <v>371</v>
      </c>
      <c r="E52" s="159">
        <v>1755364.6395</v>
      </c>
      <c r="F52" s="167">
        <v>1755364.6394999998</v>
      </c>
      <c r="G52" s="102"/>
    </row>
    <row r="53" spans="1:7">
      <c r="A53" s="175" t="s">
        <v>458</v>
      </c>
      <c r="B53" s="161">
        <v>355</v>
      </c>
      <c r="C53" s="176" t="s">
        <v>13</v>
      </c>
      <c r="D53" s="149">
        <v>40848</v>
      </c>
      <c r="E53" s="159">
        <v>1751247.71</v>
      </c>
      <c r="F53" s="167">
        <v>1751247.7100000007</v>
      </c>
      <c r="G53" s="102"/>
    </row>
    <row r="54" spans="1:7">
      <c r="A54" s="175" t="s">
        <v>459</v>
      </c>
      <c r="B54" s="161">
        <v>355</v>
      </c>
      <c r="C54" s="176" t="s">
        <v>13</v>
      </c>
      <c r="D54" s="149">
        <v>41274</v>
      </c>
      <c r="E54" s="159">
        <v>1700000.0000000002</v>
      </c>
      <c r="F54" s="167">
        <v>784615.38461538474</v>
      </c>
      <c r="G54" s="102"/>
    </row>
    <row r="55" spans="1:7">
      <c r="A55" s="175" t="s">
        <v>460</v>
      </c>
      <c r="B55" s="161">
        <v>355</v>
      </c>
      <c r="C55" s="176" t="s">
        <v>13</v>
      </c>
      <c r="D55" s="149">
        <v>40999</v>
      </c>
      <c r="E55" s="159">
        <v>1672211.46</v>
      </c>
      <c r="F55" s="167">
        <v>1672211.4600000004</v>
      </c>
      <c r="G55" s="102"/>
    </row>
    <row r="56" spans="1:7">
      <c r="A56" s="175" t="s">
        <v>461</v>
      </c>
      <c r="B56" s="161">
        <v>355</v>
      </c>
      <c r="C56" s="176" t="s">
        <v>13</v>
      </c>
      <c r="D56" s="149" t="s">
        <v>371</v>
      </c>
      <c r="E56" s="159">
        <v>1670166.76</v>
      </c>
      <c r="F56" s="167">
        <v>1670166.7600000002</v>
      </c>
      <c r="G56" s="102"/>
    </row>
    <row r="57" spans="1:7">
      <c r="A57" s="175" t="s">
        <v>462</v>
      </c>
      <c r="B57" s="161">
        <v>355</v>
      </c>
      <c r="C57" s="176" t="s">
        <v>13</v>
      </c>
      <c r="D57" s="155">
        <v>41030</v>
      </c>
      <c r="E57" s="159">
        <v>1619365.9</v>
      </c>
      <c r="F57" s="167">
        <v>1619365.9</v>
      </c>
      <c r="G57" s="102"/>
    </row>
    <row r="58" spans="1:7">
      <c r="A58" s="102" t="s">
        <v>463</v>
      </c>
      <c r="B58" s="161">
        <v>355</v>
      </c>
      <c r="C58" s="139" t="s">
        <v>13</v>
      </c>
      <c r="D58" s="141">
        <v>41030</v>
      </c>
      <c r="E58" s="159">
        <v>1609128.05</v>
      </c>
      <c r="F58" s="167">
        <v>1609128.0500000005</v>
      </c>
      <c r="G58" s="102"/>
    </row>
    <row r="59" spans="1:7">
      <c r="A59" s="175" t="s">
        <v>464</v>
      </c>
      <c r="B59" s="161">
        <v>355</v>
      </c>
      <c r="C59" s="176" t="s">
        <v>13</v>
      </c>
      <c r="D59" s="149" t="s">
        <v>371</v>
      </c>
      <c r="E59" s="159">
        <v>1582452.875</v>
      </c>
      <c r="F59" s="167">
        <v>896207.98653846164</v>
      </c>
      <c r="G59" s="102"/>
    </row>
    <row r="60" spans="1:7">
      <c r="A60" s="175" t="s">
        <v>427</v>
      </c>
      <c r="B60" s="161">
        <v>355</v>
      </c>
      <c r="C60" s="176" t="s">
        <v>13</v>
      </c>
      <c r="D60" s="149" t="s">
        <v>371</v>
      </c>
      <c r="E60" s="159">
        <v>1496506.7037999998</v>
      </c>
      <c r="F60" s="167">
        <v>1010812.4303384615</v>
      </c>
      <c r="G60" s="102"/>
    </row>
    <row r="61" spans="1:7">
      <c r="A61" s="153" t="s">
        <v>465</v>
      </c>
      <c r="B61" s="161">
        <v>355</v>
      </c>
      <c r="C61" s="139" t="s">
        <v>13</v>
      </c>
      <c r="D61" s="141">
        <v>40908</v>
      </c>
      <c r="E61" s="159">
        <v>1415796.83</v>
      </c>
      <c r="F61" s="167">
        <v>1415796.8299999998</v>
      </c>
      <c r="G61" s="102"/>
    </row>
    <row r="62" spans="1:7">
      <c r="A62" s="153" t="s">
        <v>466</v>
      </c>
      <c r="B62" s="161">
        <v>355</v>
      </c>
      <c r="C62" s="139" t="s">
        <v>13</v>
      </c>
      <c r="D62" s="141" t="s">
        <v>371</v>
      </c>
      <c r="E62" s="159">
        <v>1410062.4215199996</v>
      </c>
      <c r="F62" s="167">
        <v>995147.43418461527</v>
      </c>
      <c r="G62" s="102"/>
    </row>
    <row r="63" spans="1:7">
      <c r="A63" s="175" t="s">
        <v>467</v>
      </c>
      <c r="B63" s="161">
        <v>355</v>
      </c>
      <c r="C63" s="176" t="s">
        <v>13</v>
      </c>
      <c r="D63" s="141">
        <v>41061</v>
      </c>
      <c r="E63" s="159">
        <v>1394281</v>
      </c>
      <c r="F63" s="167">
        <v>1287028.6153846155</v>
      </c>
      <c r="G63" s="102"/>
    </row>
    <row r="64" spans="1:7">
      <c r="A64" s="175" t="s">
        <v>457</v>
      </c>
      <c r="B64" s="161">
        <v>355</v>
      </c>
      <c r="C64" s="176" t="s">
        <v>13</v>
      </c>
      <c r="D64" s="149" t="s">
        <v>371</v>
      </c>
      <c r="E64" s="159">
        <v>1139101.78</v>
      </c>
      <c r="F64" s="167">
        <v>1139101.7799999998</v>
      </c>
      <c r="G64" s="102"/>
    </row>
    <row r="65" spans="1:7">
      <c r="A65" s="175" t="s">
        <v>446</v>
      </c>
      <c r="B65" s="161">
        <v>355</v>
      </c>
      <c r="C65" s="176" t="s">
        <v>13</v>
      </c>
      <c r="D65" s="155" t="s">
        <v>371</v>
      </c>
      <c r="E65" s="159">
        <v>1109479.83084</v>
      </c>
      <c r="F65" s="167">
        <v>768323.6170984616</v>
      </c>
      <c r="G65" s="102"/>
    </row>
    <row r="66" spans="1:7">
      <c r="A66" s="175" t="s">
        <v>440</v>
      </c>
      <c r="B66" s="161">
        <v>355</v>
      </c>
      <c r="C66" s="176" t="s">
        <v>13</v>
      </c>
      <c r="D66" s="149" t="s">
        <v>371</v>
      </c>
      <c r="E66" s="159">
        <v>1105992.0041599998</v>
      </c>
      <c r="F66" s="167">
        <v>808739.9517292307</v>
      </c>
      <c r="G66" s="102"/>
    </row>
    <row r="67" spans="1:7">
      <c r="A67" s="178" t="s">
        <v>454</v>
      </c>
      <c r="B67" s="161">
        <v>355</v>
      </c>
      <c r="C67" s="176" t="s">
        <v>13</v>
      </c>
      <c r="D67" s="149" t="s">
        <v>371</v>
      </c>
      <c r="E67" s="159">
        <v>1057821.21</v>
      </c>
      <c r="F67" s="167">
        <v>913092.90230769233</v>
      </c>
      <c r="G67" s="102"/>
    </row>
    <row r="68" spans="1:7">
      <c r="A68" s="175" t="s">
        <v>446</v>
      </c>
      <c r="B68" s="161">
        <v>355</v>
      </c>
      <c r="C68" s="176" t="s">
        <v>13</v>
      </c>
      <c r="D68" s="149" t="s">
        <v>371</v>
      </c>
      <c r="E68" s="159">
        <v>1055310.68236</v>
      </c>
      <c r="F68" s="167">
        <v>720170.48477846151</v>
      </c>
      <c r="G68" s="102"/>
    </row>
    <row r="69" spans="1:7">
      <c r="A69" s="175" t="s">
        <v>450</v>
      </c>
      <c r="B69" s="161">
        <v>355</v>
      </c>
      <c r="C69" s="176" t="s">
        <v>13</v>
      </c>
      <c r="D69" s="149" t="s">
        <v>371</v>
      </c>
      <c r="E69" s="159">
        <v>1046015.9109399997</v>
      </c>
      <c r="F69" s="167">
        <v>913075.13370769215</v>
      </c>
      <c r="G69" s="102"/>
    </row>
    <row r="70" spans="1:7">
      <c r="A70" s="175" t="s">
        <v>468</v>
      </c>
      <c r="B70" s="161">
        <v>355</v>
      </c>
      <c r="C70" s="176" t="s">
        <v>13</v>
      </c>
      <c r="D70" s="149" t="s">
        <v>371</v>
      </c>
      <c r="E70" s="159">
        <v>1043210.5650599998</v>
      </c>
      <c r="F70" s="167">
        <v>747392.84773384593</v>
      </c>
      <c r="G70" s="102"/>
    </row>
    <row r="71" spans="1:7">
      <c r="A71" s="178" t="s">
        <v>469</v>
      </c>
      <c r="B71" s="161">
        <v>355</v>
      </c>
      <c r="C71" s="162" t="s">
        <v>13</v>
      </c>
      <c r="D71" s="157" t="s">
        <v>371</v>
      </c>
      <c r="E71" s="159">
        <v>1028208.9659939999</v>
      </c>
      <c r="F71" s="167">
        <v>678833.44804584596</v>
      </c>
      <c r="G71" s="102"/>
    </row>
    <row r="72" spans="1:7">
      <c r="A72" s="175" t="s">
        <v>470</v>
      </c>
      <c r="B72" s="161">
        <v>355</v>
      </c>
      <c r="C72" s="176" t="s">
        <v>13</v>
      </c>
      <c r="D72" s="149">
        <v>41395</v>
      </c>
      <c r="E72" s="159">
        <v>1027428.84</v>
      </c>
      <c r="F72" s="167">
        <v>79032.987692307695</v>
      </c>
      <c r="G72" s="102"/>
    </row>
    <row r="73" spans="1:7">
      <c r="A73" s="175" t="s">
        <v>469</v>
      </c>
      <c r="B73" s="161">
        <v>355</v>
      </c>
      <c r="C73" s="176" t="s">
        <v>13</v>
      </c>
      <c r="D73" s="149" t="s">
        <v>371</v>
      </c>
      <c r="E73" s="159">
        <v>1019027.1304820001</v>
      </c>
      <c r="F73" s="167">
        <v>651161.6237529231</v>
      </c>
      <c r="G73" s="102"/>
    </row>
    <row r="74" spans="1:7">
      <c r="A74" s="175" t="s">
        <v>471</v>
      </c>
      <c r="B74" s="161">
        <v>355</v>
      </c>
      <c r="C74" s="176" t="s">
        <v>13</v>
      </c>
      <c r="D74" s="149">
        <v>41060</v>
      </c>
      <c r="E74" s="159">
        <v>1006866</v>
      </c>
      <c r="F74" s="167">
        <v>1006866</v>
      </c>
      <c r="G74" s="102"/>
    </row>
    <row r="75" spans="1:7">
      <c r="A75" s="175" t="s">
        <v>472</v>
      </c>
      <c r="B75" s="161">
        <v>355</v>
      </c>
      <c r="C75" s="176" t="s">
        <v>13</v>
      </c>
      <c r="D75" s="149">
        <v>41263</v>
      </c>
      <c r="E75" s="159">
        <v>1000000.0000000001</v>
      </c>
      <c r="F75" s="167">
        <v>461538.46153846162</v>
      </c>
      <c r="G75" s="102"/>
    </row>
    <row r="76" spans="1:7">
      <c r="A76" s="134" t="s">
        <v>370</v>
      </c>
      <c r="B76" s="161">
        <v>355</v>
      </c>
      <c r="C76" s="176" t="s">
        <v>13</v>
      </c>
      <c r="D76" s="149" t="s">
        <v>371</v>
      </c>
      <c r="E76" s="159">
        <v>33338205.579549994</v>
      </c>
      <c r="F76" s="159">
        <v>27411996.425474767</v>
      </c>
      <c r="G76" s="102"/>
    </row>
    <row r="77" spans="1:7">
      <c r="A77" s="175"/>
      <c r="B77" s="161"/>
      <c r="C77" s="176"/>
      <c r="D77" s="149"/>
      <c r="E77" s="184">
        <f>SUM(E8:E76)</f>
        <v>778168091.35052216</v>
      </c>
      <c r="F77" s="184">
        <f>SUM(F8:F76)</f>
        <v>303415851.91392648</v>
      </c>
      <c r="G77" s="102"/>
    </row>
    <row r="78" spans="1:7">
      <c r="A78" s="175"/>
      <c r="B78" s="161"/>
      <c r="C78" s="176"/>
      <c r="D78" s="149"/>
      <c r="E78" s="159"/>
      <c r="F78" s="167"/>
      <c r="G78" s="102"/>
    </row>
    <row r="79" spans="1:7">
      <c r="A79" s="175"/>
      <c r="B79" s="161"/>
      <c r="C79" s="176"/>
      <c r="D79" s="149"/>
      <c r="E79" s="159"/>
      <c r="F79" s="167"/>
      <c r="G79" s="102"/>
    </row>
    <row r="80" spans="1:7">
      <c r="A80" s="102"/>
      <c r="B80" s="161"/>
      <c r="C80" s="139"/>
      <c r="D80" s="141"/>
      <c r="E80" s="159"/>
      <c r="F80" s="167"/>
      <c r="G80" s="102"/>
    </row>
    <row r="81" spans="1:7">
      <c r="A81" s="175"/>
      <c r="B81" s="161"/>
      <c r="C81" s="176"/>
      <c r="D81" s="149"/>
      <c r="E81" s="159"/>
      <c r="F81" s="167"/>
      <c r="G81" s="102"/>
    </row>
    <row r="82" spans="1:7">
      <c r="A82" s="175"/>
      <c r="B82" s="161"/>
      <c r="C82" s="176"/>
      <c r="D82" s="149"/>
      <c r="E82" s="159"/>
      <c r="F82" s="167"/>
      <c r="G82" s="102"/>
    </row>
    <row r="83" spans="1:7">
      <c r="A83" s="175"/>
      <c r="B83" s="161"/>
      <c r="C83" s="176"/>
      <c r="D83" s="149"/>
      <c r="E83" s="159"/>
      <c r="F83" s="167"/>
      <c r="G83" s="102"/>
    </row>
    <row r="84" spans="1:7">
      <c r="A84" s="175"/>
      <c r="B84" s="161"/>
      <c r="C84" s="176"/>
      <c r="D84" s="149"/>
      <c r="E84" s="159"/>
      <c r="F84" s="167"/>
      <c r="G84" s="102"/>
    </row>
    <row r="85" spans="1:7">
      <c r="A85" s="175"/>
      <c r="B85" s="161"/>
      <c r="C85" s="176"/>
      <c r="D85" s="155"/>
      <c r="E85" s="159"/>
      <c r="F85" s="167"/>
      <c r="G85" s="102"/>
    </row>
    <row r="86" spans="1:7">
      <c r="A86" s="175"/>
      <c r="B86" s="161"/>
      <c r="C86" s="176"/>
      <c r="D86" s="149"/>
      <c r="E86" s="159"/>
      <c r="F86" s="167"/>
      <c r="G86" s="102"/>
    </row>
    <row r="87" spans="1:7">
      <c r="A87" s="175"/>
      <c r="B87" s="161"/>
      <c r="C87" s="176"/>
      <c r="D87" s="149"/>
      <c r="E87" s="159"/>
      <c r="F87" s="167"/>
      <c r="G87" s="102"/>
    </row>
    <row r="88" spans="1:7">
      <c r="A88" s="175"/>
      <c r="B88" s="161"/>
      <c r="C88" s="176"/>
      <c r="D88" s="149"/>
      <c r="E88" s="159"/>
      <c r="F88" s="167"/>
      <c r="G88" s="102"/>
    </row>
    <row r="89" spans="1:7">
      <c r="A89" s="102"/>
      <c r="B89" s="161"/>
      <c r="C89" s="139"/>
      <c r="D89" s="141"/>
      <c r="E89" s="159"/>
      <c r="F89" s="167"/>
      <c r="G89" s="102"/>
    </row>
    <row r="90" spans="1:7">
      <c r="A90" s="175"/>
      <c r="B90" s="161"/>
      <c r="C90" s="176"/>
      <c r="D90" s="155"/>
      <c r="E90" s="159"/>
      <c r="F90" s="167"/>
      <c r="G90" s="102"/>
    </row>
    <row r="91" spans="1:7">
      <c r="A91" s="175"/>
      <c r="B91" s="161"/>
      <c r="C91" s="176"/>
      <c r="D91" s="149"/>
      <c r="E91" s="159"/>
      <c r="F91" s="167"/>
      <c r="G91" s="102"/>
    </row>
    <row r="92" spans="1:7">
      <c r="A92" s="175"/>
      <c r="B92" s="161"/>
      <c r="C92" s="176"/>
      <c r="D92" s="149"/>
      <c r="E92" s="159"/>
      <c r="F92" s="167"/>
      <c r="G92" s="102"/>
    </row>
    <row r="93" spans="1:7">
      <c r="A93" s="175"/>
      <c r="B93" s="161"/>
      <c r="C93" s="176"/>
      <c r="D93" s="149"/>
      <c r="E93" s="159"/>
      <c r="F93" s="167"/>
      <c r="G93" s="102"/>
    </row>
    <row r="94" spans="1:7">
      <c r="A94" s="175"/>
      <c r="B94" s="161"/>
      <c r="C94" s="176"/>
      <c r="D94" s="155"/>
      <c r="E94" s="159"/>
      <c r="F94" s="167"/>
      <c r="G94" s="102"/>
    </row>
    <row r="95" spans="1:7">
      <c r="A95" s="175"/>
      <c r="B95" s="161"/>
      <c r="C95" s="176"/>
      <c r="D95" s="149"/>
      <c r="E95" s="159"/>
      <c r="F95" s="167"/>
      <c r="G95" s="102"/>
    </row>
    <row r="96" spans="1:7">
      <c r="A96" s="175"/>
      <c r="B96" s="161"/>
      <c r="C96" s="176"/>
      <c r="D96" s="149"/>
      <c r="E96" s="159"/>
      <c r="F96" s="167"/>
      <c r="G96" s="102"/>
    </row>
    <row r="97" spans="1:7">
      <c r="A97" s="153"/>
      <c r="B97" s="161"/>
      <c r="C97" s="139"/>
      <c r="D97" s="141"/>
      <c r="E97" s="159"/>
      <c r="F97" s="167"/>
      <c r="G97" s="102"/>
    </row>
    <row r="98" spans="1:7">
      <c r="A98" s="102"/>
      <c r="B98" s="161"/>
      <c r="C98" s="139"/>
      <c r="D98" s="141"/>
      <c r="E98" s="159"/>
      <c r="F98" s="167"/>
      <c r="G98" s="102"/>
    </row>
    <row r="99" spans="1:7">
      <c r="A99" s="102"/>
      <c r="B99" s="161"/>
      <c r="C99" s="139"/>
      <c r="D99" s="141"/>
      <c r="E99" s="159"/>
      <c r="F99" s="167"/>
      <c r="G99" s="102"/>
    </row>
    <row r="100" spans="1:7">
      <c r="A100" s="175"/>
      <c r="B100" s="161"/>
      <c r="C100" s="176"/>
      <c r="D100" s="149"/>
      <c r="E100" s="159"/>
      <c r="F100" s="167"/>
      <c r="G100" s="102"/>
    </row>
    <row r="101" spans="1:7">
      <c r="A101" s="175"/>
      <c r="B101" s="161"/>
      <c r="C101" s="176"/>
      <c r="D101" s="149"/>
      <c r="E101" s="159"/>
      <c r="F101" s="167"/>
      <c r="G101" s="102"/>
    </row>
    <row r="102" spans="1:7">
      <c r="A102" s="175"/>
      <c r="B102" s="161"/>
      <c r="C102" s="176"/>
      <c r="D102" s="149"/>
      <c r="E102" s="159"/>
      <c r="F102" s="167"/>
      <c r="G102" s="102"/>
    </row>
    <row r="103" spans="1:7">
      <c r="A103" s="175"/>
      <c r="B103" s="161"/>
      <c r="C103" s="176"/>
      <c r="D103" s="149"/>
      <c r="E103" s="159"/>
      <c r="F103" s="167"/>
      <c r="G103" s="102"/>
    </row>
    <row r="104" spans="1:7">
      <c r="A104" s="181"/>
      <c r="B104" s="161"/>
      <c r="C104" s="182"/>
      <c r="D104" s="149"/>
      <c r="E104" s="159"/>
      <c r="F104" s="167"/>
      <c r="G104" s="102"/>
    </row>
    <row r="105" spans="1:7">
      <c r="A105" s="175"/>
      <c r="B105" s="161"/>
      <c r="C105" s="176"/>
      <c r="D105" s="155"/>
      <c r="E105" s="159"/>
      <c r="F105" s="167"/>
      <c r="G105" s="102"/>
    </row>
    <row r="106" spans="1:7">
      <c r="A106" s="175"/>
      <c r="B106" s="161"/>
      <c r="C106" s="176"/>
      <c r="D106" s="149"/>
      <c r="E106" s="159"/>
      <c r="F106" s="167"/>
      <c r="G106" s="102"/>
    </row>
    <row r="107" spans="1:7">
      <c r="A107" s="175"/>
      <c r="B107" s="161"/>
      <c r="C107" s="176"/>
      <c r="D107" s="149"/>
      <c r="E107" s="159"/>
      <c r="F107" s="167"/>
      <c r="G107" s="102"/>
    </row>
    <row r="108" spans="1:7">
      <c r="A108" s="175"/>
      <c r="B108" s="161"/>
      <c r="C108" s="176"/>
      <c r="D108" s="149"/>
      <c r="E108" s="159"/>
      <c r="F108" s="167"/>
      <c r="G108" s="102"/>
    </row>
    <row r="109" spans="1:7">
      <c r="A109" s="175"/>
      <c r="B109" s="161"/>
      <c r="C109" s="176"/>
      <c r="D109" s="149"/>
      <c r="E109" s="159"/>
      <c r="F109" s="167"/>
      <c r="G109" s="102"/>
    </row>
    <row r="110" spans="1:7">
      <c r="A110" s="153"/>
      <c r="B110" s="161"/>
      <c r="C110" s="139"/>
      <c r="D110" s="141"/>
      <c r="E110" s="159"/>
      <c r="F110" s="167"/>
      <c r="G110" s="102"/>
    </row>
    <row r="111" spans="1:7">
      <c r="A111" s="175"/>
      <c r="B111" s="161"/>
      <c r="C111" s="176"/>
      <c r="D111" s="149"/>
      <c r="E111" s="159"/>
      <c r="F111" s="167"/>
      <c r="G111" s="102"/>
    </row>
    <row r="112" spans="1:7">
      <c r="A112" s="146"/>
      <c r="B112" s="161"/>
      <c r="C112" s="161"/>
      <c r="D112" s="141"/>
      <c r="E112" s="159"/>
      <c r="F112" s="167"/>
      <c r="G112" s="102"/>
    </row>
    <row r="113" spans="1:7">
      <c r="A113" s="175"/>
      <c r="B113" s="161"/>
      <c r="C113" s="176"/>
      <c r="D113" s="149"/>
      <c r="E113" s="159"/>
      <c r="F113" s="167"/>
      <c r="G113" s="102"/>
    </row>
    <row r="114" spans="1:7">
      <c r="A114" s="175"/>
      <c r="B114" s="161"/>
      <c r="C114" s="176"/>
      <c r="D114" s="149"/>
      <c r="E114" s="159"/>
      <c r="F114" s="167"/>
      <c r="G114" s="102"/>
    </row>
    <row r="115" spans="1:7">
      <c r="A115" s="181"/>
      <c r="B115" s="161"/>
      <c r="C115" s="182"/>
      <c r="D115" s="155"/>
      <c r="E115" s="159"/>
      <c r="F115" s="167"/>
      <c r="G115" s="102"/>
    </row>
    <row r="116" spans="1:7">
      <c r="A116" s="175"/>
      <c r="B116" s="161"/>
      <c r="C116" s="176"/>
      <c r="D116" s="149"/>
      <c r="E116" s="159"/>
      <c r="F116" s="167"/>
      <c r="G116" s="102"/>
    </row>
    <row r="117" spans="1:7">
      <c r="A117" s="175"/>
      <c r="B117" s="161"/>
      <c r="C117" s="176"/>
      <c r="D117" s="149"/>
      <c r="E117" s="159"/>
      <c r="F117" s="167"/>
      <c r="G117" s="102"/>
    </row>
    <row r="118" spans="1:7">
      <c r="A118" s="175"/>
      <c r="B118" s="161"/>
      <c r="C118" s="176"/>
      <c r="D118" s="155"/>
      <c r="E118" s="159"/>
      <c r="F118" s="167"/>
      <c r="G118" s="102"/>
    </row>
    <row r="119" spans="1:7">
      <c r="A119" s="175"/>
      <c r="B119" s="161"/>
      <c r="C119" s="176"/>
      <c r="D119" s="155"/>
      <c r="E119" s="159"/>
      <c r="F119" s="167"/>
      <c r="G119" s="102"/>
    </row>
    <row r="120" spans="1:7">
      <c r="A120" s="175"/>
      <c r="B120" s="161"/>
      <c r="C120" s="176"/>
      <c r="D120" s="155"/>
      <c r="E120" s="159"/>
      <c r="F120" s="167"/>
      <c r="G120" s="102"/>
    </row>
    <row r="121" spans="1:7">
      <c r="A121" s="175"/>
      <c r="B121" s="161"/>
      <c r="C121" s="176"/>
      <c r="D121" s="149"/>
      <c r="E121" s="159"/>
      <c r="F121" s="167"/>
      <c r="G121" s="102"/>
    </row>
    <row r="122" spans="1:7">
      <c r="A122" s="175"/>
      <c r="B122" s="161"/>
      <c r="C122" s="176"/>
      <c r="D122" s="155"/>
      <c r="E122" s="159"/>
      <c r="F122" s="167"/>
      <c r="G122" s="102"/>
    </row>
    <row r="123" spans="1:7">
      <c r="A123" s="175"/>
      <c r="B123" s="161"/>
      <c r="C123" s="176"/>
      <c r="D123" s="155"/>
      <c r="E123" s="159"/>
      <c r="F123" s="167"/>
      <c r="G123" s="102"/>
    </row>
    <row r="124" spans="1:7">
      <c r="A124" s="175"/>
      <c r="B124" s="161"/>
      <c r="C124" s="176"/>
      <c r="D124" s="155"/>
      <c r="E124" s="159"/>
      <c r="F124" s="167"/>
      <c r="G124" s="102"/>
    </row>
    <row r="125" spans="1:7">
      <c r="A125" s="175"/>
      <c r="B125" s="161"/>
      <c r="C125" s="176"/>
      <c r="D125" s="149"/>
      <c r="E125" s="159"/>
      <c r="F125" s="167"/>
      <c r="G125" s="102"/>
    </row>
    <row r="126" spans="1:7">
      <c r="A126" s="175"/>
      <c r="B126" s="161"/>
      <c r="C126" s="176"/>
      <c r="D126" s="141"/>
      <c r="E126" s="159"/>
      <c r="F126" s="167"/>
      <c r="G126" s="102"/>
    </row>
    <row r="127" spans="1:7">
      <c r="A127" s="175"/>
      <c r="B127" s="161"/>
      <c r="C127" s="176"/>
      <c r="D127" s="149"/>
      <c r="E127" s="159"/>
      <c r="F127" s="167"/>
      <c r="G127" s="102"/>
    </row>
    <row r="128" spans="1:7">
      <c r="A128" s="175"/>
      <c r="B128" s="161"/>
      <c r="C128" s="176"/>
      <c r="D128" s="149"/>
      <c r="E128" s="159"/>
      <c r="F128" s="167"/>
      <c r="G128" s="102"/>
    </row>
    <row r="129" spans="1:7">
      <c r="A129" s="175"/>
      <c r="B129" s="161"/>
      <c r="C129" s="176"/>
      <c r="D129" s="149"/>
      <c r="E129" s="159"/>
      <c r="F129" s="167"/>
      <c r="G129" s="102"/>
    </row>
    <row r="130" spans="1:7">
      <c r="A130" s="175"/>
      <c r="B130" s="161"/>
      <c r="C130" s="176"/>
      <c r="D130" s="149"/>
      <c r="E130" s="159"/>
      <c r="F130" s="167"/>
      <c r="G130" s="102"/>
    </row>
    <row r="131" spans="1:7">
      <c r="A131" s="175"/>
      <c r="B131" s="161"/>
      <c r="C131" s="176"/>
      <c r="D131" s="149"/>
      <c r="E131" s="159"/>
      <c r="F131" s="167"/>
      <c r="G131" s="102"/>
    </row>
    <row r="132" spans="1:7">
      <c r="A132" s="175"/>
      <c r="B132" s="161"/>
      <c r="C132" s="176"/>
      <c r="D132" s="149"/>
      <c r="E132" s="159"/>
      <c r="F132" s="167"/>
      <c r="G132" s="102"/>
    </row>
    <row r="133" spans="1:7">
      <c r="A133" s="175"/>
      <c r="B133" s="161"/>
      <c r="C133" s="176"/>
      <c r="D133" s="149"/>
      <c r="E133" s="159"/>
      <c r="F133" s="167"/>
      <c r="G133" s="102"/>
    </row>
    <row r="134" spans="1:7">
      <c r="A134" s="175"/>
      <c r="B134" s="161"/>
      <c r="C134" s="176"/>
      <c r="D134" s="155"/>
      <c r="E134" s="159"/>
      <c r="F134" s="167"/>
      <c r="G134" s="102"/>
    </row>
    <row r="135" spans="1:7">
      <c r="A135" s="175"/>
      <c r="B135" s="161"/>
      <c r="C135" s="176"/>
      <c r="D135" s="155"/>
      <c r="E135" s="159"/>
      <c r="F135" s="167"/>
      <c r="G135" s="102"/>
    </row>
    <row r="136" spans="1:7">
      <c r="A136" s="175"/>
      <c r="B136" s="161"/>
      <c r="C136" s="176"/>
      <c r="D136" s="155"/>
      <c r="E136" s="159"/>
      <c r="F136" s="167"/>
      <c r="G136" s="102"/>
    </row>
    <row r="137" spans="1:7">
      <c r="A137" s="175"/>
      <c r="B137" s="161"/>
      <c r="C137" s="176"/>
      <c r="D137" s="149"/>
      <c r="E137" s="159"/>
      <c r="F137" s="167"/>
      <c r="G137" s="102"/>
    </row>
    <row r="138" spans="1:7">
      <c r="A138" s="175"/>
      <c r="B138" s="161"/>
      <c r="C138" s="176"/>
      <c r="D138" s="155"/>
      <c r="E138" s="159"/>
      <c r="F138" s="167"/>
      <c r="G138" s="102"/>
    </row>
    <row r="139" spans="1:7">
      <c r="A139" s="175"/>
      <c r="B139" s="161"/>
      <c r="C139" s="176"/>
      <c r="D139" s="155"/>
      <c r="E139" s="159"/>
      <c r="F139" s="167"/>
      <c r="G139" s="102"/>
    </row>
    <row r="140" spans="1:7">
      <c r="A140" s="175"/>
      <c r="B140" s="161"/>
      <c r="C140" s="176"/>
      <c r="D140" s="149"/>
      <c r="E140" s="159"/>
      <c r="F140" s="167"/>
      <c r="G140" s="102"/>
    </row>
    <row r="141" spans="1:7">
      <c r="A141" s="102"/>
      <c r="B141" s="161"/>
      <c r="C141" s="139"/>
      <c r="D141" s="141"/>
      <c r="E141" s="159"/>
      <c r="F141" s="167"/>
      <c r="G141" s="102"/>
    </row>
    <row r="142" spans="1:7">
      <c r="A142" s="175"/>
      <c r="B142" s="161"/>
      <c r="C142" s="176"/>
      <c r="D142" s="155"/>
      <c r="E142" s="159"/>
      <c r="F142" s="167"/>
      <c r="G142" s="102"/>
    </row>
    <row r="143" spans="1:7">
      <c r="A143" s="175"/>
      <c r="B143" s="161"/>
      <c r="C143" s="176"/>
      <c r="D143" s="149"/>
      <c r="E143" s="159"/>
      <c r="F143" s="167"/>
      <c r="G143" s="102"/>
    </row>
    <row r="144" spans="1:7">
      <c r="A144" s="175"/>
      <c r="B144" s="161"/>
      <c r="C144" s="176"/>
      <c r="D144" s="155"/>
      <c r="E144" s="159"/>
      <c r="F144" s="167"/>
      <c r="G144" s="102"/>
    </row>
    <row r="145" spans="1:7">
      <c r="A145" s="175"/>
      <c r="B145" s="161"/>
      <c r="C145" s="176"/>
      <c r="D145" s="149"/>
      <c r="E145" s="159"/>
      <c r="F145" s="167"/>
      <c r="G145" s="102"/>
    </row>
    <row r="146" spans="1:7">
      <c r="A146" s="146"/>
      <c r="B146" s="161"/>
      <c r="C146" s="161"/>
      <c r="D146" s="155"/>
      <c r="E146" s="159"/>
      <c r="F146" s="167"/>
      <c r="G146" s="102"/>
    </row>
    <row r="147" spans="1:7">
      <c r="A147" s="153"/>
      <c r="B147" s="161"/>
      <c r="C147" s="139"/>
      <c r="D147" s="141"/>
      <c r="E147" s="159"/>
      <c r="F147" s="167"/>
      <c r="G147" s="102"/>
    </row>
    <row r="148" spans="1:7">
      <c r="A148" s="178"/>
      <c r="B148" s="161"/>
      <c r="C148" s="139"/>
      <c r="D148" s="149"/>
      <c r="E148" s="159"/>
      <c r="F148" s="167"/>
      <c r="G148" s="102"/>
    </row>
    <row r="149" spans="1:7">
      <c r="A149" s="175"/>
      <c r="B149" s="161"/>
      <c r="C149" s="176"/>
      <c r="D149" s="149"/>
      <c r="E149" s="159"/>
      <c r="F149" s="167"/>
      <c r="G149" s="102"/>
    </row>
    <row r="150" spans="1:7">
      <c r="A150" s="175"/>
      <c r="B150" s="161"/>
      <c r="C150" s="176"/>
      <c r="D150" s="149"/>
      <c r="E150" s="159"/>
      <c r="F150" s="167"/>
      <c r="G150" s="102"/>
    </row>
    <row r="151" spans="1:7">
      <c r="A151" s="175"/>
      <c r="B151" s="161"/>
      <c r="C151" s="176"/>
      <c r="D151" s="155"/>
      <c r="E151" s="163"/>
      <c r="F151" s="167"/>
      <c r="G151" s="102"/>
    </row>
    <row r="152" spans="1:7">
      <c r="A152" s="175"/>
      <c r="B152" s="161"/>
      <c r="C152" s="176"/>
      <c r="D152" s="155"/>
      <c r="E152" s="159"/>
      <c r="F152" s="167"/>
      <c r="G152" s="102"/>
    </row>
    <row r="153" spans="1:7">
      <c r="A153" s="175"/>
      <c r="B153" s="161"/>
      <c r="C153" s="176"/>
      <c r="D153" s="149"/>
      <c r="E153" s="159"/>
      <c r="F153" s="167"/>
      <c r="G153" s="102"/>
    </row>
    <row r="154" spans="1:7">
      <c r="A154" s="175"/>
      <c r="B154" s="161"/>
      <c r="C154" s="176"/>
      <c r="D154" s="155"/>
      <c r="E154" s="159"/>
      <c r="F154" s="167"/>
      <c r="G154" s="102"/>
    </row>
    <row r="155" spans="1:7">
      <c r="A155" s="175"/>
      <c r="B155" s="161"/>
      <c r="C155" s="176"/>
      <c r="D155" s="141"/>
      <c r="E155" s="159"/>
      <c r="F155" s="167"/>
      <c r="G155" s="102"/>
    </row>
    <row r="156" spans="1:7">
      <c r="A156" s="175"/>
      <c r="B156" s="161"/>
      <c r="C156" s="176"/>
      <c r="D156" s="149"/>
      <c r="E156" s="159"/>
      <c r="F156" s="167"/>
      <c r="G156" s="102"/>
    </row>
    <row r="157" spans="1:7">
      <c r="A157" s="175"/>
      <c r="B157" s="161"/>
      <c r="C157" s="176"/>
      <c r="D157" s="149"/>
      <c r="E157" s="159"/>
      <c r="F157" s="167"/>
      <c r="G157" s="102"/>
    </row>
    <row r="158" spans="1:7">
      <c r="A158" s="175"/>
      <c r="B158" s="161"/>
      <c r="C158" s="176"/>
      <c r="D158" s="155"/>
      <c r="E158" s="159"/>
      <c r="F158" s="167"/>
      <c r="G158" s="102"/>
    </row>
    <row r="159" spans="1:7">
      <c r="A159" s="175"/>
      <c r="B159" s="161"/>
      <c r="C159" s="176"/>
      <c r="D159" s="155"/>
      <c r="E159" s="163"/>
      <c r="F159" s="167"/>
      <c r="G159" s="102"/>
    </row>
    <row r="160" spans="1:7">
      <c r="A160" s="175"/>
      <c r="B160" s="161"/>
      <c r="C160" s="176"/>
      <c r="D160" s="149"/>
      <c r="E160" s="159"/>
      <c r="F160" s="167"/>
      <c r="G160" s="102"/>
    </row>
    <row r="161" spans="1:7">
      <c r="A161" s="175"/>
      <c r="B161" s="161"/>
      <c r="C161" s="176"/>
      <c r="D161" s="149"/>
      <c r="E161" s="159"/>
      <c r="F161" s="167"/>
      <c r="G161" s="102"/>
    </row>
    <row r="162" spans="1:7">
      <c r="A162" s="175"/>
      <c r="B162" s="161"/>
      <c r="C162" s="176"/>
      <c r="D162" s="149"/>
      <c r="E162" s="159"/>
      <c r="F162" s="167"/>
      <c r="G162" s="102"/>
    </row>
    <row r="163" spans="1:7">
      <c r="A163" s="175"/>
      <c r="B163" s="161"/>
      <c r="C163" s="176"/>
      <c r="D163" s="155"/>
      <c r="E163" s="159"/>
      <c r="F163" s="167"/>
      <c r="G163" s="102"/>
    </row>
    <row r="164" spans="1:7">
      <c r="A164" s="175"/>
      <c r="B164" s="161"/>
      <c r="C164" s="176"/>
      <c r="D164" s="149"/>
      <c r="E164" s="159"/>
      <c r="F164" s="167"/>
      <c r="G164" s="102"/>
    </row>
    <row r="165" spans="1:7">
      <c r="A165" s="153"/>
      <c r="B165" s="161"/>
      <c r="C165" s="139"/>
      <c r="D165" s="141"/>
      <c r="E165" s="159"/>
      <c r="F165" s="167"/>
      <c r="G165" s="102"/>
    </row>
    <row r="166" spans="1:7">
      <c r="A166" s="175"/>
      <c r="B166" s="161"/>
      <c r="C166" s="176"/>
      <c r="D166" s="149"/>
      <c r="E166" s="159"/>
      <c r="F166" s="167"/>
      <c r="G166" s="102"/>
    </row>
    <row r="167" spans="1:7">
      <c r="A167" s="175"/>
      <c r="B167" s="161"/>
      <c r="C167" s="176"/>
      <c r="D167" s="149"/>
      <c r="E167" s="159"/>
      <c r="F167" s="167"/>
      <c r="G167" s="102"/>
    </row>
    <row r="168" spans="1:7">
      <c r="A168" s="175"/>
      <c r="B168" s="161"/>
      <c r="C168" s="176"/>
      <c r="D168" s="155"/>
      <c r="E168" s="159"/>
      <c r="F168" s="167"/>
      <c r="G168" s="102"/>
    </row>
    <row r="169" spans="1:7">
      <c r="A169" s="175"/>
      <c r="B169" s="161"/>
      <c r="C169" s="176"/>
      <c r="D169" s="155"/>
      <c r="E169" s="163"/>
      <c r="F169" s="164"/>
      <c r="G169" s="102"/>
    </row>
    <row r="170" spans="1:7">
      <c r="A170" s="175"/>
      <c r="B170" s="161"/>
      <c r="C170" s="176"/>
      <c r="D170" s="155"/>
      <c r="E170" s="159"/>
      <c r="F170" s="167"/>
      <c r="G170" s="102"/>
    </row>
    <row r="171" spans="1:7" s="113" customFormat="1">
      <c r="A171" s="175"/>
      <c r="B171" s="161"/>
      <c r="C171" s="176"/>
      <c r="D171" s="149"/>
      <c r="E171" s="159"/>
      <c r="F171" s="167"/>
      <c r="G171" s="102"/>
    </row>
    <row r="172" spans="1:7" s="113" customFormat="1">
      <c r="A172" s="175"/>
      <c r="B172" s="161"/>
      <c r="C172" s="176"/>
      <c r="D172" s="149"/>
      <c r="E172" s="159"/>
      <c r="F172" s="167"/>
      <c r="G172" s="102"/>
    </row>
    <row r="173" spans="1:7" s="113" customFormat="1">
      <c r="A173" s="175"/>
      <c r="B173" s="161"/>
      <c r="C173" s="176"/>
      <c r="D173" s="155"/>
      <c r="E173" s="163"/>
      <c r="F173" s="167"/>
      <c r="G173" s="102"/>
    </row>
    <row r="174" spans="1:7" s="113" customFormat="1">
      <c r="A174" s="175"/>
      <c r="B174" s="161"/>
      <c r="C174" s="176"/>
      <c r="D174" s="149"/>
      <c r="E174" s="159"/>
      <c r="F174" s="167"/>
      <c r="G174" s="102"/>
    </row>
    <row r="175" spans="1:7" s="113" customFormat="1">
      <c r="A175" s="175"/>
      <c r="B175" s="161"/>
      <c r="C175" s="176"/>
      <c r="D175" s="155"/>
      <c r="E175" s="159"/>
      <c r="F175" s="167"/>
      <c r="G175" s="102"/>
    </row>
    <row r="176" spans="1:7">
      <c r="A176" s="175"/>
      <c r="B176" s="161"/>
      <c r="C176" s="176"/>
      <c r="D176" s="149"/>
      <c r="E176" s="159"/>
      <c r="F176" s="167"/>
      <c r="G176" s="102"/>
    </row>
    <row r="177" spans="1:7">
      <c r="A177" s="175"/>
      <c r="B177" s="161"/>
      <c r="C177" s="176"/>
      <c r="D177" s="155"/>
      <c r="E177" s="163"/>
      <c r="F177" s="167"/>
      <c r="G177" s="102"/>
    </row>
    <row r="178" spans="1:7">
      <c r="A178" s="175"/>
      <c r="B178" s="161"/>
      <c r="C178" s="176"/>
      <c r="D178" s="155"/>
      <c r="E178" s="159"/>
      <c r="F178" s="167"/>
      <c r="G178" s="102"/>
    </row>
    <row r="179" spans="1:7">
      <c r="A179" s="175"/>
      <c r="B179" s="161"/>
      <c r="C179" s="176"/>
      <c r="D179" s="155"/>
      <c r="E179" s="159"/>
      <c r="F179" s="167"/>
      <c r="G179" s="102"/>
    </row>
    <row r="180" spans="1:7">
      <c r="A180" s="175"/>
      <c r="B180" s="161"/>
      <c r="C180" s="176"/>
      <c r="D180" s="155"/>
      <c r="E180" s="159"/>
      <c r="F180" s="167"/>
      <c r="G180" s="102"/>
    </row>
    <row r="181" spans="1:7">
      <c r="A181" s="102"/>
      <c r="B181" s="161"/>
      <c r="C181" s="139"/>
      <c r="D181" s="141"/>
      <c r="E181" s="159"/>
      <c r="F181" s="167"/>
      <c r="G181" s="102"/>
    </row>
    <row r="182" spans="1:7">
      <c r="A182" s="175"/>
      <c r="B182" s="161"/>
      <c r="C182" s="176"/>
      <c r="D182" s="149"/>
      <c r="E182" s="159"/>
      <c r="F182" s="167"/>
      <c r="G182" s="102"/>
    </row>
    <row r="183" spans="1:7">
      <c r="A183" s="175"/>
      <c r="B183" s="161"/>
      <c r="C183" s="176"/>
      <c r="D183" s="155"/>
      <c r="E183" s="159"/>
      <c r="F183" s="167"/>
      <c r="G183" s="102"/>
    </row>
    <row r="184" spans="1:7">
      <c r="A184" s="175"/>
      <c r="B184" s="161"/>
      <c r="C184" s="176"/>
      <c r="D184" s="149"/>
      <c r="E184" s="159"/>
      <c r="F184" s="167"/>
      <c r="G184" s="102"/>
    </row>
    <row r="185" spans="1:7">
      <c r="A185" s="175"/>
      <c r="B185" s="161"/>
      <c r="C185" s="176"/>
      <c r="D185" s="149"/>
      <c r="E185" s="159"/>
      <c r="F185" s="167"/>
      <c r="G185" s="102"/>
    </row>
    <row r="186" spans="1:7">
      <c r="A186" s="175"/>
      <c r="B186" s="161"/>
      <c r="C186" s="176"/>
      <c r="D186" s="149"/>
      <c r="E186" s="159"/>
      <c r="F186" s="167"/>
      <c r="G186" s="102"/>
    </row>
    <row r="187" spans="1:7">
      <c r="A187" s="175"/>
      <c r="B187" s="161"/>
      <c r="C187" s="176"/>
      <c r="D187" s="149"/>
      <c r="E187" s="159"/>
      <c r="F187" s="167"/>
      <c r="G187" s="102"/>
    </row>
    <row r="188" spans="1:7">
      <c r="A188" s="175"/>
      <c r="B188" s="161"/>
      <c r="C188" s="176"/>
      <c r="D188" s="149"/>
      <c r="E188" s="159"/>
      <c r="F188" s="167"/>
      <c r="G188" s="102"/>
    </row>
    <row r="189" spans="1:7" s="113" customFormat="1">
      <c r="A189" s="175"/>
      <c r="B189" s="161"/>
      <c r="C189" s="176"/>
      <c r="D189" s="149"/>
      <c r="E189" s="159"/>
      <c r="F189" s="167"/>
      <c r="G189" s="102"/>
    </row>
    <row r="190" spans="1:7" s="113" customFormat="1">
      <c r="A190" s="175"/>
      <c r="B190" s="161"/>
      <c r="C190" s="176"/>
      <c r="D190" s="149"/>
      <c r="E190" s="159"/>
      <c r="F190" s="167"/>
      <c r="G190" s="102"/>
    </row>
    <row r="191" spans="1:7" s="113" customFormat="1">
      <c r="A191" s="175"/>
      <c r="B191" s="161"/>
      <c r="C191" s="176"/>
      <c r="D191" s="149"/>
      <c r="E191" s="159"/>
      <c r="F191" s="167"/>
      <c r="G191" s="102"/>
    </row>
    <row r="192" spans="1:7">
      <c r="A192" s="175"/>
      <c r="B192" s="161"/>
      <c r="C192" s="176"/>
      <c r="D192" s="149"/>
      <c r="E192" s="159"/>
      <c r="F192" s="167"/>
      <c r="G192" s="102"/>
    </row>
    <row r="193" spans="1:7">
      <c r="A193" s="175"/>
      <c r="B193" s="161"/>
      <c r="C193" s="176"/>
      <c r="D193" s="149"/>
      <c r="E193" s="159"/>
      <c r="F193" s="167"/>
      <c r="G193" s="102"/>
    </row>
    <row r="194" spans="1:7">
      <c r="A194" s="175"/>
      <c r="B194" s="161"/>
      <c r="C194" s="176"/>
      <c r="D194" s="149"/>
      <c r="E194" s="159"/>
      <c r="F194" s="167"/>
      <c r="G194" s="102"/>
    </row>
    <row r="195" spans="1:7">
      <c r="A195" s="175"/>
      <c r="B195" s="161"/>
      <c r="C195" s="176"/>
      <c r="D195" s="155"/>
      <c r="E195" s="159"/>
      <c r="F195" s="167"/>
      <c r="G195" s="102"/>
    </row>
    <row r="196" spans="1:7">
      <c r="A196" s="175"/>
      <c r="B196" s="161"/>
      <c r="C196" s="176"/>
      <c r="D196" s="149"/>
      <c r="E196" s="159"/>
      <c r="F196" s="167"/>
      <c r="G196" s="102"/>
    </row>
    <row r="197" spans="1:7">
      <c r="A197" s="102"/>
      <c r="B197" s="102"/>
      <c r="C197" s="139"/>
      <c r="D197" s="141"/>
      <c r="E197" s="142"/>
      <c r="F197" s="142"/>
      <c r="G197" s="102"/>
    </row>
  </sheetData>
  <pageMargins left="0.75" right="0.75" top="1" bottom="1" header="0.5" footer="0.5"/>
  <pageSetup scale="64" firstPageNumber="36" fitToHeight="3" orientation="portrait" useFirstPageNumber="1" r:id="rId1"/>
  <headerFooter alignWithMargins="0">
    <oddHeader>&amp;RPage 8.6.24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8.6</vt:lpstr>
      <vt:lpstr>8.6 extention page</vt:lpstr>
      <vt:lpstr>8.6.1</vt:lpstr>
      <vt:lpstr>8.6.2 and 8.6.3</vt:lpstr>
      <vt:lpstr>8.6.4 through 8.6.19</vt:lpstr>
      <vt:lpstr>8.6.20 through 8.6.21</vt:lpstr>
      <vt:lpstr>8.6.22</vt:lpstr>
      <vt:lpstr>8.6.23</vt:lpstr>
      <vt:lpstr>8.6.24</vt:lpstr>
      <vt:lpstr>8.6.25 through 8.6.26</vt:lpstr>
      <vt:lpstr>8.6.27 </vt:lpstr>
      <vt:lpstr>8.6.28</vt:lpstr>
      <vt:lpstr>8.6.29</vt:lpstr>
      <vt:lpstr>8.6.30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2012-02-09T21:27:08Z</dcterms:created>
  <dcterms:modified xsi:type="dcterms:W3CDTF">2012-02-22T20:39:31Z</dcterms:modified>
</cp:coreProperties>
</file>