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240" windowWidth="14940" windowHeight="7365"/>
  </bookViews>
  <sheets>
    <sheet name="9.1 through 9.39" sheetId="4" r:id="rId1"/>
  </sheets>
  <definedNames>
    <definedName name="_xlnm._FilterDatabase" localSheetId="0" hidden="1">'9.1 through 9.39'!$L$118:$R$2625</definedName>
    <definedName name="_xlnm.Print_Area" localSheetId="0">'9.1 through 9.39'!$A$1:$O$2624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Z_256EC022_FFA2_438B_BED3_45514184B2BF_.wvu.PrintArea" localSheetId="0" hidden="1">'9.1 through 9.39'!$A$50:$P$2623</definedName>
    <definedName name="Z_3E8C6957_D2AF_44F5_B6D1_DF4F64229248_.wvu.PrintArea" localSheetId="0" hidden="1">'9.1 through 9.39'!$A$50:$P$2623</definedName>
    <definedName name="Z_4ABCD74B_5AB3_41CA_A0FF_2B4B81B82762_.wvu.PrintArea" localSheetId="0" hidden="1">'9.1 through 9.39'!$A$50:$P$2623</definedName>
    <definedName name="Z_8B1751A9_FAEB_4FE1_A365_2722D0F514A0_.wvu.PrintArea" localSheetId="0" hidden="1">'9.1 through 9.39'!$A$50:$P$2623</definedName>
    <definedName name="Z_97CCE8D8_77F2_4772_8641_96C2E8E4305D_.wvu.PrintArea" localSheetId="0" hidden="1">'9.1 through 9.39'!$A$50:$P$2623</definedName>
    <definedName name="Z_D114A84A_0DEC_4FCE_848A_F0E7B96C92D7_.wvu.PrintArea" localSheetId="0" hidden="1">'9.1 through 9.39'!$A$50:$P$2623</definedName>
    <definedName name="Z_D90755D8_87E2_446A_BE74_425F3B483786_.wvu.PrintArea" localSheetId="0" hidden="1">'9.1 through 9.39'!$A$50:$P$2623</definedName>
    <definedName name="Z_E3CDC2CB_1C80_4741_B076_2A9B3EDF46F6_.wvu.PrintArea" localSheetId="0" hidden="1">'9.1 through 9.39'!$A$50:$P$2623</definedName>
  </definedNames>
  <calcPr calcId="125725" calcMode="manual" iterate="1"/>
</workbook>
</file>

<file path=xl/calcChain.xml><?xml version="1.0" encoding="utf-8"?>
<calcChain xmlns="http://schemas.openxmlformats.org/spreadsheetml/2006/main">
  <c r="O2618" i="4"/>
  <c r="M2618"/>
  <c r="O2617"/>
  <c r="M2617"/>
  <c r="O2616"/>
  <c r="M2616"/>
  <c r="O2615"/>
  <c r="M2615"/>
  <c r="O2614"/>
  <c r="M2614"/>
  <c r="O2613"/>
  <c r="M2613"/>
  <c r="O2612"/>
  <c r="M2612"/>
  <c r="O2611"/>
  <c r="M2611"/>
  <c r="O2610"/>
  <c r="M2610"/>
  <c r="P2600"/>
  <c r="P2602" s="1"/>
  <c r="P2619" s="1"/>
  <c r="P2620" s="1"/>
  <c r="N2600"/>
  <c r="N2602" s="1"/>
  <c r="N2619" s="1"/>
  <c r="N2620" s="1"/>
  <c r="L2600"/>
  <c r="L2602" s="1"/>
  <c r="L2619" s="1"/>
  <c r="L2620" s="1"/>
  <c r="O2599"/>
  <c r="M2599"/>
  <c r="O2598"/>
  <c r="M2598"/>
  <c r="O2597"/>
  <c r="O2600" s="1"/>
  <c r="O2602" s="1"/>
  <c r="O2619" s="1"/>
  <c r="M2597"/>
  <c r="M2600" s="1"/>
  <c r="M2602" s="1"/>
  <c r="M2619" s="1"/>
  <c r="O2593"/>
  <c r="M2593"/>
  <c r="P2591"/>
  <c r="P2594" s="1"/>
  <c r="N2591"/>
  <c r="N2594" s="1"/>
  <c r="L2591"/>
  <c r="L2594" s="1"/>
  <c r="O2590"/>
  <c r="M2590"/>
  <c r="O2589"/>
  <c r="M2589"/>
  <c r="O2588"/>
  <c r="M2588"/>
  <c r="O2587"/>
  <c r="M2587"/>
  <c r="O2586"/>
  <c r="M2586"/>
  <c r="O2585"/>
  <c r="M2585"/>
  <c r="O2584"/>
  <c r="M2584"/>
  <c r="O2583"/>
  <c r="M2583"/>
  <c r="O2582"/>
  <c r="M2582"/>
  <c r="O2581"/>
  <c r="M2581"/>
  <c r="O2580"/>
  <c r="O2591" s="1"/>
  <c r="M2580"/>
  <c r="M2591" s="1"/>
  <c r="P2576"/>
  <c r="N2576"/>
  <c r="L2576"/>
  <c r="O2575"/>
  <c r="M2575"/>
  <c r="O2574"/>
  <c r="M2574"/>
  <c r="O2573"/>
  <c r="M2573"/>
  <c r="O2572"/>
  <c r="O2576" s="1"/>
  <c r="M2572"/>
  <c r="M2576" s="1"/>
  <c r="P2568"/>
  <c r="N2568"/>
  <c r="L2568"/>
  <c r="O2567"/>
  <c r="M2567"/>
  <c r="O2566"/>
  <c r="M2566"/>
  <c r="O2565"/>
  <c r="M2565"/>
  <c r="O2564"/>
  <c r="M2564"/>
  <c r="O2563"/>
  <c r="O2568" s="1"/>
  <c r="M2563"/>
  <c r="M2568" s="1"/>
  <c r="P2559"/>
  <c r="P2604" s="1"/>
  <c r="N2559"/>
  <c r="N2604" s="1"/>
  <c r="L2559"/>
  <c r="L2604" s="1"/>
  <c r="O2558"/>
  <c r="M2558"/>
  <c r="O2557"/>
  <c r="M2557"/>
  <c r="P2552"/>
  <c r="N2552"/>
  <c r="L2552"/>
  <c r="O2551"/>
  <c r="M2551"/>
  <c r="O2550"/>
  <c r="M2550"/>
  <c r="O2549"/>
  <c r="M2549"/>
  <c r="O2548"/>
  <c r="M2548"/>
  <c r="O2547"/>
  <c r="M2547"/>
  <c r="O2546"/>
  <c r="M2546"/>
  <c r="O2545"/>
  <c r="M2545"/>
  <c r="O2544"/>
  <c r="M2544"/>
  <c r="O2543"/>
  <c r="M2543"/>
  <c r="O2542"/>
  <c r="M2542"/>
  <c r="O2541"/>
  <c r="O2552" s="1"/>
  <c r="M2541"/>
  <c r="M2552" s="1"/>
  <c r="O2532"/>
  <c r="P2530"/>
  <c r="P2533" s="1"/>
  <c r="N2530"/>
  <c r="N2533" s="1"/>
  <c r="L2530"/>
  <c r="O2529"/>
  <c r="M2529"/>
  <c r="O2528"/>
  <c r="M2528"/>
  <c r="O2524"/>
  <c r="P2522"/>
  <c r="P2525" s="1"/>
  <c r="N2522"/>
  <c r="N2525" s="1"/>
  <c r="L2522"/>
  <c r="L2524" s="1"/>
  <c r="O2521"/>
  <c r="M2521"/>
  <c r="O2517"/>
  <c r="M2517"/>
  <c r="P2515"/>
  <c r="P2518" s="1"/>
  <c r="N2515"/>
  <c r="N2518" s="1"/>
  <c r="L2515"/>
  <c r="L2518" s="1"/>
  <c r="O2514"/>
  <c r="M2514"/>
  <c r="O2513"/>
  <c r="O2515" s="1"/>
  <c r="M2513"/>
  <c r="M2515" s="1"/>
  <c r="P2509"/>
  <c r="N2509"/>
  <c r="N2536" s="1"/>
  <c r="L2509"/>
  <c r="O2508"/>
  <c r="M2508"/>
  <c r="O2507"/>
  <c r="M2507"/>
  <c r="O2506"/>
  <c r="M2506"/>
  <c r="O2505"/>
  <c r="M2505"/>
  <c r="O2504"/>
  <c r="M2504"/>
  <c r="O2503"/>
  <c r="M2503"/>
  <c r="O2502"/>
  <c r="M2502"/>
  <c r="O2501"/>
  <c r="M2501"/>
  <c r="O2500"/>
  <c r="M2500"/>
  <c r="P2498"/>
  <c r="N2498"/>
  <c r="M2498"/>
  <c r="L2498"/>
  <c r="O2496"/>
  <c r="O2498" s="1"/>
  <c r="M2496"/>
  <c r="P2490"/>
  <c r="N2490"/>
  <c r="M2490"/>
  <c r="L2490"/>
  <c r="O2489"/>
  <c r="O2490" s="1"/>
  <c r="M2489"/>
  <c r="P2486"/>
  <c r="N2486"/>
  <c r="L2486"/>
  <c r="O2485"/>
  <c r="O2486" s="1"/>
  <c r="M2485"/>
  <c r="M2486" s="1"/>
  <c r="P2482"/>
  <c r="N2482"/>
  <c r="L2482"/>
  <c r="O2481"/>
  <c r="O2482" s="1"/>
  <c r="M2481"/>
  <c r="M2482" s="1"/>
  <c r="P2478"/>
  <c r="N2478"/>
  <c r="L2478"/>
  <c r="O2477"/>
  <c r="O2478" s="1"/>
  <c r="M2477"/>
  <c r="M2478" s="1"/>
  <c r="P2474"/>
  <c r="N2474"/>
  <c r="M2474"/>
  <c r="L2474"/>
  <c r="O2473"/>
  <c r="O2474" s="1"/>
  <c r="M2473"/>
  <c r="P2470"/>
  <c r="N2470"/>
  <c r="L2470"/>
  <c r="O2469"/>
  <c r="O2470" s="1"/>
  <c r="M2469"/>
  <c r="M2470" s="1"/>
  <c r="P2464"/>
  <c r="N2464"/>
  <c r="L2464"/>
  <c r="O2463"/>
  <c r="O2464" s="1"/>
  <c r="M2463"/>
  <c r="M2464" s="1"/>
  <c r="P2460"/>
  <c r="N2460"/>
  <c r="L2460"/>
  <c r="O2459"/>
  <c r="O2460" s="1"/>
  <c r="M2459"/>
  <c r="M2460" s="1"/>
  <c r="P2456"/>
  <c r="N2456"/>
  <c r="L2456"/>
  <c r="O2455"/>
  <c r="O2456" s="1"/>
  <c r="M2455"/>
  <c r="M2456" s="1"/>
  <c r="P2452"/>
  <c r="N2452"/>
  <c r="L2452"/>
  <c r="O2451"/>
  <c r="O2452" s="1"/>
  <c r="M2451"/>
  <c r="M2452" s="1"/>
  <c r="P2448"/>
  <c r="N2448"/>
  <c r="L2448"/>
  <c r="O2447"/>
  <c r="O2448" s="1"/>
  <c r="M2447"/>
  <c r="M2448" s="1"/>
  <c r="P2444"/>
  <c r="N2444"/>
  <c r="L2444"/>
  <c r="O2443"/>
  <c r="O2444" s="1"/>
  <c r="M2443"/>
  <c r="M2444" s="1"/>
  <c r="P2440"/>
  <c r="N2440"/>
  <c r="L2440"/>
  <c r="O2439"/>
  <c r="O2440" s="1"/>
  <c r="M2439"/>
  <c r="M2440" s="1"/>
  <c r="P2436"/>
  <c r="N2436"/>
  <c r="L2436"/>
  <c r="O2435"/>
  <c r="O2436" s="1"/>
  <c r="M2435"/>
  <c r="M2436" s="1"/>
  <c r="P2432"/>
  <c r="N2432"/>
  <c r="L2432"/>
  <c r="O2431"/>
  <c r="O2432" s="1"/>
  <c r="M2431"/>
  <c r="M2432" s="1"/>
  <c r="P2428"/>
  <c r="N2428"/>
  <c r="L2428"/>
  <c r="O2427"/>
  <c r="O2428" s="1"/>
  <c r="M2427"/>
  <c r="M2428" s="1"/>
  <c r="P2424"/>
  <c r="N2424"/>
  <c r="N2493" s="1"/>
  <c r="L2424"/>
  <c r="O2423"/>
  <c r="O2424" s="1"/>
  <c r="M2423"/>
  <c r="M2424" s="1"/>
  <c r="P2421"/>
  <c r="N2421"/>
  <c r="L2421"/>
  <c r="O2420"/>
  <c r="M2420"/>
  <c r="O2419"/>
  <c r="M2419"/>
  <c r="O2418"/>
  <c r="O2421" s="1"/>
  <c r="M2418"/>
  <c r="M2421" s="1"/>
  <c r="P2414"/>
  <c r="N2414"/>
  <c r="L2414"/>
  <c r="O2413"/>
  <c r="M2413"/>
  <c r="O2412"/>
  <c r="M2412"/>
  <c r="O2411"/>
  <c r="M2411"/>
  <c r="O2410"/>
  <c r="M2410"/>
  <c r="O2409"/>
  <c r="M2409"/>
  <c r="O2408"/>
  <c r="O2414" s="1"/>
  <c r="M2408"/>
  <c r="M2414" s="1"/>
  <c r="P2403"/>
  <c r="N2403"/>
  <c r="L2403"/>
  <c r="O2402"/>
  <c r="M2402"/>
  <c r="O2401"/>
  <c r="O2403" s="1"/>
  <c r="M2401"/>
  <c r="M2403" s="1"/>
  <c r="P2398"/>
  <c r="N2398"/>
  <c r="L2398"/>
  <c r="O2397"/>
  <c r="M2397"/>
  <c r="O2396"/>
  <c r="M2396"/>
  <c r="O2395"/>
  <c r="M2395"/>
  <c r="O2394"/>
  <c r="M2394"/>
  <c r="O2393"/>
  <c r="O2398" s="1"/>
  <c r="M2393"/>
  <c r="M2398" s="1"/>
  <c r="P2390"/>
  <c r="N2390"/>
  <c r="L2390"/>
  <c r="O2389"/>
  <c r="M2389"/>
  <c r="O2388"/>
  <c r="M2388"/>
  <c r="O2387"/>
  <c r="M2387"/>
  <c r="O2386"/>
  <c r="M2386"/>
  <c r="O2385"/>
  <c r="O2390" s="1"/>
  <c r="M2385"/>
  <c r="M2390" s="1"/>
  <c r="P2381"/>
  <c r="N2381"/>
  <c r="L2381"/>
  <c r="O2380"/>
  <c r="M2380"/>
  <c r="O2379"/>
  <c r="M2379"/>
  <c r="O2378"/>
  <c r="O2381" s="1"/>
  <c r="M2378"/>
  <c r="M2381" s="1"/>
  <c r="P2375"/>
  <c r="P2405" s="1"/>
  <c r="N2375"/>
  <c r="L2375"/>
  <c r="L2405" s="1"/>
  <c r="O2374"/>
  <c r="M2374"/>
  <c r="O2373"/>
  <c r="M2373"/>
  <c r="O2372"/>
  <c r="M2372"/>
  <c r="O2371"/>
  <c r="M2371"/>
  <c r="O2370"/>
  <c r="O2375" s="1"/>
  <c r="M2370"/>
  <c r="M2375" s="1"/>
  <c r="P2363"/>
  <c r="N2363"/>
  <c r="L2363"/>
  <c r="O2362"/>
  <c r="M2362"/>
  <c r="O2361"/>
  <c r="M2361"/>
  <c r="O2360"/>
  <c r="M2360"/>
  <c r="O2359"/>
  <c r="M2359"/>
  <c r="O2358"/>
  <c r="M2358"/>
  <c r="O2357"/>
  <c r="M2357"/>
  <c r="O2356"/>
  <c r="M2356"/>
  <c r="O2355"/>
  <c r="O2363" s="1"/>
  <c r="M2355"/>
  <c r="M2363" s="1"/>
  <c r="P2351"/>
  <c r="N2351"/>
  <c r="L2351"/>
  <c r="O2350"/>
  <c r="M2350"/>
  <c r="O2349"/>
  <c r="M2349"/>
  <c r="O2348"/>
  <c r="M2348"/>
  <c r="O2347"/>
  <c r="M2347"/>
  <c r="O2346"/>
  <c r="M2346"/>
  <c r="O2345"/>
  <c r="M2345"/>
  <c r="O2344"/>
  <c r="M2344"/>
  <c r="O2343"/>
  <c r="M2343"/>
  <c r="O2342"/>
  <c r="M2342"/>
  <c r="O2341"/>
  <c r="O2351" s="1"/>
  <c r="M2341"/>
  <c r="M2351" s="1"/>
  <c r="P2338"/>
  <c r="N2338"/>
  <c r="L2338"/>
  <c r="O2337"/>
  <c r="M2337"/>
  <c r="O2336"/>
  <c r="M2336"/>
  <c r="O2335"/>
  <c r="M2335"/>
  <c r="O2334"/>
  <c r="M2334"/>
  <c r="O2333"/>
  <c r="M2333"/>
  <c r="O2332"/>
  <c r="M2332"/>
  <c r="O2331"/>
  <c r="M2331"/>
  <c r="O2330"/>
  <c r="M2330"/>
  <c r="O2329"/>
  <c r="M2329"/>
  <c r="O2328"/>
  <c r="M2328"/>
  <c r="O2327"/>
  <c r="M2327"/>
  <c r="O2326"/>
  <c r="M2326"/>
  <c r="O2325"/>
  <c r="M2325"/>
  <c r="O2324"/>
  <c r="M2324"/>
  <c r="O2323"/>
  <c r="O2338" s="1"/>
  <c r="M2323"/>
  <c r="M2338" s="1"/>
  <c r="P2320"/>
  <c r="N2320"/>
  <c r="M2320"/>
  <c r="L2320"/>
  <c r="O2319"/>
  <c r="M2319"/>
  <c r="O2318"/>
  <c r="M2318"/>
  <c r="O2317"/>
  <c r="O2320" s="1"/>
  <c r="M2317"/>
  <c r="P2314"/>
  <c r="P2353" s="1"/>
  <c r="N2314"/>
  <c r="L2314"/>
  <c r="L2353" s="1"/>
  <c r="O2313"/>
  <c r="M2313"/>
  <c r="O2312"/>
  <c r="M2312"/>
  <c r="O2311"/>
  <c r="M2311"/>
  <c r="O2310"/>
  <c r="M2310"/>
  <c r="O2309"/>
  <c r="M2309"/>
  <c r="O2308"/>
  <c r="M2308"/>
  <c r="O2307"/>
  <c r="M2307"/>
  <c r="O2306"/>
  <c r="M2306"/>
  <c r="O2305"/>
  <c r="M2305"/>
  <c r="O2304"/>
  <c r="M2304"/>
  <c r="O2303"/>
  <c r="M2303"/>
  <c r="O2302"/>
  <c r="M2302"/>
  <c r="O2301"/>
  <c r="M2301"/>
  <c r="O2300"/>
  <c r="M2300"/>
  <c r="P2297"/>
  <c r="N2297"/>
  <c r="L2297"/>
  <c r="O2296"/>
  <c r="M2296"/>
  <c r="O2295"/>
  <c r="M2295"/>
  <c r="O2294"/>
  <c r="M2294"/>
  <c r="O2293"/>
  <c r="O2297" s="1"/>
  <c r="M2293"/>
  <c r="M2297" s="1"/>
  <c r="P2290"/>
  <c r="N2290"/>
  <c r="L2290"/>
  <c r="O2289"/>
  <c r="O2290" s="1"/>
  <c r="M2289"/>
  <c r="M2290" s="1"/>
  <c r="P2286"/>
  <c r="N2286"/>
  <c r="M2286"/>
  <c r="L2286"/>
  <c r="O2285"/>
  <c r="M2285"/>
  <c r="O2284"/>
  <c r="M2284"/>
  <c r="O2283"/>
  <c r="M2283"/>
  <c r="O2282"/>
  <c r="M2282"/>
  <c r="O2281"/>
  <c r="O2286" s="1"/>
  <c r="M2281"/>
  <c r="P2278"/>
  <c r="N2278"/>
  <c r="L2278"/>
  <c r="O2277"/>
  <c r="M2277"/>
  <c r="O2276"/>
  <c r="M2276"/>
  <c r="O2275"/>
  <c r="M2275"/>
  <c r="O2274"/>
  <c r="O2278" s="1"/>
  <c r="M2274"/>
  <c r="M2278" s="1"/>
  <c r="P2272"/>
  <c r="N2272"/>
  <c r="L2272"/>
  <c r="O2271"/>
  <c r="M2271"/>
  <c r="O2270"/>
  <c r="O2272" s="1"/>
  <c r="M2270"/>
  <c r="M2272" s="1"/>
  <c r="M173" s="1"/>
  <c r="P2267"/>
  <c r="N2267"/>
  <c r="L2267"/>
  <c r="O2266"/>
  <c r="M2266"/>
  <c r="O2265"/>
  <c r="M2265"/>
  <c r="O2264"/>
  <c r="M2264"/>
  <c r="O2263"/>
  <c r="M2263"/>
  <c r="O2262"/>
  <c r="O2267" s="1"/>
  <c r="M2262"/>
  <c r="M2267" s="1"/>
  <c r="P2260"/>
  <c r="N2260"/>
  <c r="M2260"/>
  <c r="L2260"/>
  <c r="O2259"/>
  <c r="M2259"/>
  <c r="O2258"/>
  <c r="O2260" s="1"/>
  <c r="M2258"/>
  <c r="P2252"/>
  <c r="N2252"/>
  <c r="L2252"/>
  <c r="O2251"/>
  <c r="M2251"/>
  <c r="O2250"/>
  <c r="O2252" s="1"/>
  <c r="M2250"/>
  <c r="M2252" s="1"/>
  <c r="P2245"/>
  <c r="N2245"/>
  <c r="L2245"/>
  <c r="O2244"/>
  <c r="M2244"/>
  <c r="O2243"/>
  <c r="M2243"/>
  <c r="O2242"/>
  <c r="O2245" s="1"/>
  <c r="M2242"/>
  <c r="M2245" s="1"/>
  <c r="P2239"/>
  <c r="P2254" s="1"/>
  <c r="N2239"/>
  <c r="M2239"/>
  <c r="L2239"/>
  <c r="O2237"/>
  <c r="M2237"/>
  <c r="P2232"/>
  <c r="N2232"/>
  <c r="L2232"/>
  <c r="O2231"/>
  <c r="M2231"/>
  <c r="O2230"/>
  <c r="M2230"/>
  <c r="O2229"/>
  <c r="M2229"/>
  <c r="O2228"/>
  <c r="M2228"/>
  <c r="O2227"/>
  <c r="M2227"/>
  <c r="O2226"/>
  <c r="M2226"/>
  <c r="O2225"/>
  <c r="M2225"/>
  <c r="O2224"/>
  <c r="M2224"/>
  <c r="O2223"/>
  <c r="M2223"/>
  <c r="O2222"/>
  <c r="M2222"/>
  <c r="O2221"/>
  <c r="M2221"/>
  <c r="O2220"/>
  <c r="M2220"/>
  <c r="O2219"/>
  <c r="M2219"/>
  <c r="O2218"/>
  <c r="M2218"/>
  <c r="O2217"/>
  <c r="O2232" s="1"/>
  <c r="M2217"/>
  <c r="M2232" s="1"/>
  <c r="P2214"/>
  <c r="N2214"/>
  <c r="N2234" s="1"/>
  <c r="L2214"/>
  <c r="L2234" s="1"/>
  <c r="O2213"/>
  <c r="M2213"/>
  <c r="O2212"/>
  <c r="M2212"/>
  <c r="O2211"/>
  <c r="M2211"/>
  <c r="P2207"/>
  <c r="N2207"/>
  <c r="L2207"/>
  <c r="O2206"/>
  <c r="M2206"/>
  <c r="O2205"/>
  <c r="M2205"/>
  <c r="O2204"/>
  <c r="M2204"/>
  <c r="O2203"/>
  <c r="M2203"/>
  <c r="O2202"/>
  <c r="M2202"/>
  <c r="O2201"/>
  <c r="M2201"/>
  <c r="O2200"/>
  <c r="M2200"/>
  <c r="O2199"/>
  <c r="O2207" s="1"/>
  <c r="M2199"/>
  <c r="M2207" s="1"/>
  <c r="P2196"/>
  <c r="N2196"/>
  <c r="L2196"/>
  <c r="O2195"/>
  <c r="M2195"/>
  <c r="O2194"/>
  <c r="M2194"/>
  <c r="O2193"/>
  <c r="M2193"/>
  <c r="O2192"/>
  <c r="M2192"/>
  <c r="O2191"/>
  <c r="M2191"/>
  <c r="O2190"/>
  <c r="M2190"/>
  <c r="O2189"/>
  <c r="O2196" s="1"/>
  <c r="M2189"/>
  <c r="M2196" s="1"/>
  <c r="P2186"/>
  <c r="N2186"/>
  <c r="L2186"/>
  <c r="O2185"/>
  <c r="M2185"/>
  <c r="O2184"/>
  <c r="M2184"/>
  <c r="O2183"/>
  <c r="M2183"/>
  <c r="O2182"/>
  <c r="M2182"/>
  <c r="O2181"/>
  <c r="O2186" s="1"/>
  <c r="M2181"/>
  <c r="M2186" s="1"/>
  <c r="P2176"/>
  <c r="N2176"/>
  <c r="M2176"/>
  <c r="L2176"/>
  <c r="O2174"/>
  <c r="O2176" s="1"/>
  <c r="M2174"/>
  <c r="P2171"/>
  <c r="N2171"/>
  <c r="L2171"/>
  <c r="O2169"/>
  <c r="O2171" s="1"/>
  <c r="M2169"/>
  <c r="M2171" s="1"/>
  <c r="P2166"/>
  <c r="N2166"/>
  <c r="N2178" s="1"/>
  <c r="L2166"/>
  <c r="O2165"/>
  <c r="M2165"/>
  <c r="O2164"/>
  <c r="M2164"/>
  <c r="O2163"/>
  <c r="M2163"/>
  <c r="O2162"/>
  <c r="M2162"/>
  <c r="O2161"/>
  <c r="M2161"/>
  <c r="O2160"/>
  <c r="M2160"/>
  <c r="O2159"/>
  <c r="M2159"/>
  <c r="O2158"/>
  <c r="M2158"/>
  <c r="O2157"/>
  <c r="M2157"/>
  <c r="O2156"/>
  <c r="M2156"/>
  <c r="O2155"/>
  <c r="M2155"/>
  <c r="O2154"/>
  <c r="M2154"/>
  <c r="O2153"/>
  <c r="M2153"/>
  <c r="P2149"/>
  <c r="N2149"/>
  <c r="M2149"/>
  <c r="L2149"/>
  <c r="O2148"/>
  <c r="O2149" s="1"/>
  <c r="M2148"/>
  <c r="P2145"/>
  <c r="N2145"/>
  <c r="L2145"/>
  <c r="O2144"/>
  <c r="O2145" s="1"/>
  <c r="M2144"/>
  <c r="M2145" s="1"/>
  <c r="P2141"/>
  <c r="N2141"/>
  <c r="L2141"/>
  <c r="O2140"/>
  <c r="O2141" s="1"/>
  <c r="M2140"/>
  <c r="M2141" s="1"/>
  <c r="P2137"/>
  <c r="N2137"/>
  <c r="L2137"/>
  <c r="O2136"/>
  <c r="O2137" s="1"/>
  <c r="M2136"/>
  <c r="M2137" s="1"/>
  <c r="P2133"/>
  <c r="P2151" s="1"/>
  <c r="N2133"/>
  <c r="L2133"/>
  <c r="L2151" s="1"/>
  <c r="O2132"/>
  <c r="M2132"/>
  <c r="O2131"/>
  <c r="M2131"/>
  <c r="O2130"/>
  <c r="M2130"/>
  <c r="O2129"/>
  <c r="M2129"/>
  <c r="P2124"/>
  <c r="N2124"/>
  <c r="L2124"/>
  <c r="O2123"/>
  <c r="M2123"/>
  <c r="O2122"/>
  <c r="M2122"/>
  <c r="O2121"/>
  <c r="M2121"/>
  <c r="O2120"/>
  <c r="M2120"/>
  <c r="O2119"/>
  <c r="O2124" s="1"/>
  <c r="M2119"/>
  <c r="M2124" s="1"/>
  <c r="P2116"/>
  <c r="N2116"/>
  <c r="L2116"/>
  <c r="O2115"/>
  <c r="M2115"/>
  <c r="O2114"/>
  <c r="M2114"/>
  <c r="O2113"/>
  <c r="M2113"/>
  <c r="O2112"/>
  <c r="O2116" s="1"/>
  <c r="M2112"/>
  <c r="M2116" s="1"/>
  <c r="P2109"/>
  <c r="N2109"/>
  <c r="N2126" s="1"/>
  <c r="L2109"/>
  <c r="L2126" s="1"/>
  <c r="O2108"/>
  <c r="M2108"/>
  <c r="O2107"/>
  <c r="M2107"/>
  <c r="P2104"/>
  <c r="N2104"/>
  <c r="L2104"/>
  <c r="O2103"/>
  <c r="O2104" s="1"/>
  <c r="M2103"/>
  <c r="M2104" s="1"/>
  <c r="P2100"/>
  <c r="N2100"/>
  <c r="M2100"/>
  <c r="L2100"/>
  <c r="O2099"/>
  <c r="M2099"/>
  <c r="O2098"/>
  <c r="M2098"/>
  <c r="O2097"/>
  <c r="O2100" s="1"/>
  <c r="M2097"/>
  <c r="P2094"/>
  <c r="N2094"/>
  <c r="L2094"/>
  <c r="O2093"/>
  <c r="M2093"/>
  <c r="O2092"/>
  <c r="M2092"/>
  <c r="O2091"/>
  <c r="O2094" s="1"/>
  <c r="M2091"/>
  <c r="M2094" s="1"/>
  <c r="P2088"/>
  <c r="N2088"/>
  <c r="L2088"/>
  <c r="O2085"/>
  <c r="M2085"/>
  <c r="O2084"/>
  <c r="M2084"/>
  <c r="O2083"/>
  <c r="M2083"/>
  <c r="O2082"/>
  <c r="M2082"/>
  <c r="O2081"/>
  <c r="M2081"/>
  <c r="O2080"/>
  <c r="O2088" s="1"/>
  <c r="M2080"/>
  <c r="M2088" s="1"/>
  <c r="P2078"/>
  <c r="N2078"/>
  <c r="L2078"/>
  <c r="O2077"/>
  <c r="M2077"/>
  <c r="O2076"/>
  <c r="M2076"/>
  <c r="O2075"/>
  <c r="M2075"/>
  <c r="O2074"/>
  <c r="M2074"/>
  <c r="O2073"/>
  <c r="M2073"/>
  <c r="O2072"/>
  <c r="M2072"/>
  <c r="O2071"/>
  <c r="M2071"/>
  <c r="O2070"/>
  <c r="M2070"/>
  <c r="O2069"/>
  <c r="M2069"/>
  <c r="O2068"/>
  <c r="M2068"/>
  <c r="O2067"/>
  <c r="O2078" s="1"/>
  <c r="M2067"/>
  <c r="M2078" s="1"/>
  <c r="P2063"/>
  <c r="N2063"/>
  <c r="L2063"/>
  <c r="O2062"/>
  <c r="M2062"/>
  <c r="O2060"/>
  <c r="M2060"/>
  <c r="O2059"/>
  <c r="M2059"/>
  <c r="O2058"/>
  <c r="M2058"/>
  <c r="O2057"/>
  <c r="M2057"/>
  <c r="O2056"/>
  <c r="M2056"/>
  <c r="O2055"/>
  <c r="M2055"/>
  <c r="O2054"/>
  <c r="M2054"/>
  <c r="O2053"/>
  <c r="M2053"/>
  <c r="O2052"/>
  <c r="O2063" s="1"/>
  <c r="M2052"/>
  <c r="M2063" s="1"/>
  <c r="P2050"/>
  <c r="N2050"/>
  <c r="L2050"/>
  <c r="O2049"/>
  <c r="M2049"/>
  <c r="O2048"/>
  <c r="M2048"/>
  <c r="O2047"/>
  <c r="M2047"/>
  <c r="O2046"/>
  <c r="M2046"/>
  <c r="O2045"/>
  <c r="M2045"/>
  <c r="O2044"/>
  <c r="M2044"/>
  <c r="O2043"/>
  <c r="M2043"/>
  <c r="O2042"/>
  <c r="M2042"/>
  <c r="O2041"/>
  <c r="O2050" s="1"/>
  <c r="M2041"/>
  <c r="M2050" s="1"/>
  <c r="P2036"/>
  <c r="N2036"/>
  <c r="L2036"/>
  <c r="O2035"/>
  <c r="M2035"/>
  <c r="O2034"/>
  <c r="M2034"/>
  <c r="O2033"/>
  <c r="M2033"/>
  <c r="O2032"/>
  <c r="O2036" s="1"/>
  <c r="M2032"/>
  <c r="M2036" s="1"/>
  <c r="O2029"/>
  <c r="M2029"/>
  <c r="P2027"/>
  <c r="P2030" s="1"/>
  <c r="N2027"/>
  <c r="N2030" s="1"/>
  <c r="L2027"/>
  <c r="L2030" s="1"/>
  <c r="O2026"/>
  <c r="M2026"/>
  <c r="O2025"/>
  <c r="M2025"/>
  <c r="O2024"/>
  <c r="M2024"/>
  <c r="O2023"/>
  <c r="M2023"/>
  <c r="O2022"/>
  <c r="M2022"/>
  <c r="O2021"/>
  <c r="M2021"/>
  <c r="O2020"/>
  <c r="M2020"/>
  <c r="P2017"/>
  <c r="N2017"/>
  <c r="L2017"/>
  <c r="O2016"/>
  <c r="M2016"/>
  <c r="O2015"/>
  <c r="M2015"/>
  <c r="O2014"/>
  <c r="M2014"/>
  <c r="O2013"/>
  <c r="M2013"/>
  <c r="O2012"/>
  <c r="M2012"/>
  <c r="O2011"/>
  <c r="O2017" s="1"/>
  <c r="M2011"/>
  <c r="M2017" s="1"/>
  <c r="P2009"/>
  <c r="P2038" s="1"/>
  <c r="N2009"/>
  <c r="M2009"/>
  <c r="L2009"/>
  <c r="O2008"/>
  <c r="M2008"/>
  <c r="O2007"/>
  <c r="M2007"/>
  <c r="O2006"/>
  <c r="M2006"/>
  <c r="P2004"/>
  <c r="N2004"/>
  <c r="L2004"/>
  <c r="O2003"/>
  <c r="M2003"/>
  <c r="O2002"/>
  <c r="M2002"/>
  <c r="O2001"/>
  <c r="M2001"/>
  <c r="O2000"/>
  <c r="M2000"/>
  <c r="O1999"/>
  <c r="M1999"/>
  <c r="O1998"/>
  <c r="M1998"/>
  <c r="O1997"/>
  <c r="M1997"/>
  <c r="O1996"/>
  <c r="M1996"/>
  <c r="O1995"/>
  <c r="M1995"/>
  <c r="O1994"/>
  <c r="M1994"/>
  <c r="O1993"/>
  <c r="O2004" s="1"/>
  <c r="M1993"/>
  <c r="M2004" s="1"/>
  <c r="P1988"/>
  <c r="N1988"/>
  <c r="L1988"/>
  <c r="O1987"/>
  <c r="M1987"/>
  <c r="O1986"/>
  <c r="M1986"/>
  <c r="O1985"/>
  <c r="M1985"/>
  <c r="O1984"/>
  <c r="M1984"/>
  <c r="O1983"/>
  <c r="O1988" s="1"/>
  <c r="M1983"/>
  <c r="M1988" s="1"/>
  <c r="P1980"/>
  <c r="N1980"/>
  <c r="L1980"/>
  <c r="O1979"/>
  <c r="M1979"/>
  <c r="O1978"/>
  <c r="M1978"/>
  <c r="O1977"/>
  <c r="M1977"/>
  <c r="O1976"/>
  <c r="M1976"/>
  <c r="O1975"/>
  <c r="M1975"/>
  <c r="O1974"/>
  <c r="O1980" s="1"/>
  <c r="M1974"/>
  <c r="M1980" s="1"/>
  <c r="P1971"/>
  <c r="N1971"/>
  <c r="L1971"/>
  <c r="O1970"/>
  <c r="M1970"/>
  <c r="O1968"/>
  <c r="M1968"/>
  <c r="O1967"/>
  <c r="O1971" s="1"/>
  <c r="M1967"/>
  <c r="M1971" s="1"/>
  <c r="O1963"/>
  <c r="M1963"/>
  <c r="P1961"/>
  <c r="P1964" s="1"/>
  <c r="N1961"/>
  <c r="N1964" s="1"/>
  <c r="L1961"/>
  <c r="L1964" s="1"/>
  <c r="O1960"/>
  <c r="M1960"/>
  <c r="O1959"/>
  <c r="M1959"/>
  <c r="O1958"/>
  <c r="O1961" s="1"/>
  <c r="M1958"/>
  <c r="M1961" s="1"/>
  <c r="P1955"/>
  <c r="N1955"/>
  <c r="O1954"/>
  <c r="L1954"/>
  <c r="L1955" s="1"/>
  <c r="O1952"/>
  <c r="M1952"/>
  <c r="M1954" s="1"/>
  <c r="O1951"/>
  <c r="M1951"/>
  <c r="P1948"/>
  <c r="N1948"/>
  <c r="L1948"/>
  <c r="O1947"/>
  <c r="M1947"/>
  <c r="O1946"/>
  <c r="O1948" s="1"/>
  <c r="M1946"/>
  <c r="M1948" s="1"/>
  <c r="P1943"/>
  <c r="N1943"/>
  <c r="L1943"/>
  <c r="O1942"/>
  <c r="M1942"/>
  <c r="O1941"/>
  <c r="M1941"/>
  <c r="O1940"/>
  <c r="M1940"/>
  <c r="O1939"/>
  <c r="M1939"/>
  <c r="O1938"/>
  <c r="M1938"/>
  <c r="O1937"/>
  <c r="M1937"/>
  <c r="O1936"/>
  <c r="M1936"/>
  <c r="O1935"/>
  <c r="O1943" s="1"/>
  <c r="M1935"/>
  <c r="M1943" s="1"/>
  <c r="P1932"/>
  <c r="N1932"/>
  <c r="L1932"/>
  <c r="O1931"/>
  <c r="M1931"/>
  <c r="O1930"/>
  <c r="M1930"/>
  <c r="O1929"/>
  <c r="M1929"/>
  <c r="O1928"/>
  <c r="M1928"/>
  <c r="O1927"/>
  <c r="M1927"/>
  <c r="O1926"/>
  <c r="M1926"/>
  <c r="O1925"/>
  <c r="M1925"/>
  <c r="O1924"/>
  <c r="M1924"/>
  <c r="O1923"/>
  <c r="O1932" s="1"/>
  <c r="M1923"/>
  <c r="M1932" s="1"/>
  <c r="P1921"/>
  <c r="N1921"/>
  <c r="L1921"/>
  <c r="O1920"/>
  <c r="M1920"/>
  <c r="O1919"/>
  <c r="M1919"/>
  <c r="O1918"/>
  <c r="M1918"/>
  <c r="O1917"/>
  <c r="M1917"/>
  <c r="O1916"/>
  <c r="M1916"/>
  <c r="O1915"/>
  <c r="M1915"/>
  <c r="O1914"/>
  <c r="M1914"/>
  <c r="O1913"/>
  <c r="O1921" s="1"/>
  <c r="M1913"/>
  <c r="M1921" s="1"/>
  <c r="P1910"/>
  <c r="N1910"/>
  <c r="L1910"/>
  <c r="O1909"/>
  <c r="M1909"/>
  <c r="O1908"/>
  <c r="M1908"/>
  <c r="O1907"/>
  <c r="M1907"/>
  <c r="O1906"/>
  <c r="M1906"/>
  <c r="O1905"/>
  <c r="M1905"/>
  <c r="O1904"/>
  <c r="M1904"/>
  <c r="O1903"/>
  <c r="M1903"/>
  <c r="O1902"/>
  <c r="O1910" s="1"/>
  <c r="M1902"/>
  <c r="M1910" s="1"/>
  <c r="P1899"/>
  <c r="N1899"/>
  <c r="L1899"/>
  <c r="O1898"/>
  <c r="M1898"/>
  <c r="O1897"/>
  <c r="M1897"/>
  <c r="O1896"/>
  <c r="M1896"/>
  <c r="O1895"/>
  <c r="M1895"/>
  <c r="O1894"/>
  <c r="M1894"/>
  <c r="O1893"/>
  <c r="M1893"/>
  <c r="O1892"/>
  <c r="M1892"/>
  <c r="O1891"/>
  <c r="O1899" s="1"/>
  <c r="M1891"/>
  <c r="M1899" s="1"/>
  <c r="P1888"/>
  <c r="N1888"/>
  <c r="L1888"/>
  <c r="O1887"/>
  <c r="M1887"/>
  <c r="O1886"/>
  <c r="M1886"/>
  <c r="O1885"/>
  <c r="M1885"/>
  <c r="O1884"/>
  <c r="M1884"/>
  <c r="O1883"/>
  <c r="M1883"/>
  <c r="O1882"/>
  <c r="O1888" s="1"/>
  <c r="M1882"/>
  <c r="M1888" s="1"/>
  <c r="P1879"/>
  <c r="N1879"/>
  <c r="L1879"/>
  <c r="O1878"/>
  <c r="M1878"/>
  <c r="O1877"/>
  <c r="M1877"/>
  <c r="O1876"/>
  <c r="M1876"/>
  <c r="O1875"/>
  <c r="M1875"/>
  <c r="O1874"/>
  <c r="M1874"/>
  <c r="O1873"/>
  <c r="M1873"/>
  <c r="O1872"/>
  <c r="M1872"/>
  <c r="O1871"/>
  <c r="M1871"/>
  <c r="O1870"/>
  <c r="O1879" s="1"/>
  <c r="M1870"/>
  <c r="M1879" s="1"/>
  <c r="P1867"/>
  <c r="N1867"/>
  <c r="L1867"/>
  <c r="O1866"/>
  <c r="M1866"/>
  <c r="O1865"/>
  <c r="M1865"/>
  <c r="O1864"/>
  <c r="M1864"/>
  <c r="O1863"/>
  <c r="M1863"/>
  <c r="O1862"/>
  <c r="M1862"/>
  <c r="O1861"/>
  <c r="M1861"/>
  <c r="O1860"/>
  <c r="M1860"/>
  <c r="O1859"/>
  <c r="M1859"/>
  <c r="O1858"/>
  <c r="O1867" s="1"/>
  <c r="M1858"/>
  <c r="M1867" s="1"/>
  <c r="P1855"/>
  <c r="N1855"/>
  <c r="L1855"/>
  <c r="O1854"/>
  <c r="M1854"/>
  <c r="O1853"/>
  <c r="M1853"/>
  <c r="O1852"/>
  <c r="M1852"/>
  <c r="O1851"/>
  <c r="M1851"/>
  <c r="O1850"/>
  <c r="M1850"/>
  <c r="O1849"/>
  <c r="O1855" s="1"/>
  <c r="M1849"/>
  <c r="M1855" s="1"/>
  <c r="P1846"/>
  <c r="N1846"/>
  <c r="N1990" s="1"/>
  <c r="L1846"/>
  <c r="O1845"/>
  <c r="M1845"/>
  <c r="O1844"/>
  <c r="M1844"/>
  <c r="O1843"/>
  <c r="M1843"/>
  <c r="O1842"/>
  <c r="M1842"/>
  <c r="O1841"/>
  <c r="M1841"/>
  <c r="P1839"/>
  <c r="N1839"/>
  <c r="L1839"/>
  <c r="O1837"/>
  <c r="O1839" s="1"/>
  <c r="M1837"/>
  <c r="M1839" s="1"/>
  <c r="P1831"/>
  <c r="N1831"/>
  <c r="L1831"/>
  <c r="O1830"/>
  <c r="O1831" s="1"/>
  <c r="M1830"/>
  <c r="M1831" s="1"/>
  <c r="P1827"/>
  <c r="N1827"/>
  <c r="L1827"/>
  <c r="O1826"/>
  <c r="O1827" s="1"/>
  <c r="M1826"/>
  <c r="M1827" s="1"/>
  <c r="P1823"/>
  <c r="N1823"/>
  <c r="L1823"/>
  <c r="O1822"/>
  <c r="O1823" s="1"/>
  <c r="M1822"/>
  <c r="M1823" s="1"/>
  <c r="P1819"/>
  <c r="N1819"/>
  <c r="L1819"/>
  <c r="O1818"/>
  <c r="O1819" s="1"/>
  <c r="M1818"/>
  <c r="M1819" s="1"/>
  <c r="P1815"/>
  <c r="N1815"/>
  <c r="L1815"/>
  <c r="O1814"/>
  <c r="O1815" s="1"/>
  <c r="M1814"/>
  <c r="M1815" s="1"/>
  <c r="P1811"/>
  <c r="N1811"/>
  <c r="L1811"/>
  <c r="O1810"/>
  <c r="O1811" s="1"/>
  <c r="M1810"/>
  <c r="M1811" s="1"/>
  <c r="P1807"/>
  <c r="N1807"/>
  <c r="L1807"/>
  <c r="O1806"/>
  <c r="O1807" s="1"/>
  <c r="M1806"/>
  <c r="M1807" s="1"/>
  <c r="P1803"/>
  <c r="N1803"/>
  <c r="L1803"/>
  <c r="O1802"/>
  <c r="O1803" s="1"/>
  <c r="M1802"/>
  <c r="M1803" s="1"/>
  <c r="P1799"/>
  <c r="N1799"/>
  <c r="L1799"/>
  <c r="O1798"/>
  <c r="O1799" s="1"/>
  <c r="M1798"/>
  <c r="M1799" s="1"/>
  <c r="P1792"/>
  <c r="N1792"/>
  <c r="L1792"/>
  <c r="O1791"/>
  <c r="O1792" s="1"/>
  <c r="M1791"/>
  <c r="M1792" s="1"/>
  <c r="P1788"/>
  <c r="N1788"/>
  <c r="L1788"/>
  <c r="O1787"/>
  <c r="O1788" s="1"/>
  <c r="M1787"/>
  <c r="M1788" s="1"/>
  <c r="P1784"/>
  <c r="N1784"/>
  <c r="L1784"/>
  <c r="O1783"/>
  <c r="O1784" s="1"/>
  <c r="M1783"/>
  <c r="M1784" s="1"/>
  <c r="P1780"/>
  <c r="N1780"/>
  <c r="L1780"/>
  <c r="O1779"/>
  <c r="O1780" s="1"/>
  <c r="M1779"/>
  <c r="M1780" s="1"/>
  <c r="P1776"/>
  <c r="N1776"/>
  <c r="L1776"/>
  <c r="O1775"/>
  <c r="O1776" s="1"/>
  <c r="M1775"/>
  <c r="M1776" s="1"/>
  <c r="P1772"/>
  <c r="N1772"/>
  <c r="L1772"/>
  <c r="O1771"/>
  <c r="O1772" s="1"/>
  <c r="M1771"/>
  <c r="M1772" s="1"/>
  <c r="P1768"/>
  <c r="P1834" s="1"/>
  <c r="N1768"/>
  <c r="L1768"/>
  <c r="L1834" s="1"/>
  <c r="O1767"/>
  <c r="M1767"/>
  <c r="P1765"/>
  <c r="N1765"/>
  <c r="L1765"/>
  <c r="O1764"/>
  <c r="M1764"/>
  <c r="O1763"/>
  <c r="M1763"/>
  <c r="O1762"/>
  <c r="O1765" s="1"/>
  <c r="M1762"/>
  <c r="M1765" s="1"/>
  <c r="P1758"/>
  <c r="N1758"/>
  <c r="M1758"/>
  <c r="L1758"/>
  <c r="O1757"/>
  <c r="O1758" s="1"/>
  <c r="M1757"/>
  <c r="P1754"/>
  <c r="N1754"/>
  <c r="L1754"/>
  <c r="O1753"/>
  <c r="O1754" s="1"/>
  <c r="M1753"/>
  <c r="M1754" s="1"/>
  <c r="P1750"/>
  <c r="N1750"/>
  <c r="L1750"/>
  <c r="O1749"/>
  <c r="M1749"/>
  <c r="O1748"/>
  <c r="M1748"/>
  <c r="O1747"/>
  <c r="O1750" s="1"/>
  <c r="M1747"/>
  <c r="M1750" s="1"/>
  <c r="P1744"/>
  <c r="N1744"/>
  <c r="L1744"/>
  <c r="O1743"/>
  <c r="M1743"/>
  <c r="O1742"/>
  <c r="M1742"/>
  <c r="O1741"/>
  <c r="O1744" s="1"/>
  <c r="M1741"/>
  <c r="M1744" s="1"/>
  <c r="P1738"/>
  <c r="N1738"/>
  <c r="L1738"/>
  <c r="O1737"/>
  <c r="M1737"/>
  <c r="O1736"/>
  <c r="M1736"/>
  <c r="O1735"/>
  <c r="O1738" s="1"/>
  <c r="M1735"/>
  <c r="M1738" s="1"/>
  <c r="P1732"/>
  <c r="N1732"/>
  <c r="L1732"/>
  <c r="O1731"/>
  <c r="M1731"/>
  <c r="O1730"/>
  <c r="M1730"/>
  <c r="O1729"/>
  <c r="O1732" s="1"/>
  <c r="M1729"/>
  <c r="M1732" s="1"/>
  <c r="P1726"/>
  <c r="N1726"/>
  <c r="L1726"/>
  <c r="O1725"/>
  <c r="M1725"/>
  <c r="O1724"/>
  <c r="M1724"/>
  <c r="O1723"/>
  <c r="O1726" s="1"/>
  <c r="M1723"/>
  <c r="M1726" s="1"/>
  <c r="P1720"/>
  <c r="N1720"/>
  <c r="L1720"/>
  <c r="O1719"/>
  <c r="M1719"/>
  <c r="O1718"/>
  <c r="M1718"/>
  <c r="O1717"/>
  <c r="O1720" s="1"/>
  <c r="M1717"/>
  <c r="M1720" s="1"/>
  <c r="P1714"/>
  <c r="N1714"/>
  <c r="L1714"/>
  <c r="O1713"/>
  <c r="M1713"/>
  <c r="O1712"/>
  <c r="M1712"/>
  <c r="O1711"/>
  <c r="O1714" s="1"/>
  <c r="M1711"/>
  <c r="M1714" s="1"/>
  <c r="P1708"/>
  <c r="N1708"/>
  <c r="L1708"/>
  <c r="O1707"/>
  <c r="M1707"/>
  <c r="O1706"/>
  <c r="M1706"/>
  <c r="O1705"/>
  <c r="M1705"/>
  <c r="O1704"/>
  <c r="O1708" s="1"/>
  <c r="M1704"/>
  <c r="M1708" s="1"/>
  <c r="P1701"/>
  <c r="N1701"/>
  <c r="N1760" s="1"/>
  <c r="L1701"/>
  <c r="O1700"/>
  <c r="M1700"/>
  <c r="O1699"/>
  <c r="M1699"/>
  <c r="O1698"/>
  <c r="O1701" s="1"/>
  <c r="M1698"/>
  <c r="M1701" s="1"/>
  <c r="P1694"/>
  <c r="N1694"/>
  <c r="L1694"/>
  <c r="O1693"/>
  <c r="O1694" s="1"/>
  <c r="M1693"/>
  <c r="M1694" s="1"/>
  <c r="P1689"/>
  <c r="N1689"/>
  <c r="L1689"/>
  <c r="O1688"/>
  <c r="M1688"/>
  <c r="O1687"/>
  <c r="M1687"/>
  <c r="O1686"/>
  <c r="M1686"/>
  <c r="O1685"/>
  <c r="O1689" s="1"/>
  <c r="M1685"/>
  <c r="M1689" s="1"/>
  <c r="P1680"/>
  <c r="N1680"/>
  <c r="L1680"/>
  <c r="O1679"/>
  <c r="M1679"/>
  <c r="O1678"/>
  <c r="O1680" s="1"/>
  <c r="M1678"/>
  <c r="M1680" s="1"/>
  <c r="P1675"/>
  <c r="N1675"/>
  <c r="L1675"/>
  <c r="O1674"/>
  <c r="O1675" s="1"/>
  <c r="M1674"/>
  <c r="M1675" s="1"/>
  <c r="P1671"/>
  <c r="N1671"/>
  <c r="L1671"/>
  <c r="O1670"/>
  <c r="M1670"/>
  <c r="O1669"/>
  <c r="M1669"/>
  <c r="O1668"/>
  <c r="O1671" s="1"/>
  <c r="M1668"/>
  <c r="M1671" s="1"/>
  <c r="P1663"/>
  <c r="N1663"/>
  <c r="L1663"/>
  <c r="O1662"/>
  <c r="M1662"/>
  <c r="O1661"/>
  <c r="M1661"/>
  <c r="O1660"/>
  <c r="M1660"/>
  <c r="O1659"/>
  <c r="O1663" s="1"/>
  <c r="M1659"/>
  <c r="M1663" s="1"/>
  <c r="P1656"/>
  <c r="N1656"/>
  <c r="L1656"/>
  <c r="O1655"/>
  <c r="M1655"/>
  <c r="O1654"/>
  <c r="M1654"/>
  <c r="O1653"/>
  <c r="M1653"/>
  <c r="O1652"/>
  <c r="O1656" s="1"/>
  <c r="M1652"/>
  <c r="M1656" s="1"/>
  <c r="P1649"/>
  <c r="N1649"/>
  <c r="L1649"/>
  <c r="O1648"/>
  <c r="M1648"/>
  <c r="O1647"/>
  <c r="M1647"/>
  <c r="O1646"/>
  <c r="M1646"/>
  <c r="O1645"/>
  <c r="M1645"/>
  <c r="O1644"/>
  <c r="O1649" s="1"/>
  <c r="M1644"/>
  <c r="M1649" s="1"/>
  <c r="P1641"/>
  <c r="N1641"/>
  <c r="L1641"/>
  <c r="O1640"/>
  <c r="M1640"/>
  <c r="O1639"/>
  <c r="M1639"/>
  <c r="O1638"/>
  <c r="O1641" s="1"/>
  <c r="M1638"/>
  <c r="M1641" s="1"/>
  <c r="P1635"/>
  <c r="N1635"/>
  <c r="L1635"/>
  <c r="O1634"/>
  <c r="M1634"/>
  <c r="O1633"/>
  <c r="M1633"/>
  <c r="O1632"/>
  <c r="M1632"/>
  <c r="O1631"/>
  <c r="O1635" s="1"/>
  <c r="M1631"/>
  <c r="M1635" s="1"/>
  <c r="P1628"/>
  <c r="P1682" s="1"/>
  <c r="N1628"/>
  <c r="L1628"/>
  <c r="L1682" s="1"/>
  <c r="O1627"/>
  <c r="M1627"/>
  <c r="O1626"/>
  <c r="M1626"/>
  <c r="O1625"/>
  <c r="M1625"/>
  <c r="P1622"/>
  <c r="N1622"/>
  <c r="L1622"/>
  <c r="O1621"/>
  <c r="M1621"/>
  <c r="O1620"/>
  <c r="M1620"/>
  <c r="O1619"/>
  <c r="M1619"/>
  <c r="O1618"/>
  <c r="O1622" s="1"/>
  <c r="M1618"/>
  <c r="M1622" s="1"/>
  <c r="P1613"/>
  <c r="N1613"/>
  <c r="L1613"/>
  <c r="O1612"/>
  <c r="M1612"/>
  <c r="O1611"/>
  <c r="M1611"/>
  <c r="O1610"/>
  <c r="M1610"/>
  <c r="O1609"/>
  <c r="O1613" s="1"/>
  <c r="M1609"/>
  <c r="M1613" s="1"/>
  <c r="P1606"/>
  <c r="N1606"/>
  <c r="L1606"/>
  <c r="O1605"/>
  <c r="O1606" s="1"/>
  <c r="M1605"/>
  <c r="M1606" s="1"/>
  <c r="P1602"/>
  <c r="N1602"/>
  <c r="L1602"/>
  <c r="O1601"/>
  <c r="M1601"/>
  <c r="O1600"/>
  <c r="M1600"/>
  <c r="O1599"/>
  <c r="M1599"/>
  <c r="O1598"/>
  <c r="O1602" s="1"/>
  <c r="M1598"/>
  <c r="M1602" s="1"/>
  <c r="P1595"/>
  <c r="N1595"/>
  <c r="L1595"/>
  <c r="O1594"/>
  <c r="M1594"/>
  <c r="O1593"/>
  <c r="M1593"/>
  <c r="O1592"/>
  <c r="M1592"/>
  <c r="O1591"/>
  <c r="O1595" s="1"/>
  <c r="M1591"/>
  <c r="M1595" s="1"/>
  <c r="P1586"/>
  <c r="N1586"/>
  <c r="L1586"/>
  <c r="O1585"/>
  <c r="M1585"/>
  <c r="O1584"/>
  <c r="M1584"/>
  <c r="O1583"/>
  <c r="M1583"/>
  <c r="O1582"/>
  <c r="O1586" s="1"/>
  <c r="M1582"/>
  <c r="M1586" s="1"/>
  <c r="P1579"/>
  <c r="N1579"/>
  <c r="L1579"/>
  <c r="O1578"/>
  <c r="M1578"/>
  <c r="O1577"/>
  <c r="M1577"/>
  <c r="O1576"/>
  <c r="M1576"/>
  <c r="O1575"/>
  <c r="O1579" s="1"/>
  <c r="M1575"/>
  <c r="M1579" s="1"/>
  <c r="P1572"/>
  <c r="N1572"/>
  <c r="L1572"/>
  <c r="O1571"/>
  <c r="M1571"/>
  <c r="O1570"/>
  <c r="M1570"/>
  <c r="O1569"/>
  <c r="M1569"/>
  <c r="O1568"/>
  <c r="O1572" s="1"/>
  <c r="M1568"/>
  <c r="M1572" s="1"/>
  <c r="P1565"/>
  <c r="N1565"/>
  <c r="L1565"/>
  <c r="O1564"/>
  <c r="M1564"/>
  <c r="O1563"/>
  <c r="M1563"/>
  <c r="O1562"/>
  <c r="M1562"/>
  <c r="O1561"/>
  <c r="O1565" s="1"/>
  <c r="M1561"/>
  <c r="M1565" s="1"/>
  <c r="P1558"/>
  <c r="P1615" s="1"/>
  <c r="N1558"/>
  <c r="L1558"/>
  <c r="L1615" s="1"/>
  <c r="O1557"/>
  <c r="M1557"/>
  <c r="O1556"/>
  <c r="M1556"/>
  <c r="O1555"/>
  <c r="M1555"/>
  <c r="O1554"/>
  <c r="O1558" s="1"/>
  <c r="M1554"/>
  <c r="M1558" s="1"/>
  <c r="P1551"/>
  <c r="N1551"/>
  <c r="L1551"/>
  <c r="O1549"/>
  <c r="M1549"/>
  <c r="O1548"/>
  <c r="M1548"/>
  <c r="O1547"/>
  <c r="O1551" s="1"/>
  <c r="M1547"/>
  <c r="M1551" s="1"/>
  <c r="P1539"/>
  <c r="N1539"/>
  <c r="M1539"/>
  <c r="L1539"/>
  <c r="O1538"/>
  <c r="O1539" s="1"/>
  <c r="M1538"/>
  <c r="P1534"/>
  <c r="N1534"/>
  <c r="L1534"/>
  <c r="O1533"/>
  <c r="M1533"/>
  <c r="O1532"/>
  <c r="O1534" s="1"/>
  <c r="M1532"/>
  <c r="M1534" s="1"/>
  <c r="P1529"/>
  <c r="N1529"/>
  <c r="L1529"/>
  <c r="O1528"/>
  <c r="M1528"/>
  <c r="O1527"/>
  <c r="O1529" s="1"/>
  <c r="M1527"/>
  <c r="M1529" s="1"/>
  <c r="P1524"/>
  <c r="N1524"/>
  <c r="L1524"/>
  <c r="O1523"/>
  <c r="M1523"/>
  <c r="O1522"/>
  <c r="O1524" s="1"/>
  <c r="M1522"/>
  <c r="M1524" s="1"/>
  <c r="P1519"/>
  <c r="N1519"/>
  <c r="L1519"/>
  <c r="O1518"/>
  <c r="M1518"/>
  <c r="O1517"/>
  <c r="O1519" s="1"/>
  <c r="M1517"/>
  <c r="M1519" s="1"/>
  <c r="P1514"/>
  <c r="N1514"/>
  <c r="L1514"/>
  <c r="O1513"/>
  <c r="M1513"/>
  <c r="O1512"/>
  <c r="O1514" s="1"/>
  <c r="M1512"/>
  <c r="M1514" s="1"/>
  <c r="P1509"/>
  <c r="N1509"/>
  <c r="N1542" s="1"/>
  <c r="L1509"/>
  <c r="O1508"/>
  <c r="M1508"/>
  <c r="O1507"/>
  <c r="M1507"/>
  <c r="P1505"/>
  <c r="N1505"/>
  <c r="L1505"/>
  <c r="O1504"/>
  <c r="M1504"/>
  <c r="O1503"/>
  <c r="M1503"/>
  <c r="O1502"/>
  <c r="M1502"/>
  <c r="O1501"/>
  <c r="M1501"/>
  <c r="O1500"/>
  <c r="O1505" s="1"/>
  <c r="M1500"/>
  <c r="M1505" s="1"/>
  <c r="P1493"/>
  <c r="N1493"/>
  <c r="L1493"/>
  <c r="O1492"/>
  <c r="O1493" s="1"/>
  <c r="M1492"/>
  <c r="M1493" s="1"/>
  <c r="P1489"/>
  <c r="N1489"/>
  <c r="L1489"/>
  <c r="O1488"/>
  <c r="O1489" s="1"/>
  <c r="M1488"/>
  <c r="M1489" s="1"/>
  <c r="P1485"/>
  <c r="N1485"/>
  <c r="L1485"/>
  <c r="O1484"/>
  <c r="M1484"/>
  <c r="O1483"/>
  <c r="M1483"/>
  <c r="O1482"/>
  <c r="M1482"/>
  <c r="O1481"/>
  <c r="O1485" s="1"/>
  <c r="M1481"/>
  <c r="M1485" s="1"/>
  <c r="P1476"/>
  <c r="N1476"/>
  <c r="L1476"/>
  <c r="O1475"/>
  <c r="M1475"/>
  <c r="O1474"/>
  <c r="M1474"/>
  <c r="O1473"/>
  <c r="M1473"/>
  <c r="O1472"/>
  <c r="O1476" s="1"/>
  <c r="M1472"/>
  <c r="M1476" s="1"/>
  <c r="P1469"/>
  <c r="N1469"/>
  <c r="L1469"/>
  <c r="O1468"/>
  <c r="M1468"/>
  <c r="O1467"/>
  <c r="M1467"/>
  <c r="O1466"/>
  <c r="M1466"/>
  <c r="O1465"/>
  <c r="O1469" s="1"/>
  <c r="M1465"/>
  <c r="M1469" s="1"/>
  <c r="P1462"/>
  <c r="N1462"/>
  <c r="L1462"/>
  <c r="O1461"/>
  <c r="M1461"/>
  <c r="O1460"/>
  <c r="M1460"/>
  <c r="O1459"/>
  <c r="M1459"/>
  <c r="O1458"/>
  <c r="O1462" s="1"/>
  <c r="M1458"/>
  <c r="M1462" s="1"/>
  <c r="P1455"/>
  <c r="N1455"/>
  <c r="L1455"/>
  <c r="O1454"/>
  <c r="M1454"/>
  <c r="O1453"/>
  <c r="M1453"/>
  <c r="O1452"/>
  <c r="M1452"/>
  <c r="O1451"/>
  <c r="O1455" s="1"/>
  <c r="M1451"/>
  <c r="M1455" s="1"/>
  <c r="P1448"/>
  <c r="N1448"/>
  <c r="N1496" s="1"/>
  <c r="L1448"/>
  <c r="O1447"/>
  <c r="M1447"/>
  <c r="O1446"/>
  <c r="M1446"/>
  <c r="O1445"/>
  <c r="M1445"/>
  <c r="O1444"/>
  <c r="M1444"/>
  <c r="O1443"/>
  <c r="M1443"/>
  <c r="O1438"/>
  <c r="M1438"/>
  <c r="O1437"/>
  <c r="M1437"/>
  <c r="O1436"/>
  <c r="M1436"/>
  <c r="O1435"/>
  <c r="M1435"/>
  <c r="P1430"/>
  <c r="O1430"/>
  <c r="N1430"/>
  <c r="M1430"/>
  <c r="P1406"/>
  <c r="P1426" s="1"/>
  <c r="N1406"/>
  <c r="N1426" s="1"/>
  <c r="L1406"/>
  <c r="L1426" s="1"/>
  <c r="O1405"/>
  <c r="M1405"/>
  <c r="O1404"/>
  <c r="M1404"/>
  <c r="O1403"/>
  <c r="M1403"/>
  <c r="O1402"/>
  <c r="O1406" s="1"/>
  <c r="O1426" s="1"/>
  <c r="M1402"/>
  <c r="M1406" s="1"/>
  <c r="M1426" s="1"/>
  <c r="P1393"/>
  <c r="N1393"/>
  <c r="L1393"/>
  <c r="O1392"/>
  <c r="M1392"/>
  <c r="O1391"/>
  <c r="M1391"/>
  <c r="O1390"/>
  <c r="M1390"/>
  <c r="O1389"/>
  <c r="M1389"/>
  <c r="O1388"/>
  <c r="M1388"/>
  <c r="O1387"/>
  <c r="M1387"/>
  <c r="O1386"/>
  <c r="M1386"/>
  <c r="O1385"/>
  <c r="M1385"/>
  <c r="O1384"/>
  <c r="M1384"/>
  <c r="O1383"/>
  <c r="M1383"/>
  <c r="O1382"/>
  <c r="M1382"/>
  <c r="O1381"/>
  <c r="O1393" s="1"/>
  <c r="M1381"/>
  <c r="M1393" s="1"/>
  <c r="P1378"/>
  <c r="N1378"/>
  <c r="L1378"/>
  <c r="O1377"/>
  <c r="M1377"/>
  <c r="O1376"/>
  <c r="M1376"/>
  <c r="O1375"/>
  <c r="M1375"/>
  <c r="O1374"/>
  <c r="M1374"/>
  <c r="O1373"/>
  <c r="M1373"/>
  <c r="O1372"/>
  <c r="O1378" s="1"/>
  <c r="M1372"/>
  <c r="M1378" s="1"/>
  <c r="P1370"/>
  <c r="N1370"/>
  <c r="N1395" s="1"/>
  <c r="L1370"/>
  <c r="O1369"/>
  <c r="M1369"/>
  <c r="O1368"/>
  <c r="M1368"/>
  <c r="O1367"/>
  <c r="O1370" s="1"/>
  <c r="M1367"/>
  <c r="M1370" s="1"/>
  <c r="P1362"/>
  <c r="N1362"/>
  <c r="L1362"/>
  <c r="O1361"/>
  <c r="M1361"/>
  <c r="O1360"/>
  <c r="M1360"/>
  <c r="O1359"/>
  <c r="M1359"/>
  <c r="O1358"/>
  <c r="M1358"/>
  <c r="O1357"/>
  <c r="M1357"/>
  <c r="O1356"/>
  <c r="M1356"/>
  <c r="O1355"/>
  <c r="M1355"/>
  <c r="O1354"/>
  <c r="M1354"/>
  <c r="O1353"/>
  <c r="M1353"/>
  <c r="O1352"/>
  <c r="M1352"/>
  <c r="O1351"/>
  <c r="M1351"/>
  <c r="O1350"/>
  <c r="M1350"/>
  <c r="O1349"/>
  <c r="M1349"/>
  <c r="O1348"/>
  <c r="O1362" s="1"/>
  <c r="M1348"/>
  <c r="M1362" s="1"/>
  <c r="P1345"/>
  <c r="N1345"/>
  <c r="L1345"/>
  <c r="O1344"/>
  <c r="M1344"/>
  <c r="O1343"/>
  <c r="M1343"/>
  <c r="O1342"/>
  <c r="M1342"/>
  <c r="O1341"/>
  <c r="M1341"/>
  <c r="O1340"/>
  <c r="M1340"/>
  <c r="O1339"/>
  <c r="O1345" s="1"/>
  <c r="M1339"/>
  <c r="M1345" s="1"/>
  <c r="P1336"/>
  <c r="P1364" s="1"/>
  <c r="N1336"/>
  <c r="L1336"/>
  <c r="L1364" s="1"/>
  <c r="O1335"/>
  <c r="M1335"/>
  <c r="O1334"/>
  <c r="M1334"/>
  <c r="O1333"/>
  <c r="M1333"/>
  <c r="O1332"/>
  <c r="M1332"/>
  <c r="O1331"/>
  <c r="M1331"/>
  <c r="O1330"/>
  <c r="O1336" s="1"/>
  <c r="M1330"/>
  <c r="M1336" s="1"/>
  <c r="P1326"/>
  <c r="N1326"/>
  <c r="L1326"/>
  <c r="O1325"/>
  <c r="M1325"/>
  <c r="O1324"/>
  <c r="M1324"/>
  <c r="O1323"/>
  <c r="M1323"/>
  <c r="O1322"/>
  <c r="M1322"/>
  <c r="O1321"/>
  <c r="M1321"/>
  <c r="O1320"/>
  <c r="M1320"/>
  <c r="O1319"/>
  <c r="M1319"/>
  <c r="O1318"/>
  <c r="M1318"/>
  <c r="O1317"/>
  <c r="M1317"/>
  <c r="O1316"/>
  <c r="M1316"/>
  <c r="O1315"/>
  <c r="M1315"/>
  <c r="O1314"/>
  <c r="M1314"/>
  <c r="O1313"/>
  <c r="M1313"/>
  <c r="O1312"/>
  <c r="M1312"/>
  <c r="O1311"/>
  <c r="M1311"/>
  <c r="O1310"/>
  <c r="O1326" s="1"/>
  <c r="M1310"/>
  <c r="M1326" s="1"/>
  <c r="P1305"/>
  <c r="P1328" s="1"/>
  <c r="N1305"/>
  <c r="L1305"/>
  <c r="L1328" s="1"/>
  <c r="O1304"/>
  <c r="M1304"/>
  <c r="O1303"/>
  <c r="M1303"/>
  <c r="O1302"/>
  <c r="M1302"/>
  <c r="O1301"/>
  <c r="M1301"/>
  <c r="O1300"/>
  <c r="M1300"/>
  <c r="O1299"/>
  <c r="M1299"/>
  <c r="O1298"/>
  <c r="M1298"/>
  <c r="O1297"/>
  <c r="M1297"/>
  <c r="O1296"/>
  <c r="M1296"/>
  <c r="O1295"/>
  <c r="M1295"/>
  <c r="O1294"/>
  <c r="M1294"/>
  <c r="O1293"/>
  <c r="M1293"/>
  <c r="O1292"/>
  <c r="M1292"/>
  <c r="O1291"/>
  <c r="M1291"/>
  <c r="O1290"/>
  <c r="M1290"/>
  <c r="O1289"/>
  <c r="M1289"/>
  <c r="P1285"/>
  <c r="P1416" s="1"/>
  <c r="N1285"/>
  <c r="N1416" s="1"/>
  <c r="L1285"/>
  <c r="L1416" s="1"/>
  <c r="O1284"/>
  <c r="M1284"/>
  <c r="O1283"/>
  <c r="O1285" s="1"/>
  <c r="O1416" s="1"/>
  <c r="M1283"/>
  <c r="M1285" s="1"/>
  <c r="M1416" s="1"/>
  <c r="P1277"/>
  <c r="N1277"/>
  <c r="L1277"/>
  <c r="O1275"/>
  <c r="M1275"/>
  <c r="O1274"/>
  <c r="M1274"/>
  <c r="O1273"/>
  <c r="M1273"/>
  <c r="O1272"/>
  <c r="O1277" s="1"/>
  <c r="M1272"/>
  <c r="M1277" s="1"/>
  <c r="P1267"/>
  <c r="N1267"/>
  <c r="L1267"/>
  <c r="O1266"/>
  <c r="O1267" s="1"/>
  <c r="M1266"/>
  <c r="M1267" s="1"/>
  <c r="P1263"/>
  <c r="N1263"/>
  <c r="L1263"/>
  <c r="O1262"/>
  <c r="M1262"/>
  <c r="O1261"/>
  <c r="M1261"/>
  <c r="O1260"/>
  <c r="O1263" s="1"/>
  <c r="M1260"/>
  <c r="M1263" s="1"/>
  <c r="P1257"/>
  <c r="N1257"/>
  <c r="M1257"/>
  <c r="L1257"/>
  <c r="O1256"/>
  <c r="O1257" s="1"/>
  <c r="M1256"/>
  <c r="P1253"/>
  <c r="N1253"/>
  <c r="L1253"/>
  <c r="O1252"/>
  <c r="O1253" s="1"/>
  <c r="M1252"/>
  <c r="M1253" s="1"/>
  <c r="P1249"/>
  <c r="N1249"/>
  <c r="N1269" s="1"/>
  <c r="L1249"/>
  <c r="L1269" s="1"/>
  <c r="O1248"/>
  <c r="M1248"/>
  <c r="O1247"/>
  <c r="O1249" s="1"/>
  <c r="M1247"/>
  <c r="P1241"/>
  <c r="N1241"/>
  <c r="L1241"/>
  <c r="O1239"/>
  <c r="O1241" s="1"/>
  <c r="M1239"/>
  <c r="M1241" s="1"/>
  <c r="P1236"/>
  <c r="P1243" s="1"/>
  <c r="N1236"/>
  <c r="N1243" s="1"/>
  <c r="L1236"/>
  <c r="O1234"/>
  <c r="M1234"/>
  <c r="P1230"/>
  <c r="P1415" s="1"/>
  <c r="N1230"/>
  <c r="N1415" s="1"/>
  <c r="L1230"/>
  <c r="L1415" s="1"/>
  <c r="O1226"/>
  <c r="M1226"/>
  <c r="O1225"/>
  <c r="M1225"/>
  <c r="O1224"/>
  <c r="M1224"/>
  <c r="O1223"/>
  <c r="M1223"/>
  <c r="O1222"/>
  <c r="M1222"/>
  <c r="O1221"/>
  <c r="M1221"/>
  <c r="O1220"/>
  <c r="M1220"/>
  <c r="O1219"/>
  <c r="O1230" s="1"/>
  <c r="O1415" s="1"/>
  <c r="M1219"/>
  <c r="M1230" s="1"/>
  <c r="M1415" s="1"/>
  <c r="P1217"/>
  <c r="N1217"/>
  <c r="L1217"/>
  <c r="O1216"/>
  <c r="M1216"/>
  <c r="O1215"/>
  <c r="M1215"/>
  <c r="O1214"/>
  <c r="M1214"/>
  <c r="O1213"/>
  <c r="M1213"/>
  <c r="O1212"/>
  <c r="M1212"/>
  <c r="O1211"/>
  <c r="M1211"/>
  <c r="O1210"/>
  <c r="M1210"/>
  <c r="O1209"/>
  <c r="M1209"/>
  <c r="O1208"/>
  <c r="M1208"/>
  <c r="O1207"/>
  <c r="O1217" s="1"/>
  <c r="M1207"/>
  <c r="M1217" s="1"/>
  <c r="P1200"/>
  <c r="N1200"/>
  <c r="L1200"/>
  <c r="O1199"/>
  <c r="M1199"/>
  <c r="O1198"/>
  <c r="M1198"/>
  <c r="O1197"/>
  <c r="M1197"/>
  <c r="O1196"/>
  <c r="M1196"/>
  <c r="O1195"/>
  <c r="M1195"/>
  <c r="O1194"/>
  <c r="O1200" s="1"/>
  <c r="M1194"/>
  <c r="M1200" s="1"/>
  <c r="P1192"/>
  <c r="N1192"/>
  <c r="L1192"/>
  <c r="O1191"/>
  <c r="M1191"/>
  <c r="O1190"/>
  <c r="M1190"/>
  <c r="O1189"/>
  <c r="M1189"/>
  <c r="O1188"/>
  <c r="M1188"/>
  <c r="O1187"/>
  <c r="O1192" s="1"/>
  <c r="M1187"/>
  <c r="M1192" s="1"/>
  <c r="P1184"/>
  <c r="N1184"/>
  <c r="L1184"/>
  <c r="O1182"/>
  <c r="M1182"/>
  <c r="P1176"/>
  <c r="N1176"/>
  <c r="L1176"/>
  <c r="O1175"/>
  <c r="M1175"/>
  <c r="O1174"/>
  <c r="M1174"/>
  <c r="O1173"/>
  <c r="O1176" s="1"/>
  <c r="M1173"/>
  <c r="M1176" s="1"/>
  <c r="P1169"/>
  <c r="N1169"/>
  <c r="L1169"/>
  <c r="O1168"/>
  <c r="O1169" s="1"/>
  <c r="M1168"/>
  <c r="M1169" s="1"/>
  <c r="P1165"/>
  <c r="N1165"/>
  <c r="M1165"/>
  <c r="L1165"/>
  <c r="O1164"/>
  <c r="O1165" s="1"/>
  <c r="M1164"/>
  <c r="P1161"/>
  <c r="N1161"/>
  <c r="L1161"/>
  <c r="O1160"/>
  <c r="M1160"/>
  <c r="O1159"/>
  <c r="M1159"/>
  <c r="O1158"/>
  <c r="M1158"/>
  <c r="O1157"/>
  <c r="M1157"/>
  <c r="O1156"/>
  <c r="M1156"/>
  <c r="O1155"/>
  <c r="M1155"/>
  <c r="O1154"/>
  <c r="M1154"/>
  <c r="O1153"/>
  <c r="M1153"/>
  <c r="O1152"/>
  <c r="M1152"/>
  <c r="O1151"/>
  <c r="M1151"/>
  <c r="O1150"/>
  <c r="O1161" s="1"/>
  <c r="M1150"/>
  <c r="M1161" s="1"/>
  <c r="P1147"/>
  <c r="N1147"/>
  <c r="L1147"/>
  <c r="O1146"/>
  <c r="M1146"/>
  <c r="O1145"/>
  <c r="O1147" s="1"/>
  <c r="M1145"/>
  <c r="M1147" s="1"/>
  <c r="P1142"/>
  <c r="N1142"/>
  <c r="N1178" s="1"/>
  <c r="L1142"/>
  <c r="O1141"/>
  <c r="M1141"/>
  <c r="O1140"/>
  <c r="M1140"/>
  <c r="O1139"/>
  <c r="M1139"/>
  <c r="O1138"/>
  <c r="M1138"/>
  <c r="O1137"/>
  <c r="M1137"/>
  <c r="O1136"/>
  <c r="M1136"/>
  <c r="P1133"/>
  <c r="N1133"/>
  <c r="L1133"/>
  <c r="O1132"/>
  <c r="M1132"/>
  <c r="O1131"/>
  <c r="M1131"/>
  <c r="O1130"/>
  <c r="M1130"/>
  <c r="O1129"/>
  <c r="M1129"/>
  <c r="O1128"/>
  <c r="M1128"/>
  <c r="O1127"/>
  <c r="M1127"/>
  <c r="O1126"/>
  <c r="M1126"/>
  <c r="O1125"/>
  <c r="M1125"/>
  <c r="O1124"/>
  <c r="O1133" s="1"/>
  <c r="M1124"/>
  <c r="M1133" s="1"/>
  <c r="P1119"/>
  <c r="N1119"/>
  <c r="L1119"/>
  <c r="O1118"/>
  <c r="O1119" s="1"/>
  <c r="M1118"/>
  <c r="M1119" s="1"/>
  <c r="P1116"/>
  <c r="N1116"/>
  <c r="L1116"/>
  <c r="O1115"/>
  <c r="M1115"/>
  <c r="O1114"/>
  <c r="O1116" s="1"/>
  <c r="M1114"/>
  <c r="M1116" s="1"/>
  <c r="P1111"/>
  <c r="N1111"/>
  <c r="M1111"/>
  <c r="L1111"/>
  <c r="O1110"/>
  <c r="O1111" s="1"/>
  <c r="M1110"/>
  <c r="P1107"/>
  <c r="N1107"/>
  <c r="L1107"/>
  <c r="O1106"/>
  <c r="O1107" s="1"/>
  <c r="M1106"/>
  <c r="M1107" s="1"/>
  <c r="P1103"/>
  <c r="N1103"/>
  <c r="L1103"/>
  <c r="O1102"/>
  <c r="M1102"/>
  <c r="O1101"/>
  <c r="M1101"/>
  <c r="O1100"/>
  <c r="M1100"/>
  <c r="O1099"/>
  <c r="M1099"/>
  <c r="O1098"/>
  <c r="M1098"/>
  <c r="O1097"/>
  <c r="M1097"/>
  <c r="O1096"/>
  <c r="M1096"/>
  <c r="O1095"/>
  <c r="M1095"/>
  <c r="O1094"/>
  <c r="O1103" s="1"/>
  <c r="M1094"/>
  <c r="M1103" s="1"/>
  <c r="P1091"/>
  <c r="N1091"/>
  <c r="L1091"/>
  <c r="O1090"/>
  <c r="M1090"/>
  <c r="O1089"/>
  <c r="M1089"/>
  <c r="O1088"/>
  <c r="M1088"/>
  <c r="O1087"/>
  <c r="M1087"/>
  <c r="O1086"/>
  <c r="M1086"/>
  <c r="O1085"/>
  <c r="M1085"/>
  <c r="O1084"/>
  <c r="M1084"/>
  <c r="O1083"/>
  <c r="M1083"/>
  <c r="O1082"/>
  <c r="M1082"/>
  <c r="O1081"/>
  <c r="M1081"/>
  <c r="O1080"/>
  <c r="M1080"/>
  <c r="O1079"/>
  <c r="M1079"/>
  <c r="O1078"/>
  <c r="M1078"/>
  <c r="O1077"/>
  <c r="O1091" s="1"/>
  <c r="M1077"/>
  <c r="M1091" s="1"/>
  <c r="P1072"/>
  <c r="N1072"/>
  <c r="L1072"/>
  <c r="O1071"/>
  <c r="M1071"/>
  <c r="O1070"/>
  <c r="M1070"/>
  <c r="O1069"/>
  <c r="O1072" s="1"/>
  <c r="M1069"/>
  <c r="M1072" s="1"/>
  <c r="P1066"/>
  <c r="N1066"/>
  <c r="L1066"/>
  <c r="O1065"/>
  <c r="M1065"/>
  <c r="O1064"/>
  <c r="M1064"/>
  <c r="O1063"/>
  <c r="M1063"/>
  <c r="O1062"/>
  <c r="O1066" s="1"/>
  <c r="M1062"/>
  <c r="M1066" s="1"/>
  <c r="P1059"/>
  <c r="N1059"/>
  <c r="L1059"/>
  <c r="O1058"/>
  <c r="M1058"/>
  <c r="O1057"/>
  <c r="M1057"/>
  <c r="O1056"/>
  <c r="M1056"/>
  <c r="O1055"/>
  <c r="O1059" s="1"/>
  <c r="M1055"/>
  <c r="M1059" s="1"/>
  <c r="P1052"/>
  <c r="N1052"/>
  <c r="L1052"/>
  <c r="O1051"/>
  <c r="O1052" s="1"/>
  <c r="M1051"/>
  <c r="M1052" s="1"/>
  <c r="P1048"/>
  <c r="N1048"/>
  <c r="N1122" s="1"/>
  <c r="N1413" s="1"/>
  <c r="L1048"/>
  <c r="O1047"/>
  <c r="M1047"/>
  <c r="O1046"/>
  <c r="M1046"/>
  <c r="O1045"/>
  <c r="M1045"/>
  <c r="O1044"/>
  <c r="M1044"/>
  <c r="P1040"/>
  <c r="N1040"/>
  <c r="L1040"/>
  <c r="O1039"/>
  <c r="M1039"/>
  <c r="O1038"/>
  <c r="M1038"/>
  <c r="O1037"/>
  <c r="M1037"/>
  <c r="O1036"/>
  <c r="O1040" s="1"/>
  <c r="M1036"/>
  <c r="M1040" s="1"/>
  <c r="P1031"/>
  <c r="N1031"/>
  <c r="L1031"/>
  <c r="O1030"/>
  <c r="M1030"/>
  <c r="O1029"/>
  <c r="M1029"/>
  <c r="O1028"/>
  <c r="O1031" s="1"/>
  <c r="M1028"/>
  <c r="M1031" s="1"/>
  <c r="P1025"/>
  <c r="N1025"/>
  <c r="L1025"/>
  <c r="O1024"/>
  <c r="M1024"/>
  <c r="O1023"/>
  <c r="O1025" s="1"/>
  <c r="M1023"/>
  <c r="M1025" s="1"/>
  <c r="P1020"/>
  <c r="N1020"/>
  <c r="L1020"/>
  <c r="O1019"/>
  <c r="M1019"/>
  <c r="O1018"/>
  <c r="M1018"/>
  <c r="O1017"/>
  <c r="M1017"/>
  <c r="O1016"/>
  <c r="O1020" s="1"/>
  <c r="M1016"/>
  <c r="M1020" s="1"/>
  <c r="P1013"/>
  <c r="N1013"/>
  <c r="L1013"/>
  <c r="O1012"/>
  <c r="M1012"/>
  <c r="O1011"/>
  <c r="O1013" s="1"/>
  <c r="M1011"/>
  <c r="M1013" s="1"/>
  <c r="P1008"/>
  <c r="N1008"/>
  <c r="L1008"/>
  <c r="O1007"/>
  <c r="M1007"/>
  <c r="O1006"/>
  <c r="M1006"/>
  <c r="O1005"/>
  <c r="M1005"/>
  <c r="O1004"/>
  <c r="O1008" s="1"/>
  <c r="M1004"/>
  <c r="M1008" s="1"/>
  <c r="P1001"/>
  <c r="N1001"/>
  <c r="L1001"/>
  <c r="O1000"/>
  <c r="M1000"/>
  <c r="O999"/>
  <c r="O1001" s="1"/>
  <c r="M999"/>
  <c r="M1001" s="1"/>
  <c r="P996"/>
  <c r="N996"/>
  <c r="L996"/>
  <c r="O995"/>
  <c r="M995"/>
  <c r="O994"/>
  <c r="M994"/>
  <c r="O993"/>
  <c r="O996" s="1"/>
  <c r="M993"/>
  <c r="M996" s="1"/>
  <c r="P990"/>
  <c r="N990"/>
  <c r="L990"/>
  <c r="O989"/>
  <c r="O990" s="1"/>
  <c r="M989"/>
  <c r="M990" s="1"/>
  <c r="P986"/>
  <c r="N986"/>
  <c r="L986"/>
  <c r="O985"/>
  <c r="M985"/>
  <c r="M986" s="1"/>
  <c r="O984"/>
  <c r="M984"/>
  <c r="O983"/>
  <c r="O986" s="1"/>
  <c r="M983"/>
  <c r="P980"/>
  <c r="N980"/>
  <c r="L980"/>
  <c r="O979"/>
  <c r="M979"/>
  <c r="O978"/>
  <c r="M978"/>
  <c r="O977"/>
  <c r="O980" s="1"/>
  <c r="M977"/>
  <c r="M980" s="1"/>
  <c r="P974"/>
  <c r="N974"/>
  <c r="L974"/>
  <c r="O973"/>
  <c r="M973"/>
  <c r="O972"/>
  <c r="M972"/>
  <c r="O971"/>
  <c r="O974" s="1"/>
  <c r="M971"/>
  <c r="M974" s="1"/>
  <c r="P968"/>
  <c r="N968"/>
  <c r="L968"/>
  <c r="O967"/>
  <c r="M967"/>
  <c r="O966"/>
  <c r="M966"/>
  <c r="O965"/>
  <c r="O968" s="1"/>
  <c r="M965"/>
  <c r="M968" s="1"/>
  <c r="P962"/>
  <c r="N962"/>
  <c r="N1033" s="1"/>
  <c r="L962"/>
  <c r="O961"/>
  <c r="M961"/>
  <c r="O960"/>
  <c r="M960"/>
  <c r="O959"/>
  <c r="M959"/>
  <c r="P955"/>
  <c r="N955"/>
  <c r="L955"/>
  <c r="O954"/>
  <c r="M954"/>
  <c r="O953"/>
  <c r="O955" s="1"/>
  <c r="M953"/>
  <c r="M955" s="1"/>
  <c r="P947"/>
  <c r="N947"/>
  <c r="L947"/>
  <c r="O946"/>
  <c r="M946"/>
  <c r="O945"/>
  <c r="O947" s="1"/>
  <c r="M945"/>
  <c r="M947" s="1"/>
  <c r="P942"/>
  <c r="N942"/>
  <c r="L942"/>
  <c r="O941"/>
  <c r="M941"/>
  <c r="O940"/>
  <c r="O942" s="1"/>
  <c r="M940"/>
  <c r="M942" s="1"/>
  <c r="P937"/>
  <c r="N937"/>
  <c r="L937"/>
  <c r="O936"/>
  <c r="M936"/>
  <c r="O935"/>
  <c r="O937" s="1"/>
  <c r="M935"/>
  <c r="M937" s="1"/>
  <c r="P932"/>
  <c r="N932"/>
  <c r="N949" s="1"/>
  <c r="N957" s="1"/>
  <c r="L932"/>
  <c r="O931"/>
  <c r="M931"/>
  <c r="O930"/>
  <c r="M930"/>
  <c r="P926"/>
  <c r="N926"/>
  <c r="L926"/>
  <c r="O924"/>
  <c r="M924"/>
  <c r="O923"/>
  <c r="O926" s="1"/>
  <c r="M923"/>
  <c r="M926" s="1"/>
  <c r="P917"/>
  <c r="N917"/>
  <c r="L917"/>
  <c r="O915"/>
  <c r="M915"/>
  <c r="O914"/>
  <c r="O917" s="1"/>
  <c r="M914"/>
  <c r="M917" s="1"/>
  <c r="P911"/>
  <c r="N911"/>
  <c r="L911"/>
  <c r="O910"/>
  <c r="M910"/>
  <c r="O909"/>
  <c r="O911" s="1"/>
  <c r="M909"/>
  <c r="M911" s="1"/>
  <c r="P906"/>
  <c r="N906"/>
  <c r="L906"/>
  <c r="O903"/>
  <c r="M903"/>
  <c r="O902"/>
  <c r="O906" s="1"/>
  <c r="M902"/>
  <c r="M906" s="1"/>
  <c r="P899"/>
  <c r="P919" s="1"/>
  <c r="N899"/>
  <c r="L899"/>
  <c r="L919" s="1"/>
  <c r="O898"/>
  <c r="M898"/>
  <c r="O897"/>
  <c r="M897"/>
  <c r="P894"/>
  <c r="N894"/>
  <c r="L894"/>
  <c r="O893"/>
  <c r="M893"/>
  <c r="O892"/>
  <c r="M892"/>
  <c r="O891"/>
  <c r="O894" s="1"/>
  <c r="M891"/>
  <c r="M894" s="1"/>
  <c r="P886"/>
  <c r="N886"/>
  <c r="L886"/>
  <c r="O885"/>
  <c r="M885"/>
  <c r="O884"/>
  <c r="O886" s="1"/>
  <c r="M884"/>
  <c r="M886" s="1"/>
  <c r="P881"/>
  <c r="N881"/>
  <c r="L881"/>
  <c r="O880"/>
  <c r="M880"/>
  <c r="O879"/>
  <c r="M879"/>
  <c r="O878"/>
  <c r="O881" s="1"/>
  <c r="M878"/>
  <c r="M881" s="1"/>
  <c r="P875"/>
  <c r="N875"/>
  <c r="L875"/>
  <c r="O874"/>
  <c r="M874"/>
  <c r="O873"/>
  <c r="O875" s="1"/>
  <c r="M873"/>
  <c r="M875" s="1"/>
  <c r="P870"/>
  <c r="N870"/>
  <c r="L870"/>
  <c r="O869"/>
  <c r="M869"/>
  <c r="O868"/>
  <c r="O870" s="1"/>
  <c r="M868"/>
  <c r="M870" s="1"/>
  <c r="P865"/>
  <c r="P888" s="1"/>
  <c r="N865"/>
  <c r="L865"/>
  <c r="L888" s="1"/>
  <c r="O864"/>
  <c r="M864"/>
  <c r="O863"/>
  <c r="M863"/>
  <c r="P860"/>
  <c r="N860"/>
  <c r="L860"/>
  <c r="O858"/>
  <c r="M858"/>
  <c r="O857"/>
  <c r="O860" s="1"/>
  <c r="M857"/>
  <c r="M860" s="1"/>
  <c r="P851"/>
  <c r="N851"/>
  <c r="M851"/>
  <c r="L851"/>
  <c r="O850"/>
  <c r="M850"/>
  <c r="O849"/>
  <c r="O851" s="1"/>
  <c r="M849"/>
  <c r="P846"/>
  <c r="N846"/>
  <c r="L846"/>
  <c r="O845"/>
  <c r="M845"/>
  <c r="O844"/>
  <c r="O846" s="1"/>
  <c r="M844"/>
  <c r="M846" s="1"/>
  <c r="P841"/>
  <c r="N841"/>
  <c r="L841"/>
  <c r="O840"/>
  <c r="M840"/>
  <c r="O839"/>
  <c r="O841" s="1"/>
  <c r="M839"/>
  <c r="M841" s="1"/>
  <c r="P836"/>
  <c r="N836"/>
  <c r="L836"/>
  <c r="O835"/>
  <c r="M835"/>
  <c r="O834"/>
  <c r="O836" s="1"/>
  <c r="M834"/>
  <c r="M836" s="1"/>
  <c r="P831"/>
  <c r="N831"/>
  <c r="L831"/>
  <c r="O830"/>
  <c r="M830"/>
  <c r="O829"/>
  <c r="O831" s="1"/>
  <c r="M829"/>
  <c r="M831" s="1"/>
  <c r="P826"/>
  <c r="N826"/>
  <c r="L826"/>
  <c r="O825"/>
  <c r="M825"/>
  <c r="O824"/>
  <c r="O826" s="1"/>
  <c r="M824"/>
  <c r="M826" s="1"/>
  <c r="P822"/>
  <c r="N822"/>
  <c r="L822"/>
  <c r="O821"/>
  <c r="M821"/>
  <c r="O820"/>
  <c r="O822" s="1"/>
  <c r="M820"/>
  <c r="M822" s="1"/>
  <c r="P817"/>
  <c r="N817"/>
  <c r="L817"/>
  <c r="O816"/>
  <c r="M816"/>
  <c r="O815"/>
  <c r="O817" s="1"/>
  <c r="M815"/>
  <c r="M817" s="1"/>
  <c r="P812"/>
  <c r="N812"/>
  <c r="L812"/>
  <c r="O811"/>
  <c r="M811"/>
  <c r="O810"/>
  <c r="O812" s="1"/>
  <c r="M810"/>
  <c r="M812" s="1"/>
  <c r="P807"/>
  <c r="N807"/>
  <c r="L807"/>
  <c r="O806"/>
  <c r="M806"/>
  <c r="O805"/>
  <c r="O807" s="1"/>
  <c r="M805"/>
  <c r="M807" s="1"/>
  <c r="P802"/>
  <c r="N802"/>
  <c r="L802"/>
  <c r="O801"/>
  <c r="M801"/>
  <c r="O800"/>
  <c r="O802" s="1"/>
  <c r="M800"/>
  <c r="M802" s="1"/>
  <c r="P797"/>
  <c r="N797"/>
  <c r="L797"/>
  <c r="O796"/>
  <c r="M796"/>
  <c r="O795"/>
  <c r="O797" s="1"/>
  <c r="M795"/>
  <c r="M797" s="1"/>
  <c r="P792"/>
  <c r="N792"/>
  <c r="L792"/>
  <c r="O791"/>
  <c r="M791"/>
  <c r="O790"/>
  <c r="O792" s="1"/>
  <c r="M790"/>
  <c r="M792" s="1"/>
  <c r="P787"/>
  <c r="N787"/>
  <c r="L787"/>
  <c r="O786"/>
  <c r="M786"/>
  <c r="O785"/>
  <c r="O787" s="1"/>
  <c r="M785"/>
  <c r="M787" s="1"/>
  <c r="P782"/>
  <c r="N782"/>
  <c r="L782"/>
  <c r="O781"/>
  <c r="M781"/>
  <c r="O780"/>
  <c r="O782" s="1"/>
  <c r="M780"/>
  <c r="M782" s="1"/>
  <c r="P777"/>
  <c r="N777"/>
  <c r="L777"/>
  <c r="O776"/>
  <c r="M776"/>
  <c r="O775"/>
  <c r="O777" s="1"/>
  <c r="M775"/>
  <c r="M777" s="1"/>
  <c r="P772"/>
  <c r="N772"/>
  <c r="L772"/>
  <c r="O771"/>
  <c r="M771"/>
  <c r="O770"/>
  <c r="O772" s="1"/>
  <c r="M770"/>
  <c r="M772" s="1"/>
  <c r="P767"/>
  <c r="N767"/>
  <c r="L767"/>
  <c r="O766"/>
  <c r="M766"/>
  <c r="O765"/>
  <c r="O767" s="1"/>
  <c r="M765"/>
  <c r="M767" s="1"/>
  <c r="P762"/>
  <c r="N762"/>
  <c r="N853" s="1"/>
  <c r="L762"/>
  <c r="O761"/>
  <c r="M761"/>
  <c r="O760"/>
  <c r="O762" s="1"/>
  <c r="M760"/>
  <c r="M762" s="1"/>
  <c r="P758"/>
  <c r="N758"/>
  <c r="L758"/>
  <c r="O757"/>
  <c r="M757"/>
  <c r="O756"/>
  <c r="M756"/>
  <c r="O755"/>
  <c r="O758" s="1"/>
  <c r="M755"/>
  <c r="M758" s="1"/>
  <c r="P750"/>
  <c r="N750"/>
  <c r="L750"/>
  <c r="O748"/>
  <c r="O750" s="1"/>
  <c r="M748"/>
  <c r="M750" s="1"/>
  <c r="P745"/>
  <c r="N745"/>
  <c r="L745"/>
  <c r="O743"/>
  <c r="O745" s="1"/>
  <c r="M743"/>
  <c r="M745" s="1"/>
  <c r="P740"/>
  <c r="N740"/>
  <c r="M740"/>
  <c r="L740"/>
  <c r="O738"/>
  <c r="O740" s="1"/>
  <c r="M738"/>
  <c r="P735"/>
  <c r="N735"/>
  <c r="L735"/>
  <c r="O733"/>
  <c r="O735" s="1"/>
  <c r="M733"/>
  <c r="M735" s="1"/>
  <c r="P730"/>
  <c r="N730"/>
  <c r="L730"/>
  <c r="O728"/>
  <c r="O730" s="1"/>
  <c r="M728"/>
  <c r="M730" s="1"/>
  <c r="P725"/>
  <c r="N725"/>
  <c r="L725"/>
  <c r="O723"/>
  <c r="O725" s="1"/>
  <c r="M723"/>
  <c r="M725" s="1"/>
  <c r="P720"/>
  <c r="N720"/>
  <c r="L720"/>
  <c r="O718"/>
  <c r="O720" s="1"/>
  <c r="M718"/>
  <c r="M720" s="1"/>
  <c r="P715"/>
  <c r="N715"/>
  <c r="L715"/>
  <c r="O713"/>
  <c r="O715" s="1"/>
  <c r="M713"/>
  <c r="M715" s="1"/>
  <c r="P708"/>
  <c r="N708"/>
  <c r="L708"/>
  <c r="O707"/>
  <c r="M707"/>
  <c r="O706"/>
  <c r="O708" s="1"/>
  <c r="M706"/>
  <c r="M708" s="1"/>
  <c r="P703"/>
  <c r="P710" s="1"/>
  <c r="N703"/>
  <c r="L703"/>
  <c r="L710" s="1"/>
  <c r="O702"/>
  <c r="M702"/>
  <c r="O701"/>
  <c r="M701"/>
  <c r="P698"/>
  <c r="N698"/>
  <c r="L698"/>
  <c r="O696"/>
  <c r="O698" s="1"/>
  <c r="M696"/>
  <c r="M698" s="1"/>
  <c r="P693"/>
  <c r="N693"/>
  <c r="L693"/>
  <c r="O691"/>
  <c r="O693" s="1"/>
  <c r="M691"/>
  <c r="M693" s="1"/>
  <c r="P688"/>
  <c r="N688"/>
  <c r="L688"/>
  <c r="O686"/>
  <c r="O688" s="1"/>
  <c r="M686"/>
  <c r="M688" s="1"/>
  <c r="P684"/>
  <c r="N684"/>
  <c r="L684"/>
  <c r="O682"/>
  <c r="O684" s="1"/>
  <c r="M682"/>
  <c r="M684" s="1"/>
  <c r="P679"/>
  <c r="N679"/>
  <c r="L679"/>
  <c r="O677"/>
  <c r="M677"/>
  <c r="P675"/>
  <c r="N675"/>
  <c r="L675"/>
  <c r="O674"/>
  <c r="M674"/>
  <c r="O673"/>
  <c r="M673"/>
  <c r="O672"/>
  <c r="M672"/>
  <c r="O671"/>
  <c r="M671"/>
  <c r="O670"/>
  <c r="M670"/>
  <c r="O669"/>
  <c r="M669"/>
  <c r="O668"/>
  <c r="M668"/>
  <c r="O667"/>
  <c r="M667"/>
  <c r="O666"/>
  <c r="M666"/>
  <c r="O665"/>
  <c r="M665"/>
  <c r="O664"/>
  <c r="M664"/>
  <c r="O663"/>
  <c r="M663"/>
  <c r="O662"/>
  <c r="M662"/>
  <c r="O661"/>
  <c r="M661"/>
  <c r="O660"/>
  <c r="M660"/>
  <c r="O659"/>
  <c r="M659"/>
  <c r="O658"/>
  <c r="M658"/>
  <c r="O657"/>
  <c r="O675" s="1"/>
  <c r="M657"/>
  <c r="M675" s="1"/>
  <c r="P649"/>
  <c r="N649"/>
  <c r="L649"/>
  <c r="O648"/>
  <c r="M648"/>
  <c r="O647"/>
  <c r="M647"/>
  <c r="O646"/>
  <c r="M646"/>
  <c r="O645"/>
  <c r="M645"/>
  <c r="O644"/>
  <c r="O649" s="1"/>
  <c r="M644"/>
  <c r="P641"/>
  <c r="N641"/>
  <c r="L641"/>
  <c r="O639"/>
  <c r="M639"/>
  <c r="O638"/>
  <c r="M638"/>
  <c r="O637"/>
  <c r="M637"/>
  <c r="O636"/>
  <c r="M636"/>
  <c r="O635"/>
  <c r="M635"/>
  <c r="O634"/>
  <c r="O641" s="1"/>
  <c r="M634"/>
  <c r="M641" s="1"/>
  <c r="P631"/>
  <c r="N631"/>
  <c r="L631"/>
  <c r="O629"/>
  <c r="M629"/>
  <c r="O628"/>
  <c r="M628"/>
  <c r="O627"/>
  <c r="M627"/>
  <c r="O626"/>
  <c r="M626"/>
  <c r="O625"/>
  <c r="M625"/>
  <c r="O624"/>
  <c r="O631" s="1"/>
  <c r="M624"/>
  <c r="M631" s="1"/>
  <c r="P619"/>
  <c r="N619"/>
  <c r="M619"/>
  <c r="L619"/>
  <c r="O617"/>
  <c r="O619" s="1"/>
  <c r="M617"/>
  <c r="P612"/>
  <c r="N612"/>
  <c r="M612"/>
  <c r="L612"/>
  <c r="O611"/>
  <c r="M611"/>
  <c r="O610"/>
  <c r="M610"/>
  <c r="O609"/>
  <c r="M609"/>
  <c r="O608"/>
  <c r="O612" s="1"/>
  <c r="M608"/>
  <c r="P605"/>
  <c r="N605"/>
  <c r="L605"/>
  <c r="O604"/>
  <c r="M604"/>
  <c r="P598"/>
  <c r="N598"/>
  <c r="L598"/>
  <c r="O597"/>
  <c r="M597"/>
  <c r="O596"/>
  <c r="M596"/>
  <c r="O595"/>
  <c r="O598" s="1"/>
  <c r="M595"/>
  <c r="M598" s="1"/>
  <c r="P592"/>
  <c r="N592"/>
  <c r="L592"/>
  <c r="O591"/>
  <c r="M591"/>
  <c r="O590"/>
  <c r="M590"/>
  <c r="O589"/>
  <c r="O592" s="1"/>
  <c r="M589"/>
  <c r="M592" s="1"/>
  <c r="P586"/>
  <c r="N586"/>
  <c r="L586"/>
  <c r="O585"/>
  <c r="M585"/>
  <c r="O584"/>
  <c r="O586" s="1"/>
  <c r="M584"/>
  <c r="M586" s="1"/>
  <c r="P581"/>
  <c r="N581"/>
  <c r="L581"/>
  <c r="O580"/>
  <c r="O581" s="1"/>
  <c r="M580"/>
  <c r="M581" s="1"/>
  <c r="P577"/>
  <c r="N577"/>
  <c r="L577"/>
  <c r="O576"/>
  <c r="M576"/>
  <c r="O575"/>
  <c r="O577" s="1"/>
  <c r="M575"/>
  <c r="M577" s="1"/>
  <c r="P569"/>
  <c r="N569"/>
  <c r="L569"/>
  <c r="O568"/>
  <c r="M568"/>
  <c r="O567"/>
  <c r="O569" s="1"/>
  <c r="M567"/>
  <c r="M569" s="1"/>
  <c r="P564"/>
  <c r="N564"/>
  <c r="L564"/>
  <c r="O563"/>
  <c r="M563"/>
  <c r="O562"/>
  <c r="O564" s="1"/>
  <c r="M562"/>
  <c r="M564" s="1"/>
  <c r="P559"/>
  <c r="N559"/>
  <c r="L559"/>
  <c r="O558"/>
  <c r="M558"/>
  <c r="O557"/>
  <c r="O559" s="1"/>
  <c r="M557"/>
  <c r="P554"/>
  <c r="N554"/>
  <c r="L554"/>
  <c r="O553"/>
  <c r="M553"/>
  <c r="O552"/>
  <c r="O554" s="1"/>
  <c r="M552"/>
  <c r="M554" s="1"/>
  <c r="P549"/>
  <c r="P600" s="1"/>
  <c r="N549"/>
  <c r="L549"/>
  <c r="L600" s="1"/>
  <c r="O548"/>
  <c r="M548"/>
  <c r="O547"/>
  <c r="M547"/>
  <c r="P542"/>
  <c r="N542"/>
  <c r="L542"/>
  <c r="O540"/>
  <c r="M540"/>
  <c r="O539"/>
  <c r="M539"/>
  <c r="O538"/>
  <c r="O542" s="1"/>
  <c r="M538"/>
  <c r="M542" s="1"/>
  <c r="P535"/>
  <c r="N535"/>
  <c r="L535"/>
  <c r="O533"/>
  <c r="M533"/>
  <c r="O532"/>
  <c r="M532"/>
  <c r="O531"/>
  <c r="O535" s="1"/>
  <c r="M531"/>
  <c r="M535" s="1"/>
  <c r="P528"/>
  <c r="N528"/>
  <c r="L528"/>
  <c r="O526"/>
  <c r="M526"/>
  <c r="O525"/>
  <c r="M525"/>
  <c r="O524"/>
  <c r="O528" s="1"/>
  <c r="M524"/>
  <c r="M528" s="1"/>
  <c r="P518"/>
  <c r="N518"/>
  <c r="L518"/>
  <c r="O516"/>
  <c r="M516"/>
  <c r="O515"/>
  <c r="M515"/>
  <c r="O514"/>
  <c r="O518" s="1"/>
  <c r="M514"/>
  <c r="M518" s="1"/>
  <c r="P511"/>
  <c r="N511"/>
  <c r="L511"/>
  <c r="O509"/>
  <c r="M509"/>
  <c r="O508"/>
  <c r="M508"/>
  <c r="O507"/>
  <c r="O511" s="1"/>
  <c r="M507"/>
  <c r="M511" s="1"/>
  <c r="P504"/>
  <c r="N504"/>
  <c r="L504"/>
  <c r="O502"/>
  <c r="M502"/>
  <c r="O501"/>
  <c r="M501"/>
  <c r="O500"/>
  <c r="O504" s="1"/>
  <c r="M500"/>
  <c r="M504" s="1"/>
  <c r="P497"/>
  <c r="N497"/>
  <c r="L497"/>
  <c r="O494"/>
  <c r="M494"/>
  <c r="O493"/>
  <c r="M493"/>
  <c r="O492"/>
  <c r="O497" s="1"/>
  <c r="M492"/>
  <c r="M497" s="1"/>
  <c r="P489"/>
  <c r="N489"/>
  <c r="L489"/>
  <c r="O487"/>
  <c r="M487"/>
  <c r="O486"/>
  <c r="M486"/>
  <c r="O485"/>
  <c r="O489" s="1"/>
  <c r="M485"/>
  <c r="M489" s="1"/>
  <c r="P482"/>
  <c r="N482"/>
  <c r="L482"/>
  <c r="O480"/>
  <c r="M480"/>
  <c r="O479"/>
  <c r="M479"/>
  <c r="O478"/>
  <c r="O482" s="1"/>
  <c r="M478"/>
  <c r="M482" s="1"/>
  <c r="P475"/>
  <c r="N475"/>
  <c r="L475"/>
  <c r="O473"/>
  <c r="M473"/>
  <c r="O472"/>
  <c r="M472"/>
  <c r="O471"/>
  <c r="O475" s="1"/>
  <c r="M471"/>
  <c r="M475" s="1"/>
  <c r="P468"/>
  <c r="P544" s="1"/>
  <c r="N468"/>
  <c r="L468"/>
  <c r="L544" s="1"/>
  <c r="O466"/>
  <c r="M466"/>
  <c r="O465"/>
  <c r="M465"/>
  <c r="O464"/>
  <c r="O468" s="1"/>
  <c r="M464"/>
  <c r="M468" s="1"/>
  <c r="P459"/>
  <c r="N459"/>
  <c r="L459"/>
  <c r="O458"/>
  <c r="O459" s="1"/>
  <c r="M458"/>
  <c r="M459" s="1"/>
  <c r="P455"/>
  <c r="N455"/>
  <c r="L455"/>
  <c r="O454"/>
  <c r="O455" s="1"/>
  <c r="M454"/>
  <c r="M455" s="1"/>
  <c r="P451"/>
  <c r="N451"/>
  <c r="L451"/>
  <c r="O450"/>
  <c r="O451" s="1"/>
  <c r="M450"/>
  <c r="M451" s="1"/>
  <c r="P447"/>
  <c r="N447"/>
  <c r="L447"/>
  <c r="O446"/>
  <c r="O447" s="1"/>
  <c r="M446"/>
  <c r="M447" s="1"/>
  <c r="P443"/>
  <c r="N443"/>
  <c r="L443"/>
  <c r="O442"/>
  <c r="O443" s="1"/>
  <c r="M442"/>
  <c r="M443" s="1"/>
  <c r="P439"/>
  <c r="N439"/>
  <c r="L439"/>
  <c r="O438"/>
  <c r="O439" s="1"/>
  <c r="M438"/>
  <c r="M439" s="1"/>
  <c r="P435"/>
  <c r="N435"/>
  <c r="L435"/>
  <c r="O434"/>
  <c r="O435" s="1"/>
  <c r="M434"/>
  <c r="M435" s="1"/>
  <c r="P429"/>
  <c r="N429"/>
  <c r="L429"/>
  <c r="O428"/>
  <c r="O429" s="1"/>
  <c r="M428"/>
  <c r="M429" s="1"/>
  <c r="P425"/>
  <c r="N425"/>
  <c r="L425"/>
  <c r="O424"/>
  <c r="O425" s="1"/>
  <c r="M424"/>
  <c r="M425" s="1"/>
  <c r="P421"/>
  <c r="N421"/>
  <c r="L421"/>
  <c r="O419"/>
  <c r="O421" s="1"/>
  <c r="M419"/>
  <c r="M421" s="1"/>
  <c r="P416"/>
  <c r="N416"/>
  <c r="N461" s="1"/>
  <c r="L416"/>
  <c r="O415"/>
  <c r="O416" s="1"/>
  <c r="M415"/>
  <c r="M416" s="1"/>
  <c r="P411"/>
  <c r="N411"/>
  <c r="M411"/>
  <c r="L411"/>
  <c r="O410"/>
  <c r="M410"/>
  <c r="O409"/>
  <c r="O411" s="1"/>
  <c r="M409"/>
  <c r="P406"/>
  <c r="N406"/>
  <c r="L406"/>
  <c r="O405"/>
  <c r="M405"/>
  <c r="O404"/>
  <c r="O406" s="1"/>
  <c r="M404"/>
  <c r="M406" s="1"/>
  <c r="P401"/>
  <c r="N401"/>
  <c r="L401"/>
  <c r="O400"/>
  <c r="M400"/>
  <c r="O399"/>
  <c r="O401" s="1"/>
  <c r="M399"/>
  <c r="M401" s="1"/>
  <c r="P396"/>
  <c r="N396"/>
  <c r="L396"/>
  <c r="O395"/>
  <c r="M395"/>
  <c r="O394"/>
  <c r="O396" s="1"/>
  <c r="M394"/>
  <c r="M396" s="1"/>
  <c r="P389"/>
  <c r="N389"/>
  <c r="L389"/>
  <c r="O388"/>
  <c r="M388"/>
  <c r="O387"/>
  <c r="O389" s="1"/>
  <c r="M387"/>
  <c r="M389" s="1"/>
  <c r="P384"/>
  <c r="N384"/>
  <c r="L384"/>
  <c r="O383"/>
  <c r="M383"/>
  <c r="O382"/>
  <c r="O384" s="1"/>
  <c r="M382"/>
  <c r="M384" s="1"/>
  <c r="P379"/>
  <c r="N379"/>
  <c r="L379"/>
  <c r="O378"/>
  <c r="M378"/>
  <c r="O377"/>
  <c r="M377"/>
  <c r="O376"/>
  <c r="O379" s="1"/>
  <c r="M376"/>
  <c r="M379" s="1"/>
  <c r="P373"/>
  <c r="N373"/>
  <c r="L373"/>
  <c r="O372"/>
  <c r="M372"/>
  <c r="O371"/>
  <c r="O373" s="1"/>
  <c r="M371"/>
  <c r="M373" s="1"/>
  <c r="P368"/>
  <c r="N368"/>
  <c r="L368"/>
  <c r="O367"/>
  <c r="O368" s="1"/>
  <c r="M367"/>
  <c r="M368" s="1"/>
  <c r="P364"/>
  <c r="N364"/>
  <c r="L364"/>
  <c r="O363"/>
  <c r="O364" s="1"/>
  <c r="M363"/>
  <c r="M364" s="1"/>
  <c r="P360"/>
  <c r="N360"/>
  <c r="L360"/>
  <c r="O359"/>
  <c r="M359"/>
  <c r="O358"/>
  <c r="O360" s="1"/>
  <c r="M358"/>
  <c r="M360" s="1"/>
  <c r="P353"/>
  <c r="N353"/>
  <c r="L353"/>
  <c r="O352"/>
  <c r="M352"/>
  <c r="O351"/>
  <c r="M351"/>
  <c r="O350"/>
  <c r="M350"/>
  <c r="O349"/>
  <c r="M349"/>
  <c r="O348"/>
  <c r="O353" s="1"/>
  <c r="M348"/>
  <c r="M353" s="1"/>
  <c r="P345"/>
  <c r="N345"/>
  <c r="N355" s="1"/>
  <c r="L345"/>
  <c r="O344"/>
  <c r="M344"/>
  <c r="O343"/>
  <c r="M343"/>
  <c r="O342"/>
  <c r="M342"/>
  <c r="O341"/>
  <c r="M341"/>
  <c r="O340"/>
  <c r="M340"/>
  <c r="P337"/>
  <c r="N337"/>
  <c r="L337"/>
  <c r="O336"/>
  <c r="M336"/>
  <c r="O335"/>
  <c r="M335"/>
  <c r="N330"/>
  <c r="P329"/>
  <c r="P330" s="1"/>
  <c r="N329"/>
  <c r="M329"/>
  <c r="L329"/>
  <c r="L330" s="1"/>
  <c r="O328"/>
  <c r="M328"/>
  <c r="P323"/>
  <c r="N323"/>
  <c r="M323"/>
  <c r="L323"/>
  <c r="O322"/>
  <c r="M322"/>
  <c r="O321"/>
  <c r="M321"/>
  <c r="O320"/>
  <c r="M320"/>
  <c r="O319"/>
  <c r="M319"/>
  <c r="O318"/>
  <c r="M318"/>
  <c r="O317"/>
  <c r="O323" s="1"/>
  <c r="M317"/>
  <c r="P314"/>
  <c r="N314"/>
  <c r="L314"/>
  <c r="O313"/>
  <c r="O314" s="1"/>
  <c r="M313"/>
  <c r="M314" s="1"/>
  <c r="P310"/>
  <c r="N310"/>
  <c r="L310"/>
  <c r="O309"/>
  <c r="O310" s="1"/>
  <c r="M309"/>
  <c r="M310" s="1"/>
  <c r="P306"/>
  <c r="N306"/>
  <c r="L306"/>
  <c r="O305"/>
  <c r="M305"/>
  <c r="O304"/>
  <c r="O306" s="1"/>
  <c r="M304"/>
  <c r="M306" s="1"/>
  <c r="P301"/>
  <c r="N301"/>
  <c r="M301"/>
  <c r="L301"/>
  <c r="O300"/>
  <c r="M300"/>
  <c r="O299"/>
  <c r="O301" s="1"/>
  <c r="M299"/>
  <c r="P296"/>
  <c r="P325" s="1"/>
  <c r="N296"/>
  <c r="L296"/>
  <c r="L325" s="1"/>
  <c r="O295"/>
  <c r="M295"/>
  <c r="O294"/>
  <c r="M294"/>
  <c r="O293"/>
  <c r="M293"/>
  <c r="O292"/>
  <c r="M292"/>
  <c r="O291"/>
  <c r="M291"/>
  <c r="P288"/>
  <c r="N288"/>
  <c r="L288"/>
  <c r="O286"/>
  <c r="M286"/>
  <c r="O285"/>
  <c r="M285"/>
  <c r="O284"/>
  <c r="M284"/>
  <c r="O283"/>
  <c r="M283"/>
  <c r="O282"/>
  <c r="M282"/>
  <c r="O281"/>
  <c r="O288" s="1"/>
  <c r="M281"/>
  <c r="M288" s="1"/>
  <c r="P274"/>
  <c r="N274"/>
  <c r="L274"/>
  <c r="O271"/>
  <c r="M271"/>
  <c r="O270"/>
  <c r="M270"/>
  <c r="O269"/>
  <c r="M269"/>
  <c r="O268"/>
  <c r="M268"/>
  <c r="O267"/>
  <c r="O274" s="1"/>
  <c r="M267"/>
  <c r="M274" s="1"/>
  <c r="P262"/>
  <c r="N262"/>
  <c r="L262"/>
  <c r="O261"/>
  <c r="M261"/>
  <c r="O260"/>
  <c r="M260"/>
  <c r="O259"/>
  <c r="O262" s="1"/>
  <c r="M259"/>
  <c r="M262" s="1"/>
  <c r="P256"/>
  <c r="N256"/>
  <c r="L256"/>
  <c r="O255"/>
  <c r="O256" s="1"/>
  <c r="M255"/>
  <c r="M256" s="1"/>
  <c r="P252"/>
  <c r="N252"/>
  <c r="L252"/>
  <c r="O251"/>
  <c r="M251"/>
  <c r="O250"/>
  <c r="M250"/>
  <c r="O249"/>
  <c r="O252" s="1"/>
  <c r="M249"/>
  <c r="M252" s="1"/>
  <c r="P246"/>
  <c r="P276" s="1"/>
  <c r="N246"/>
  <c r="L246"/>
  <c r="L276" s="1"/>
  <c r="O245"/>
  <c r="M245"/>
  <c r="O244"/>
  <c r="O246" s="1"/>
  <c r="M244"/>
  <c r="M246" s="1"/>
  <c r="P240"/>
  <c r="N240"/>
  <c r="L240"/>
  <c r="O237"/>
  <c r="M237"/>
  <c r="O236"/>
  <c r="O240" s="1"/>
  <c r="M236"/>
  <c r="M240" s="1"/>
  <c r="P231"/>
  <c r="P182" s="1"/>
  <c r="N231"/>
  <c r="L231"/>
  <c r="L182" s="1"/>
  <c r="O230"/>
  <c r="M230"/>
  <c r="O229"/>
  <c r="M229"/>
  <c r="O228"/>
  <c r="O231" s="1"/>
  <c r="M228"/>
  <c r="M231" s="1"/>
  <c r="P225"/>
  <c r="N225"/>
  <c r="L225"/>
  <c r="O224"/>
  <c r="M224"/>
  <c r="P217"/>
  <c r="N217"/>
  <c r="L217"/>
  <c r="O216"/>
  <c r="M216"/>
  <c r="O215"/>
  <c r="O217" s="1"/>
  <c r="O119" s="1"/>
  <c r="M215"/>
  <c r="M217" s="1"/>
  <c r="M119" s="1"/>
  <c r="P212"/>
  <c r="N212"/>
  <c r="L212"/>
  <c r="O210"/>
  <c r="O212" s="1"/>
  <c r="M210"/>
  <c r="M212" s="1"/>
  <c r="P207"/>
  <c r="N207"/>
  <c r="L207"/>
  <c r="O206"/>
  <c r="M206"/>
  <c r="O205"/>
  <c r="O207" s="1"/>
  <c r="M205"/>
  <c r="M207" s="1"/>
  <c r="P202"/>
  <c r="N202"/>
  <c r="L202"/>
  <c r="O199"/>
  <c r="M199"/>
  <c r="O198"/>
  <c r="M198"/>
  <c r="O197"/>
  <c r="O202" s="1"/>
  <c r="M197"/>
  <c r="M202" s="1"/>
  <c r="P194"/>
  <c r="P219" s="1"/>
  <c r="P118" s="1"/>
  <c r="N194"/>
  <c r="L194"/>
  <c r="L219" s="1"/>
  <c r="L118" s="1"/>
  <c r="O192"/>
  <c r="M192"/>
  <c r="N189"/>
  <c r="O188"/>
  <c r="L188"/>
  <c r="I188"/>
  <c r="L187"/>
  <c r="I187"/>
  <c r="C187"/>
  <c r="C186"/>
  <c r="N182"/>
  <c r="P173"/>
  <c r="O173"/>
  <c r="N173"/>
  <c r="L173"/>
  <c r="P172"/>
  <c r="O172"/>
  <c r="N172"/>
  <c r="M172"/>
  <c r="L172"/>
  <c r="P171"/>
  <c r="O171"/>
  <c r="N171"/>
  <c r="M171"/>
  <c r="L171"/>
  <c r="P170"/>
  <c r="O170"/>
  <c r="N170"/>
  <c r="M170"/>
  <c r="L170"/>
  <c r="P169"/>
  <c r="L169"/>
  <c r="P168"/>
  <c r="N168"/>
  <c r="L168"/>
  <c r="P162"/>
  <c r="N161"/>
  <c r="L161"/>
  <c r="N160"/>
  <c r="L160"/>
  <c r="N159"/>
  <c r="P158"/>
  <c r="L158"/>
  <c r="P157"/>
  <c r="O157"/>
  <c r="N157"/>
  <c r="M157"/>
  <c r="L157"/>
  <c r="P156"/>
  <c r="O156"/>
  <c r="N156"/>
  <c r="M156"/>
  <c r="L156"/>
  <c r="P155"/>
  <c r="O155"/>
  <c r="N155"/>
  <c r="M155"/>
  <c r="L155"/>
  <c r="P154"/>
  <c r="O154"/>
  <c r="N154"/>
  <c r="M154"/>
  <c r="L154"/>
  <c r="P153"/>
  <c r="O153"/>
  <c r="N153"/>
  <c r="M153"/>
  <c r="L153"/>
  <c r="P144"/>
  <c r="N144"/>
  <c r="P143"/>
  <c r="L143"/>
  <c r="P142"/>
  <c r="O142"/>
  <c r="N142"/>
  <c r="M142"/>
  <c r="L142"/>
  <c r="P140"/>
  <c r="O140"/>
  <c r="N140"/>
  <c r="M140"/>
  <c r="L140"/>
  <c r="N138"/>
  <c r="N134"/>
  <c r="N133"/>
  <c r="P132"/>
  <c r="L132"/>
  <c r="P131"/>
  <c r="L131"/>
  <c r="N130"/>
  <c r="P127"/>
  <c r="L127"/>
  <c r="N126"/>
  <c r="P119"/>
  <c r="N119"/>
  <c r="L119"/>
  <c r="O114"/>
  <c r="G96"/>
  <c r="J95"/>
  <c r="J94"/>
  <c r="J93"/>
  <c r="M1955" l="1"/>
  <c r="M559"/>
  <c r="J96"/>
  <c r="N219"/>
  <c r="N118" s="1"/>
  <c r="N276"/>
  <c r="N325"/>
  <c r="M330"/>
  <c r="L355"/>
  <c r="P355"/>
  <c r="L461"/>
  <c r="L126" s="1"/>
  <c r="P461"/>
  <c r="P126" s="1"/>
  <c r="N544"/>
  <c r="N127" s="1"/>
  <c r="N600"/>
  <c r="L752"/>
  <c r="L129" s="1"/>
  <c r="P752"/>
  <c r="P129" s="1"/>
  <c r="N710"/>
  <c r="N752" s="1"/>
  <c r="N129" s="1"/>
  <c r="L853"/>
  <c r="L130" s="1"/>
  <c r="P853"/>
  <c r="P130" s="1"/>
  <c r="N888"/>
  <c r="N131" s="1"/>
  <c r="N919"/>
  <c r="N132" s="1"/>
  <c r="L949"/>
  <c r="P949"/>
  <c r="L1033"/>
  <c r="L134" s="1"/>
  <c r="P1033"/>
  <c r="P134" s="1"/>
  <c r="L1122"/>
  <c r="P1122"/>
  <c r="L1178"/>
  <c r="P1178"/>
  <c r="L1243"/>
  <c r="L144" s="1"/>
  <c r="M1249"/>
  <c r="M1269" s="1"/>
  <c r="P1269"/>
  <c r="N1328"/>
  <c r="N143" s="1"/>
  <c r="N1364"/>
  <c r="N1397" s="1"/>
  <c r="N1422" s="1"/>
  <c r="L1395"/>
  <c r="L1397" s="1"/>
  <c r="L1422" s="1"/>
  <c r="P1395"/>
  <c r="P1397" s="1"/>
  <c r="P1422" s="1"/>
  <c r="L1496"/>
  <c r="P1496"/>
  <c r="L1542"/>
  <c r="P1542"/>
  <c r="N1615"/>
  <c r="N1682"/>
  <c r="L1760"/>
  <c r="P1760"/>
  <c r="N1834"/>
  <c r="L1990"/>
  <c r="P1990"/>
  <c r="O1955"/>
  <c r="L2038"/>
  <c r="N2038"/>
  <c r="M2109"/>
  <c r="M2126" s="1"/>
  <c r="M161" s="1"/>
  <c r="P2126"/>
  <c r="P161" s="1"/>
  <c r="N2151"/>
  <c r="N158" s="1"/>
  <c r="L2178"/>
  <c r="L159" s="1"/>
  <c r="P2178"/>
  <c r="P159" s="1"/>
  <c r="M2214"/>
  <c r="M2234" s="1"/>
  <c r="M160" s="1"/>
  <c r="P2234"/>
  <c r="P160" s="1"/>
  <c r="M2254"/>
  <c r="M162" s="1"/>
  <c r="L2254"/>
  <c r="L162" s="1"/>
  <c r="N2254"/>
  <c r="N162" s="1"/>
  <c r="N2353"/>
  <c r="N169" s="1"/>
  <c r="N2405"/>
  <c r="L2493"/>
  <c r="P2493"/>
  <c r="P2536"/>
  <c r="L121"/>
  <c r="P121"/>
  <c r="N332"/>
  <c r="N121"/>
  <c r="L332"/>
  <c r="P332"/>
  <c r="L1420"/>
  <c r="L1279"/>
  <c r="N1420"/>
  <c r="N1279"/>
  <c r="M194"/>
  <c r="M219" s="1"/>
  <c r="M118" s="1"/>
  <c r="O194"/>
  <c r="O219" s="1"/>
  <c r="O118" s="1"/>
  <c r="M225"/>
  <c r="O225"/>
  <c r="M233"/>
  <c r="M120" s="1"/>
  <c r="O233"/>
  <c r="O120" s="1"/>
  <c r="M276"/>
  <c r="O276"/>
  <c r="O329"/>
  <c r="O330" s="1"/>
  <c r="L413"/>
  <c r="L125" s="1"/>
  <c r="N413"/>
  <c r="N125" s="1"/>
  <c r="P413"/>
  <c r="P125" s="1"/>
  <c r="M345"/>
  <c r="M355" s="1"/>
  <c r="O345"/>
  <c r="O355" s="1"/>
  <c r="L1202"/>
  <c r="P1202"/>
  <c r="P1420"/>
  <c r="P1279"/>
  <c r="L233"/>
  <c r="L120" s="1"/>
  <c r="L122" s="1"/>
  <c r="N233"/>
  <c r="N120" s="1"/>
  <c r="N122" s="1"/>
  <c r="P233"/>
  <c r="P120" s="1"/>
  <c r="P122" s="1"/>
  <c r="M296"/>
  <c r="M325" s="1"/>
  <c r="M332" s="1"/>
  <c r="O296"/>
  <c r="O325" s="1"/>
  <c r="M337"/>
  <c r="M413" s="1"/>
  <c r="M125" s="1"/>
  <c r="O337"/>
  <c r="N1202"/>
  <c r="M461"/>
  <c r="M126" s="1"/>
  <c r="O461"/>
  <c r="O126" s="1"/>
  <c r="M544"/>
  <c r="M127" s="1"/>
  <c r="O544"/>
  <c r="O127" s="1"/>
  <c r="M605"/>
  <c r="O605"/>
  <c r="M614"/>
  <c r="O614"/>
  <c r="M703"/>
  <c r="M710" s="1"/>
  <c r="O703"/>
  <c r="O710" s="1"/>
  <c r="M853"/>
  <c r="M130" s="1"/>
  <c r="O853"/>
  <c r="O130" s="1"/>
  <c r="M865"/>
  <c r="M888" s="1"/>
  <c r="M131" s="1"/>
  <c r="O865"/>
  <c r="O888" s="1"/>
  <c r="O131" s="1"/>
  <c r="M962"/>
  <c r="M1033" s="1"/>
  <c r="O962"/>
  <c r="O1033" s="1"/>
  <c r="M1048"/>
  <c r="M1122" s="1"/>
  <c r="O1048"/>
  <c r="O1122" s="1"/>
  <c r="M1184"/>
  <c r="O1184"/>
  <c r="M1236"/>
  <c r="M1243" s="1"/>
  <c r="M144" s="1"/>
  <c r="O1236"/>
  <c r="O1243" s="1"/>
  <c r="O144" s="1"/>
  <c r="O1269"/>
  <c r="O1420" s="1"/>
  <c r="M1305"/>
  <c r="M1328" s="1"/>
  <c r="M143" s="1"/>
  <c r="O1305"/>
  <c r="O1328" s="1"/>
  <c r="O143" s="1"/>
  <c r="M1364"/>
  <c r="O1364"/>
  <c r="M1395"/>
  <c r="O1395"/>
  <c r="L1696"/>
  <c r="P1696"/>
  <c r="P2065" s="1"/>
  <c r="P152" s="1"/>
  <c r="P164" s="1"/>
  <c r="P2256"/>
  <c r="N2365"/>
  <c r="N2555"/>
  <c r="N167" s="1"/>
  <c r="N175" s="1"/>
  <c r="O2620"/>
  <c r="M549"/>
  <c r="M600" s="1"/>
  <c r="O549"/>
  <c r="O600" s="1"/>
  <c r="L614"/>
  <c r="L651" s="1"/>
  <c r="N614"/>
  <c r="N651" s="1"/>
  <c r="P614"/>
  <c r="P651" s="1"/>
  <c r="M679"/>
  <c r="M752" s="1"/>
  <c r="M129" s="1"/>
  <c r="O679"/>
  <c r="O752" s="1"/>
  <c r="O129" s="1"/>
  <c r="M899"/>
  <c r="M919" s="1"/>
  <c r="M132" s="1"/>
  <c r="O899"/>
  <c r="O919" s="1"/>
  <c r="O132" s="1"/>
  <c r="M932"/>
  <c r="M949" s="1"/>
  <c r="O932"/>
  <c r="O949" s="1"/>
  <c r="M1142"/>
  <c r="M1178" s="1"/>
  <c r="O1142"/>
  <c r="O1178" s="1"/>
  <c r="N1696"/>
  <c r="N2065" s="1"/>
  <c r="N152" s="1"/>
  <c r="N164" s="1"/>
  <c r="L2065"/>
  <c r="L152" s="1"/>
  <c r="L164" s="1"/>
  <c r="L2256"/>
  <c r="N2256"/>
  <c r="L2365"/>
  <c r="P2365"/>
  <c r="P2555"/>
  <c r="P167" s="1"/>
  <c r="P175" s="1"/>
  <c r="M2620"/>
  <c r="M1448"/>
  <c r="M1496" s="1"/>
  <c r="O1448"/>
  <c r="O1496" s="1"/>
  <c r="M1509"/>
  <c r="M1542" s="1"/>
  <c r="O1509"/>
  <c r="O1542" s="1"/>
  <c r="M1615"/>
  <c r="O1615"/>
  <c r="M1628"/>
  <c r="M1682" s="1"/>
  <c r="M1696" s="1"/>
  <c r="O1628"/>
  <c r="O1682" s="1"/>
  <c r="O1696" s="1"/>
  <c r="M1760"/>
  <c r="O1760"/>
  <c r="M1768"/>
  <c r="M1834" s="1"/>
  <c r="O1768"/>
  <c r="O1834" s="1"/>
  <c r="M1846"/>
  <c r="O1846"/>
  <c r="M1964"/>
  <c r="O1964"/>
  <c r="O2009"/>
  <c r="M2027"/>
  <c r="M2030" s="1"/>
  <c r="O2027"/>
  <c r="O2030" s="1"/>
  <c r="O2109"/>
  <c r="O2126" s="1"/>
  <c r="O161" s="1"/>
  <c r="M2133"/>
  <c r="M2151" s="1"/>
  <c r="M158" s="1"/>
  <c r="O2133"/>
  <c r="O2151" s="1"/>
  <c r="O158" s="1"/>
  <c r="M2166"/>
  <c r="M2178" s="1"/>
  <c r="O2166"/>
  <c r="O2178" s="1"/>
  <c r="O159" s="1"/>
  <c r="O2239"/>
  <c r="O2254" s="1"/>
  <c r="M2314"/>
  <c r="M2353" s="1"/>
  <c r="O2314"/>
  <c r="O2353" s="1"/>
  <c r="M2405"/>
  <c r="O2405"/>
  <c r="M2493"/>
  <c r="O2493"/>
  <c r="M2509"/>
  <c r="O2509"/>
  <c r="M2518"/>
  <c r="O2518"/>
  <c r="L2525"/>
  <c r="L2536" s="1"/>
  <c r="L2555" s="1"/>
  <c r="L167" s="1"/>
  <c r="L175" s="1"/>
  <c r="M2530"/>
  <c r="M2532" s="1"/>
  <c r="O2530"/>
  <c r="O2533" s="1"/>
  <c r="L2532"/>
  <c r="L2533" s="1"/>
  <c r="M2559"/>
  <c r="O2559"/>
  <c r="M2594"/>
  <c r="O2594"/>
  <c r="O2214"/>
  <c r="O2234" s="1"/>
  <c r="O160" s="1"/>
  <c r="M2522"/>
  <c r="M2524" s="1"/>
  <c r="O2522"/>
  <c r="O2525" s="1"/>
  <c r="M1420" l="1"/>
  <c r="M1279"/>
  <c r="L1413"/>
  <c r="L138"/>
  <c r="L957"/>
  <c r="L133"/>
  <c r="M2604"/>
  <c r="M168" s="1"/>
  <c r="O2604"/>
  <c r="O168" s="1"/>
  <c r="M1990"/>
  <c r="N177"/>
  <c r="O128"/>
  <c r="O651"/>
  <c r="O413"/>
  <c r="O125" s="1"/>
  <c r="M242"/>
  <c r="P1413"/>
  <c r="P138"/>
  <c r="P957"/>
  <c r="P133"/>
  <c r="O1990"/>
  <c r="M651"/>
  <c r="M128" s="1"/>
  <c r="M136" s="1"/>
  <c r="O242"/>
  <c r="O169"/>
  <c r="O2365"/>
  <c r="O2256"/>
  <c r="O162"/>
  <c r="M159"/>
  <c r="M2256"/>
  <c r="M957"/>
  <c r="M133"/>
  <c r="N653"/>
  <c r="N1042" s="1"/>
  <c r="N1412" s="1"/>
  <c r="N128"/>
  <c r="O1413"/>
  <c r="O138"/>
  <c r="O134"/>
  <c r="O2536"/>
  <c r="O2555" s="1"/>
  <c r="O167" s="1"/>
  <c r="O2038"/>
  <c r="O2065" s="1"/>
  <c r="O152" s="1"/>
  <c r="O164" s="1"/>
  <c r="O1202"/>
  <c r="O653"/>
  <c r="O332"/>
  <c r="M169"/>
  <c r="M2365"/>
  <c r="O957"/>
  <c r="O1042" s="1"/>
  <c r="O1412" s="1"/>
  <c r="O133"/>
  <c r="P653"/>
  <c r="P1042" s="1"/>
  <c r="P1412" s="1"/>
  <c r="P128"/>
  <c r="L653"/>
  <c r="L1042" s="1"/>
  <c r="L1412" s="1"/>
  <c r="L128"/>
  <c r="M1413"/>
  <c r="M138"/>
  <c r="M134"/>
  <c r="M1417"/>
  <c r="M145"/>
  <c r="M1202"/>
  <c r="M653"/>
  <c r="M1042" s="1"/>
  <c r="M1412" s="1"/>
  <c r="N1414"/>
  <c r="N139"/>
  <c r="L1414"/>
  <c r="L139"/>
  <c r="O278"/>
  <c r="O1410" s="1"/>
  <c r="O121"/>
  <c r="O122" s="1"/>
  <c r="L1417"/>
  <c r="L145"/>
  <c r="M2525"/>
  <c r="M2536" s="1"/>
  <c r="M2555" s="1"/>
  <c r="M167" s="1"/>
  <c r="M175" s="1"/>
  <c r="M2038"/>
  <c r="M2065" s="1"/>
  <c r="M152" s="1"/>
  <c r="M164" s="1"/>
  <c r="M1397"/>
  <c r="M1422" s="1"/>
  <c r="O1279"/>
  <c r="N136"/>
  <c r="L242"/>
  <c r="L278" s="1"/>
  <c r="L1410" s="1"/>
  <c r="N242"/>
  <c r="N278" s="1"/>
  <c r="N1410" s="1"/>
  <c r="P1414"/>
  <c r="P139"/>
  <c r="M278"/>
  <c r="M1410" s="1"/>
  <c r="M121"/>
  <c r="M122" s="1"/>
  <c r="P1417"/>
  <c r="P145"/>
  <c r="N1417"/>
  <c r="N145"/>
  <c r="M2533"/>
  <c r="L177"/>
  <c r="P177"/>
  <c r="O1397"/>
  <c r="O1422" s="1"/>
  <c r="P136"/>
  <c r="L136"/>
  <c r="P242"/>
  <c r="P278" s="1"/>
  <c r="P1410" s="1"/>
  <c r="O136" l="1"/>
  <c r="O175"/>
  <c r="M1414"/>
  <c r="M1418" s="1"/>
  <c r="M1424" s="1"/>
  <c r="M1428" s="1"/>
  <c r="M1432" s="1"/>
  <c r="M1439" s="1"/>
  <c r="M141" s="1"/>
  <c r="M147" s="1"/>
  <c r="M139"/>
  <c r="O1414"/>
  <c r="O139"/>
  <c r="M177"/>
  <c r="N1418"/>
  <c r="O1417"/>
  <c r="O145"/>
  <c r="N1424"/>
  <c r="N1428" s="1"/>
  <c r="N1432" s="1"/>
  <c r="N1439" s="1"/>
  <c r="N141" s="1"/>
  <c r="N147" s="1"/>
  <c r="L1418"/>
  <c r="L1424" s="1"/>
  <c r="L1428" s="1"/>
  <c r="L1432" s="1"/>
  <c r="L1439" s="1"/>
  <c r="L141" s="1"/>
  <c r="L147" s="1"/>
  <c r="P1418"/>
  <c r="P1424" s="1"/>
  <c r="P1428" s="1"/>
  <c r="P1432" s="1"/>
  <c r="P1439" s="1"/>
  <c r="P141" s="1"/>
  <c r="P147" s="1"/>
  <c r="O177"/>
  <c r="O1418" l="1"/>
  <c r="O1424" s="1"/>
  <c r="O1428" s="1"/>
  <c r="O1432" s="1"/>
  <c r="O1439" s="1"/>
  <c r="O141" s="1"/>
  <c r="P1441"/>
  <c r="P149"/>
  <c r="P179" s="1"/>
  <c r="N1441"/>
  <c r="N149"/>
  <c r="N179" s="1"/>
  <c r="M1441"/>
  <c r="M149"/>
  <c r="L1441"/>
  <c r="L149"/>
  <c r="L179" s="1"/>
  <c r="O147"/>
  <c r="O1441" l="1"/>
  <c r="O149"/>
</calcChain>
</file>

<file path=xl/sharedStrings.xml><?xml version="1.0" encoding="utf-8"?>
<sst xmlns="http://schemas.openxmlformats.org/spreadsheetml/2006/main" count="3267" uniqueCount="698">
  <si>
    <t>RESULTS OF OPERATIONS</t>
  </si>
  <si>
    <t xml:space="preserve"> </t>
  </si>
  <si>
    <t>USER SPECIFIC INFORMATION</t>
  </si>
  <si>
    <t>STATE:</t>
  </si>
  <si>
    <t>PERIOD:</t>
  </si>
  <si>
    <t>FILE:</t>
  </si>
  <si>
    <t>PREPARED BY:</t>
  </si>
  <si>
    <t>Revenue Requirement Department</t>
  </si>
  <si>
    <t>DATE:</t>
  </si>
  <si>
    <t>TIME:</t>
  </si>
  <si>
    <t>TYPE OF RATE BASE:</t>
  </si>
  <si>
    <t>ALLOCATION METHOD:</t>
  </si>
  <si>
    <t>FERC JURISDICTION:</t>
  </si>
  <si>
    <t>8 OR 12 CP:</t>
  </si>
  <si>
    <t>DEMAND %</t>
  </si>
  <si>
    <t>ENERGY %</t>
  </si>
  <si>
    <t>TAX INFORMATION</t>
  </si>
  <si>
    <t>TAX RATE ASSUMPTIONS:</t>
  </si>
  <si>
    <t>TAX RATE</t>
  </si>
  <si>
    <t>FEDERAL RATE</t>
  </si>
  <si>
    <t>STATE EFFECTIVE RATE</t>
  </si>
  <si>
    <t>TAX GROSS UP FACTOR</t>
  </si>
  <si>
    <t>FEDERAL/STATE COMBINED RATE</t>
  </si>
  <si>
    <t>CAPITAL STRUCTURE INFORMATION</t>
  </si>
  <si>
    <t>CAPITAL</t>
  </si>
  <si>
    <t>EMBEDDED</t>
  </si>
  <si>
    <t>WEIGHTED</t>
  </si>
  <si>
    <t>STRUCTURE</t>
  </si>
  <si>
    <t>COST</t>
  </si>
  <si>
    <t>DEBT</t>
  </si>
  <si>
    <t>PREFERRED</t>
  </si>
  <si>
    <t>COMMON</t>
  </si>
  <si>
    <t>OTHER INFORMATION</t>
  </si>
  <si>
    <t xml:space="preserve">  </t>
  </si>
  <si>
    <t>RESULTS OF OPERATIONS SUMMARY</t>
  </si>
  <si>
    <t>JUNE 2011</t>
  </si>
  <si>
    <t>MAY 2013</t>
  </si>
  <si>
    <t>UNADJUSTED RESULTS</t>
  </si>
  <si>
    <t>NORMALIZED RESULTS</t>
  </si>
  <si>
    <t>Description of Account Summary:</t>
  </si>
  <si>
    <t>Ref</t>
  </si>
  <si>
    <t>TOTAL</t>
  </si>
  <si>
    <t>OTHER</t>
  </si>
  <si>
    <t>ADJUSTMENTS</t>
  </si>
  <si>
    <t>ADJ TOTAL</t>
  </si>
  <si>
    <t>Operating Revenues</t>
  </si>
  <si>
    <t>General Business Revenues</t>
  </si>
  <si>
    <t>Interdepartmental</t>
  </si>
  <si>
    <t>Special Sales</t>
  </si>
  <si>
    <t>Other Operating Revenues</t>
  </si>
  <si>
    <t xml:space="preserve">   Total Operating Revenues</t>
  </si>
  <si>
    <t>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</si>
  <si>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</si>
  <si>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</si>
  <si>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</si>
  <si>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</si>
  <si>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</si>
  <si>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</si>
  <si>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</si>
  <si>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Infor</t>
  </si>
  <si>
    <t>Sales</t>
  </si>
  <si>
    <t>Administrative &amp; General</t>
  </si>
  <si>
    <t xml:space="preserve">    Total O &amp; M Expenses</t>
  </si>
  <si>
    <t>Depreciation</t>
  </si>
  <si>
    <t xml:space="preserve">Amortization </t>
  </si>
  <si>
    <t>Taxes Other Than Income</t>
  </si>
  <si>
    <t>Income Taxes - Federal</t>
  </si>
  <si>
    <t>Income Taxes - State</t>
  </si>
  <si>
    <t>Income Taxes - Def Net</t>
  </si>
  <si>
    <t>Investment Tax Credit Adj.</t>
  </si>
  <si>
    <t xml:space="preserve">Misc Revenue &amp; Expense </t>
  </si>
  <si>
    <t>Total Operating Expenses</t>
  </si>
  <si>
    <t>Operating Revenue for Return</t>
  </si>
  <si>
    <t>Rate Base:</t>
  </si>
  <si>
    <t>Electric Plant in Service</t>
  </si>
  <si>
    <t>Plant Held for Future Use</t>
  </si>
  <si>
    <t>Misc Deferred Debits</t>
  </si>
  <si>
    <t>Elec Plant Acq Adj</t>
  </si>
  <si>
    <t>Nuclear Fuel</t>
  </si>
  <si>
    <t>Prepayments</t>
  </si>
  <si>
    <t>Fuel Stock</t>
  </si>
  <si>
    <t>Material &amp; Supplies</t>
  </si>
  <si>
    <t>Working Capital</t>
  </si>
  <si>
    <t>Weatherization Loans</t>
  </si>
  <si>
    <t>Miscellaneous Rate Base</t>
  </si>
  <si>
    <t xml:space="preserve">     Total Electric Plant</t>
  </si>
  <si>
    <t>Rate Base Deductions:</t>
  </si>
  <si>
    <t>Accum Prov For Depr</t>
  </si>
  <si>
    <t>Accum Prov For Amort</t>
  </si>
  <si>
    <t>Accum Def Income Taxes</t>
  </si>
  <si>
    <t>Unamortized ITC</t>
  </si>
  <si>
    <t>Customer Adv for Const</t>
  </si>
  <si>
    <t>Customer Service Deposits</t>
  </si>
  <si>
    <t>Misc. Rate Base Deductions</t>
  </si>
  <si>
    <t xml:space="preserve">     Total Rate Base Deductions</t>
  </si>
  <si>
    <t>Total Rate Base</t>
  </si>
  <si>
    <t>Return on Rate Base</t>
  </si>
  <si>
    <t>Return on Equity</t>
  </si>
  <si>
    <t>Net Power Costs</t>
  </si>
  <si>
    <t>100 Basis Points in Equity:</t>
  </si>
  <si>
    <t xml:space="preserve">   Revenue Requirement Impact</t>
  </si>
  <si>
    <t xml:space="preserve">   Rate Base Decrease</t>
  </si>
  <si>
    <t>FERC</t>
  </si>
  <si>
    <t>BUS</t>
  </si>
  <si>
    <t>ACCT</t>
  </si>
  <si>
    <t>DESCRIP</t>
  </si>
  <si>
    <t>FUNC</t>
  </si>
  <si>
    <t>FACTOR</t>
  </si>
  <si>
    <t>UTAH</t>
  </si>
  <si>
    <t>ADJUSTMENT</t>
  </si>
  <si>
    <t>Sales to Ultimate Customers</t>
  </si>
  <si>
    <t>Residential Sales</t>
  </si>
  <si>
    <t>B1</t>
  </si>
  <si>
    <t>Commercial &amp; Industrial Sales</t>
  </si>
  <si>
    <t>Public Street &amp; Highway Lighting</t>
  </si>
  <si>
    <t>Other Sales to Public Authority</t>
  </si>
  <si>
    <t>Total Sales to Ultimate Customers</t>
  </si>
  <si>
    <t>Sales for Resale-Non NPC</t>
  </si>
  <si>
    <t>447NPC</t>
  </si>
  <si>
    <t>Sales for Resale-NPC</t>
  </si>
  <si>
    <t>Total Sales for Resale</t>
  </si>
  <si>
    <t>Provision for Rate Refund</t>
  </si>
  <si>
    <t>Total Sales from Electricity</t>
  </si>
  <si>
    <t>Forfeited Discounts &amp; Interest</t>
  </si>
  <si>
    <t>Misc Electric Revenue</t>
  </si>
  <si>
    <t>Water Sales</t>
  </si>
  <si>
    <t>Rent of Electric Property</t>
  </si>
  <si>
    <t>Other Electric Revenue</t>
  </si>
  <si>
    <t>Total Other Electric Revenues</t>
  </si>
  <si>
    <t>Total Electric Operating Revenues</t>
  </si>
  <si>
    <t>Summary of Revenues by Factor</t>
  </si>
  <si>
    <t>S</t>
  </si>
  <si>
    <t>CN</t>
  </si>
  <si>
    <t>SE</t>
  </si>
  <si>
    <t>SO</t>
  </si>
  <si>
    <t>SG</t>
  </si>
  <si>
    <t>DGP</t>
  </si>
  <si>
    <t>Miscellaneous Revenues</t>
  </si>
  <si>
    <t>Gain on Sale of Utility Plant - CR</t>
  </si>
  <si>
    <t>Loss on Sale of Utility Plant</t>
  </si>
  <si>
    <t>Gain from Emission Allowances</t>
  </si>
  <si>
    <t>Gain from Disposition of NOX Credits</t>
  </si>
  <si>
    <t>Impact Housing Interest Income</t>
  </si>
  <si>
    <t>(Gain) / Loss on Sale of Utility Plant</t>
  </si>
  <si>
    <t>Total Miscellaneous Revenues</t>
  </si>
  <si>
    <t>Miscellaneous Expenses</t>
  </si>
  <si>
    <t>Interest on Customer Deposits</t>
  </si>
  <si>
    <t>Total Miscellaneous Expenses</t>
  </si>
  <si>
    <t>Net Misc Revenue and Expense</t>
  </si>
  <si>
    <t>Operation Supervision &amp; Engineering</t>
  </si>
  <si>
    <t>B2</t>
  </si>
  <si>
    <t>Fuel Related-Non NPC</t>
  </si>
  <si>
    <t>501NPC</t>
  </si>
  <si>
    <t xml:space="preserve">Fuel Related-NPC </t>
  </si>
  <si>
    <t>Total Fuel Related</t>
  </si>
  <si>
    <t>Steam Expenses</t>
  </si>
  <si>
    <t>Steam From Other Sources-Non-NPC</t>
  </si>
  <si>
    <t>503NPC</t>
  </si>
  <si>
    <t>Steam From Other Sources-NPC</t>
  </si>
  <si>
    <t>Electric Expenses</t>
  </si>
  <si>
    <t>Misc. Steam Expense</t>
  </si>
  <si>
    <t>Rents</t>
  </si>
  <si>
    <t>Maint Supervision &amp; Engineering</t>
  </si>
  <si>
    <t>Maintenance of Structures</t>
  </si>
  <si>
    <t>Maintenance of Boiler Plant</t>
  </si>
  <si>
    <t>Maintenance of Electric Plant</t>
  </si>
  <si>
    <t>Maintenance of Misc. Steam Plant</t>
  </si>
  <si>
    <t>Total Steam Power Generation</t>
  </si>
  <si>
    <t>Operation Super &amp; Engineering</t>
  </si>
  <si>
    <t>Nuclear Fuel Expense</t>
  </si>
  <si>
    <t>Coolants and Water</t>
  </si>
  <si>
    <t>Misc. Nuclear Expenses</t>
  </si>
  <si>
    <t>Maintenance Super &amp; Engineering</t>
  </si>
  <si>
    <t>Maintenance of Reactor Plant</t>
  </si>
  <si>
    <t>Maintenance of Misc Nuclear</t>
  </si>
  <si>
    <t>Total Nuclear Power Generation</t>
  </si>
  <si>
    <t>Water For Power</t>
  </si>
  <si>
    <t>Hydraulic Expenses</t>
  </si>
  <si>
    <t>Misc. Hydro Expenses</t>
  </si>
  <si>
    <t>Rents (Hydro Generation)</t>
  </si>
  <si>
    <t>Maintenance of Dams &amp; Waterways</t>
  </si>
  <si>
    <t>Maintenance of Misc. Hydro Plant</t>
  </si>
  <si>
    <t xml:space="preserve">Total Hydraulic Power Generation </t>
  </si>
  <si>
    <t>Fuel-Non-NPC</t>
  </si>
  <si>
    <t>547NPC</t>
  </si>
  <si>
    <t>Fuel-NPC</t>
  </si>
  <si>
    <t>Generation Expense</t>
  </si>
  <si>
    <t>Miscellaneous Other</t>
  </si>
  <si>
    <t>Maint of Generation &amp; Electric Plant</t>
  </si>
  <si>
    <t>Maintenance of Misc. Other</t>
  </si>
  <si>
    <t>Total Other Power Generation</t>
  </si>
  <si>
    <t>Purchased Power-Non NPC</t>
  </si>
  <si>
    <t>555NPC</t>
  </si>
  <si>
    <t>Purchased Power-NPC</t>
  </si>
  <si>
    <t>Seasonal Contracts</t>
  </si>
  <si>
    <t>Total Purchased Power</t>
  </si>
  <si>
    <t>System Control &amp; Load Dispatch</t>
  </si>
  <si>
    <t>Other Expenses</t>
  </si>
  <si>
    <t>Embedded Cost Differentials</t>
  </si>
  <si>
    <t>Company Owned Hydro</t>
  </si>
  <si>
    <t>Mid-C Contract</t>
  </si>
  <si>
    <t>Existing QF Contracts</t>
  </si>
  <si>
    <t xml:space="preserve">2010 Protocol Stipulated Embedded Cost Differential </t>
  </si>
  <si>
    <t>Klamath Dam Removal Surcharge Re-allocation</t>
  </si>
  <si>
    <t>Total Other Power Supply</t>
  </si>
  <si>
    <t>Total Production Expense</t>
  </si>
  <si>
    <t>Summary of Production Expense by Factor</t>
  </si>
  <si>
    <t>SNPPH</t>
  </si>
  <si>
    <t>TROJP</t>
  </si>
  <si>
    <t>SGCT</t>
  </si>
  <si>
    <t>DEU</t>
  </si>
  <si>
    <t>DEP</t>
  </si>
  <si>
    <t>SNPPS</t>
  </si>
  <si>
    <t>SNPPO</t>
  </si>
  <si>
    <t>DGU</t>
  </si>
  <si>
    <t>MC</t>
  </si>
  <si>
    <t>SSGCT</t>
  </si>
  <si>
    <t>SSECT</t>
  </si>
  <si>
    <t>SSGC</t>
  </si>
  <si>
    <t>SSGCH</t>
  </si>
  <si>
    <t>SSECH</t>
  </si>
  <si>
    <t>Total Production Expense by Factor</t>
  </si>
  <si>
    <t>Load Dispatching</t>
  </si>
  <si>
    <t>Station Expense</t>
  </si>
  <si>
    <t>Overhead Line Expense</t>
  </si>
  <si>
    <t>Underground Line Expense</t>
  </si>
  <si>
    <t>Transmission of Electricity by Others</t>
  </si>
  <si>
    <t>565NPC</t>
  </si>
  <si>
    <t>Transmission of Electricity by Others-NPC</t>
  </si>
  <si>
    <t>Total Transmission of Electricity by Others</t>
  </si>
  <si>
    <t>Misc. Transmission Expense</t>
  </si>
  <si>
    <t>Rents - Transmission</t>
  </si>
  <si>
    <t>Maintenance of Station Equipment</t>
  </si>
  <si>
    <t>Maintenance of Overhead Lines</t>
  </si>
  <si>
    <t>Maintenance of Underground Lines</t>
  </si>
  <si>
    <t>Maint of Misc. Transmission Plant</t>
  </si>
  <si>
    <t>Total Transmission Expense</t>
  </si>
  <si>
    <t>Summary of Transmission Expense by Factor</t>
  </si>
  <si>
    <t>SNPT</t>
  </si>
  <si>
    <t>Total Transmission Expense by Factor</t>
  </si>
  <si>
    <t>Overhead Line Expenses</t>
  </si>
  <si>
    <t>Street Lighting &amp; Signal Systems</t>
  </si>
  <si>
    <t>Meter Expenses</t>
  </si>
  <si>
    <t>Customer Installation Expenses</t>
  </si>
  <si>
    <t>Misc. Distribution Expenses</t>
  </si>
  <si>
    <t>Maintenance of Line Transformers</t>
  </si>
  <si>
    <t>Maint of Street Lighting &amp; Signal Sys.</t>
  </si>
  <si>
    <t>Maintenance of Meters</t>
  </si>
  <si>
    <t>Maint of Misc. Distribution Plant</t>
  </si>
  <si>
    <t>Total Distribution Expense</t>
  </si>
  <si>
    <t>Summary of Distribution Expense by Factor</t>
  </si>
  <si>
    <t>SNPD</t>
  </si>
  <si>
    <t>Total Distribution Expense by Factor</t>
  </si>
  <si>
    <t>Supervision</t>
  </si>
  <si>
    <t>Meter Reading Expense</t>
  </si>
  <si>
    <t>Customer Receipts &amp; Collections</t>
  </si>
  <si>
    <t>Uncollectible Accounts</t>
  </si>
  <si>
    <t>Misc. Customer Accounts Expense</t>
  </si>
  <si>
    <t>Total Customer Accounts Expense</t>
  </si>
  <si>
    <t>Summary of Customer Accts Exp by Factor</t>
  </si>
  <si>
    <t>Total Customer Accounts Expense by Factor</t>
  </si>
  <si>
    <t>Customer Assistance</t>
  </si>
  <si>
    <t>Informational &amp; Instructional Adv</t>
  </si>
  <si>
    <t>Misc. Customer Service</t>
  </si>
  <si>
    <t>Total Customer Service Expense</t>
  </si>
  <si>
    <t>Summary of Customer Service Exp by Factor</t>
  </si>
  <si>
    <t>Total Customer Service Expense by Factor</t>
  </si>
  <si>
    <t>Demonstration &amp; Selling Expense</t>
  </si>
  <si>
    <t>Advertising Expense</t>
  </si>
  <si>
    <t>Misc. Sales Expense</t>
  </si>
  <si>
    <t>Total Sales Expense</t>
  </si>
  <si>
    <t>Total Sales Expense by Factor</t>
  </si>
  <si>
    <t>Total Customer Service Exp Including Sales</t>
  </si>
  <si>
    <t>Administrative &amp; General Salaries</t>
  </si>
  <si>
    <t>Office Supplies &amp; expenses</t>
  </si>
  <si>
    <t>A&amp;G Expenses Transferred</t>
  </si>
  <si>
    <t>Outside Services</t>
  </si>
  <si>
    <t>Property Insurance</t>
  </si>
  <si>
    <t>Injuries &amp; Damages</t>
  </si>
  <si>
    <t>Employee Pensions &amp; Benefits</t>
  </si>
  <si>
    <t>Franchise Requirements</t>
  </si>
  <si>
    <t>Regulatory Commission Expense</t>
  </si>
  <si>
    <t>Duplicate Charges</t>
  </si>
  <si>
    <t>Misc General Expenses</t>
  </si>
  <si>
    <t>Maintenance of General Plant</t>
  </si>
  <si>
    <t>Total Administrative &amp; General Expense</t>
  </si>
  <si>
    <t>Summary of A&amp;G Expense by Factor</t>
  </si>
  <si>
    <t>Total A&amp;G Expense by Factor</t>
  </si>
  <si>
    <t>Total O&amp;M Expense</t>
  </si>
  <si>
    <t>403SP</t>
  </si>
  <si>
    <t>Steam Depreciation</t>
  </si>
  <si>
    <t>B3</t>
  </si>
  <si>
    <t>403NP</t>
  </si>
  <si>
    <t>Nuclear Depreciation</t>
  </si>
  <si>
    <t>403HP</t>
  </si>
  <si>
    <t>Hydro Depreciation</t>
  </si>
  <si>
    <t>403OP</t>
  </si>
  <si>
    <t>Other Production Depreciation</t>
  </si>
  <si>
    <t>403TP</t>
  </si>
  <si>
    <t>Transmission Depreciation</t>
  </si>
  <si>
    <t>Distribution Depreciation</t>
  </si>
  <si>
    <t>Land &amp; Land Rights</t>
  </si>
  <si>
    <t>Structures</t>
  </si>
  <si>
    <t>Station Equipment</t>
  </si>
  <si>
    <t>Storage Battery Equipment</t>
  </si>
  <si>
    <t>Poles &amp; Towers</t>
  </si>
  <si>
    <t>OH Conductors</t>
  </si>
  <si>
    <t>UG Conduit</t>
  </si>
  <si>
    <t>UG Conductor</t>
  </si>
  <si>
    <t>Line Trans</t>
  </si>
  <si>
    <t>Services</t>
  </si>
  <si>
    <t>Meters</t>
  </si>
  <si>
    <t>Inst Cust Prem</t>
  </si>
  <si>
    <t>Leased Property</t>
  </si>
  <si>
    <t>Street Lighting</t>
  </si>
  <si>
    <t>403GP</t>
  </si>
  <si>
    <t>General Depreciation</t>
  </si>
  <si>
    <t>403GV0</t>
  </si>
  <si>
    <t>General Vehicles</t>
  </si>
  <si>
    <t>403MP</t>
  </si>
  <si>
    <t>Mining Depreciation</t>
  </si>
  <si>
    <t>403EP</t>
  </si>
  <si>
    <t>Experimental Plant Depreciation</t>
  </si>
  <si>
    <t>ARO Depreciation</t>
  </si>
  <si>
    <t>Total Depreciation Expense</t>
  </si>
  <si>
    <t>Summary</t>
  </si>
  <si>
    <t>Total Depreciation Expense By Factor</t>
  </si>
  <si>
    <t>404GP</t>
  </si>
  <si>
    <t>Amort of LT Plant - Capital Lease Gen</t>
  </si>
  <si>
    <t>B4</t>
  </si>
  <si>
    <t>404SP</t>
  </si>
  <si>
    <t>Amort of LT Plant - Cap Lease Steam</t>
  </si>
  <si>
    <t>404IP</t>
  </si>
  <si>
    <t>Amort of LT Plant - Intangible Plant</t>
  </si>
  <si>
    <t>404MP</t>
  </si>
  <si>
    <t>Amort of LT Plant - Mining Plant</t>
  </si>
  <si>
    <t>404OP</t>
  </si>
  <si>
    <t>Amort of LT Plant - Other Plant</t>
  </si>
  <si>
    <t>404HP</t>
  </si>
  <si>
    <t>Amortization of Other Electric Plant</t>
  </si>
  <si>
    <t>Total Amortization of Limited Term Plant</t>
  </si>
  <si>
    <t>Amortization of Plant Acquisition Adj</t>
  </si>
  <si>
    <t>Amort of Prop Losses, Unrec Plant, etc</t>
  </si>
  <si>
    <t>Total Amortization Expense</t>
  </si>
  <si>
    <t>Summary of Amortization Expense by Factor</t>
  </si>
  <si>
    <t>Total Amortization Expense by Factor</t>
  </si>
  <si>
    <t>Total Taxes Other Than Income</t>
  </si>
  <si>
    <t>B5</t>
  </si>
  <si>
    <t>Deferred Investment Tax Credit - Fed</t>
  </si>
  <si>
    <t>B7</t>
  </si>
  <si>
    <t>Deferred Investment Tax Credit - Idaho</t>
  </si>
  <si>
    <t>Total Deferred ITC</t>
  </si>
  <si>
    <t>Interest on Long-Term Debt</t>
  </si>
  <si>
    <t>B6</t>
  </si>
  <si>
    <t>Amortization of Debt Disc &amp; Exp</t>
  </si>
  <si>
    <t>Amortization of Premium on Debt</t>
  </si>
  <si>
    <t>Other Interest Expense</t>
  </si>
  <si>
    <t>AFUDC - Borrowed</t>
  </si>
  <si>
    <t>Total Elec. Interest Deductions for Tax</t>
  </si>
  <si>
    <t>Non-Utility Portion of Interest</t>
  </si>
  <si>
    <t>Total Non-utility Interest</t>
  </si>
  <si>
    <t>Total Interest Deductions for Tax</t>
  </si>
  <si>
    <t>Interest &amp; Dividends</t>
  </si>
  <si>
    <t>Total Operating Deductions for Tax</t>
  </si>
  <si>
    <t>Deferred Income Tax - Federal-DR</t>
  </si>
  <si>
    <t>41110</t>
  </si>
  <si>
    <t>Deferred Income Tax - Federal-CR</t>
  </si>
  <si>
    <t>Total Deferred Income Taxes</t>
  </si>
  <si>
    <t>SCHMAF</t>
  </si>
  <si>
    <t xml:space="preserve">  Additions - Flow Through</t>
  </si>
  <si>
    <t>SCHMAP</t>
  </si>
  <si>
    <t xml:space="preserve">  Additions - Permanent</t>
  </si>
  <si>
    <t>SCHMAT</t>
  </si>
  <si>
    <t xml:space="preserve">  Additions - Temporary</t>
  </si>
  <si>
    <t>TOTAL SCHEDULE - M ADDITIONS</t>
  </si>
  <si>
    <t>SCHMDF</t>
  </si>
  <si>
    <t xml:space="preserve">  Deductions - Flow Through</t>
  </si>
  <si>
    <t>SCHMDP</t>
  </si>
  <si>
    <t xml:space="preserve">  Deductions - Permanent</t>
  </si>
  <si>
    <t>SCHMDT</t>
  </si>
  <si>
    <t xml:space="preserve">  Deductions - Temporary</t>
  </si>
  <si>
    <t>TOTAL SCHEDULE - M DEDUCTIONS</t>
  </si>
  <si>
    <t>TOTAL SCHEDULE - M ADJUSTMENTS</t>
  </si>
  <si>
    <t>State Income Taxes</t>
  </si>
  <si>
    <t>PTC</t>
  </si>
  <si>
    <t>Total State Tax Expense</t>
  </si>
  <si>
    <t>Calculation of Taxable Income:</t>
  </si>
  <si>
    <t>Operating Deductions:</t>
  </si>
  <si>
    <t xml:space="preserve">   O &amp; M Expenses</t>
  </si>
  <si>
    <t xml:space="preserve">   Depreciation Expense</t>
  </si>
  <si>
    <t xml:space="preserve">   Amortization Expense</t>
  </si>
  <si>
    <t xml:space="preserve">   Taxes Other Than Income</t>
  </si>
  <si>
    <t xml:space="preserve">   Interest &amp; Dividends (AFUDC-Equity)</t>
  </si>
  <si>
    <t xml:space="preserve">   Misc Revenue &amp; Expense</t>
  </si>
  <si>
    <t xml:space="preserve">    Total Operating Deductions</t>
  </si>
  <si>
    <t>Other Deductions:</t>
  </si>
  <si>
    <t xml:space="preserve">   Interest Deductions</t>
  </si>
  <si>
    <t xml:space="preserve">   Interest on PCRBS</t>
  </si>
  <si>
    <t xml:space="preserve">   Schedule M Adjustments</t>
  </si>
  <si>
    <t xml:space="preserve">    Income Before State Taxes</t>
  </si>
  <si>
    <t>Total Taxable Income</t>
  </si>
  <si>
    <t>Tax Rate</t>
  </si>
  <si>
    <t>Federal Income Tax - Calculated</t>
  </si>
  <si>
    <t>Adjustments to Calculated Tax:</t>
  </si>
  <si>
    <t>PMI</t>
  </si>
  <si>
    <t>IRS Settle</t>
  </si>
  <si>
    <t>Federal Income Tax Expense</t>
  </si>
  <si>
    <t>Land and Land Rights</t>
  </si>
  <si>
    <t>B8</t>
  </si>
  <si>
    <t>Structures and Improvements</t>
  </si>
  <si>
    <t>Boiler Plant Equipment</t>
  </si>
  <si>
    <t>Turbogenerator Units</t>
  </si>
  <si>
    <t>Accessory Electric Equipment</t>
  </si>
  <si>
    <t>Misc Power Plant Equipment</t>
  </si>
  <si>
    <t>Steam Plant ARO</t>
  </si>
  <si>
    <t>SP</t>
  </si>
  <si>
    <t>Unclassified Steam Plant - Account 300</t>
  </si>
  <si>
    <t>Total Steam Production Plant</t>
  </si>
  <si>
    <t>Summary of Steam Production Plant by Factor</t>
  </si>
  <si>
    <t>Total Steam Production Plant by Factor</t>
  </si>
  <si>
    <t>Reactor Plant Equipment</t>
  </si>
  <si>
    <t>Misc. Power Plant Equipment</t>
  </si>
  <si>
    <t>NP</t>
  </si>
  <si>
    <t>Unclassified Nuclear Plant - Acct 300</t>
  </si>
  <si>
    <t>Total Nuclear Production Plant</t>
  </si>
  <si>
    <t>Summary of Nuclear Production Plant by Factor</t>
  </si>
  <si>
    <t>Total Nuclear Plant by Factor</t>
  </si>
  <si>
    <t>Reservoirs, Dams &amp; Waterways</t>
  </si>
  <si>
    <t>Water Wheel, Turbines, &amp; Generators</t>
  </si>
  <si>
    <t>Roads, Railroads &amp; Bridges</t>
  </si>
  <si>
    <t>Hydro Plant ARO</t>
  </si>
  <si>
    <t>HP</t>
  </si>
  <si>
    <t>Unclassified Hydro Plant - Acct 300</t>
  </si>
  <si>
    <t>Total Hydraulic Production Plant</t>
  </si>
  <si>
    <t>Summary of Hydraulic Plant by Factor</t>
  </si>
  <si>
    <t>Total Hydraulic Plant by Factor</t>
  </si>
  <si>
    <t>Fuel Holders, Producers &amp; Accessories</t>
  </si>
  <si>
    <t>Prime Movers</t>
  </si>
  <si>
    <t>Generators</t>
  </si>
  <si>
    <t>Accessory Electric Plant</t>
  </si>
  <si>
    <t>Other Production ARO</t>
  </si>
  <si>
    <t>OP</t>
  </si>
  <si>
    <t>Unclassified Other Prod Plant-Acct 300</t>
  </si>
  <si>
    <t>Total Other Production Plant</t>
  </si>
  <si>
    <t>Summary of Other Production Plant by Factor</t>
  </si>
  <si>
    <t>Total of Other Production Plant by Factor</t>
  </si>
  <si>
    <t>Experimental Plant</t>
  </si>
  <si>
    <t>Total Experimental Production Plant</t>
  </si>
  <si>
    <t>Total Production Plant</t>
  </si>
  <si>
    <t>Towers and Fixtures</t>
  </si>
  <si>
    <t>Poles and Fixtures</t>
  </si>
  <si>
    <t>Clearing and Grading</t>
  </si>
  <si>
    <t>Underground Conduit</t>
  </si>
  <si>
    <t xml:space="preserve">Underground Conductors </t>
  </si>
  <si>
    <t>Roads and Trails</t>
  </si>
  <si>
    <t>TP</t>
  </si>
  <si>
    <t>Unclassified Trans Plant - Acct 300</t>
  </si>
  <si>
    <t>TS0</t>
  </si>
  <si>
    <t>Unclassified Trans Sub Plant - Acct 300</t>
  </si>
  <si>
    <t>Total Transmission Plant</t>
  </si>
  <si>
    <t>Summary of Transmission Plant by Factor</t>
  </si>
  <si>
    <t>Total Transmission Plant by Factor</t>
  </si>
  <si>
    <t>Poles, Towers &amp; Fixtures</t>
  </si>
  <si>
    <t>Overhead Conductors</t>
  </si>
  <si>
    <t>Line Transformers</t>
  </si>
  <si>
    <t>Installations on Customers' Premises</t>
  </si>
  <si>
    <t>Street Lights</t>
  </si>
  <si>
    <t>DP</t>
  </si>
  <si>
    <t>Unclassified Dist Plant - Acct 300</t>
  </si>
  <si>
    <t>DS0</t>
  </si>
  <si>
    <t>Unclassified Dist Sub Plant - Acct 300</t>
  </si>
  <si>
    <t>Total Distribution Plant</t>
  </si>
  <si>
    <t>Summary of Distribution Plant by Factor</t>
  </si>
  <si>
    <t>Total Distribution Plant by Factor</t>
  </si>
  <si>
    <t>Office Furniture &amp; Equipment</t>
  </si>
  <si>
    <t>Transportation Equipment</t>
  </si>
  <si>
    <t>Stores Equipment</t>
  </si>
  <si>
    <t>Tools, Shop &amp; Garage Equipment</t>
  </si>
  <si>
    <t>Laboratory Equipment</t>
  </si>
  <si>
    <t>Power Operated Equipment</t>
  </si>
  <si>
    <t>Communication Equipment</t>
  </si>
  <si>
    <t>Misc. Equipment</t>
  </si>
  <si>
    <t>Coal Mine</t>
  </si>
  <si>
    <t>MP</t>
  </si>
  <si>
    <t>399L</t>
  </si>
  <si>
    <t>WIDCO Capital Lease</t>
  </si>
  <si>
    <t>Tab 8</t>
  </si>
  <si>
    <t>Remove Capital Leases</t>
  </si>
  <si>
    <t>General Capital Leases</t>
  </si>
  <si>
    <t>B9</t>
  </si>
  <si>
    <t>General Gas Line Capital Leases</t>
  </si>
  <si>
    <t>GP</t>
  </si>
  <si>
    <t>Unclassified Gen Plant - Acct 300</t>
  </si>
  <si>
    <t>399G</t>
  </si>
  <si>
    <t>Total General Plant</t>
  </si>
  <si>
    <t>Summary of General Plant by Factor</t>
  </si>
  <si>
    <t>Less Capital Leases</t>
  </si>
  <si>
    <t>Total General Plant by Factor</t>
  </si>
  <si>
    <t>Organization</t>
  </si>
  <si>
    <t>Franchise &amp; Consent</t>
  </si>
  <si>
    <t>Miscellaneous Intangible Plant</t>
  </si>
  <si>
    <t>Less Non-Utility Plant</t>
  </si>
  <si>
    <t>IP</t>
  </si>
  <si>
    <t>Unclassified Intangible Plant - Acct 300</t>
  </si>
  <si>
    <t>Total Intangible Plant</t>
  </si>
  <si>
    <t>Summary of Intangible Plant by Factor</t>
  </si>
  <si>
    <t>Total Intangible Plant by Factor</t>
  </si>
  <si>
    <t>Summary of Unclassified Plant (Account 106)</t>
  </si>
  <si>
    <t>Total Unclassified Plant by Factor</t>
  </si>
  <si>
    <t>Total Electric Plant In Service</t>
  </si>
  <si>
    <t>Summary of Electric Plant by Factor</t>
  </si>
  <si>
    <t>Plant Held For Future Use</t>
  </si>
  <si>
    <t>Total Plant Held For Future Use</t>
  </si>
  <si>
    <t>B10</t>
  </si>
  <si>
    <t>Electric Plant Acquisition Adjustments</t>
  </si>
  <si>
    <t>Total Electric Plant Acquisition Adjustment</t>
  </si>
  <si>
    <t>B15</t>
  </si>
  <si>
    <t>Accum  Provision for Asset Acquisition Adjustments</t>
  </si>
  <si>
    <t>Total Nuclear Fuel</t>
  </si>
  <si>
    <t>Weatherization</t>
  </si>
  <si>
    <t>B16</t>
  </si>
  <si>
    <t>182W</t>
  </si>
  <si>
    <t>186W</t>
  </si>
  <si>
    <t>Total Weatherization</t>
  </si>
  <si>
    <t>Total Fuel Stock</t>
  </si>
  <si>
    <t>B13</t>
  </si>
  <si>
    <t>Fuel Stock - Undistributed</t>
  </si>
  <si>
    <t>UAMPS Working Capital Deposit</t>
  </si>
  <si>
    <t>DG&amp;T Working Capital Deposit</t>
  </si>
  <si>
    <t>Provo Working Capital Deposit</t>
  </si>
  <si>
    <t>Materials and Supplies</t>
  </si>
  <si>
    <t>Total Materials and Supplies</t>
  </si>
  <si>
    <t>Stores Expense Undistributed</t>
  </si>
  <si>
    <t>Total Materials &amp; Supplies</t>
  </si>
  <si>
    <t>Total Prepayments</t>
  </si>
  <si>
    <t>182M</t>
  </si>
  <si>
    <t>Misc Regulatory Assets</t>
  </si>
  <si>
    <t>B11</t>
  </si>
  <si>
    <t>186M</t>
  </si>
  <si>
    <t>Total Misc. Deferred Debits</t>
  </si>
  <si>
    <t>CWC</t>
  </si>
  <si>
    <t>Cash Working Capital</t>
  </si>
  <si>
    <t>B14</t>
  </si>
  <si>
    <t>OWC</t>
  </si>
  <si>
    <t>Other Work. Cap.</t>
  </si>
  <si>
    <t>Cash</t>
  </si>
  <si>
    <t>Working Funds</t>
  </si>
  <si>
    <t>Notes Receivable</t>
  </si>
  <si>
    <t>Other A/R</t>
  </si>
  <si>
    <t>A/P</t>
  </si>
  <si>
    <t xml:space="preserve">Other Msc. Df. Crd. </t>
  </si>
  <si>
    <t>Asset Retir. Oblig.</t>
  </si>
  <si>
    <t>ARO Reg Liability</t>
  </si>
  <si>
    <t>Cholla Reclamation</t>
  </si>
  <si>
    <t>Total Working Capital</t>
  </si>
  <si>
    <t>Unrec Plant &amp; Reg Study Costs</t>
  </si>
  <si>
    <t>Nuclear Plant - Trojan</t>
  </si>
  <si>
    <t>Misc Deferred Debits-Trojan</t>
  </si>
  <si>
    <t>Total Miscellaneous Rate Base</t>
  </si>
  <si>
    <t>Total Rate Base Additions</t>
  </si>
  <si>
    <t>Total Customer Service Deposits</t>
  </si>
  <si>
    <t>Prop Ins</t>
  </si>
  <si>
    <t>Inj &amp; Dam</t>
  </si>
  <si>
    <t>Pen &amp; Ben</t>
  </si>
  <si>
    <t>Accum Misc. Operating Provisions</t>
  </si>
  <si>
    <t>Prv-Trojan</t>
  </si>
  <si>
    <t xml:space="preserve">ARO  </t>
  </si>
  <si>
    <t>Customer Advances for Construction</t>
  </si>
  <si>
    <t>Total Customer Advances for Construction</t>
  </si>
  <si>
    <t>B20</t>
  </si>
  <si>
    <t>SO2 Emissions</t>
  </si>
  <si>
    <t>B19</t>
  </si>
  <si>
    <t>Other Deferred Credits</t>
  </si>
  <si>
    <t>Accumulated Deferred Income Taxes</t>
  </si>
  <si>
    <t>P</t>
  </si>
  <si>
    <t>Total Accum Deferred Income Taxes</t>
  </si>
  <si>
    <t xml:space="preserve">Accumulated Deferred Income Taxes </t>
  </si>
  <si>
    <t>Total Accum Deferred Income Tax</t>
  </si>
  <si>
    <t>Accumulated Investment Tax Credit</t>
  </si>
  <si>
    <t>Total Accumlated ITC</t>
  </si>
  <si>
    <t>Total Rate Base Deductions</t>
  </si>
  <si>
    <t>108SP</t>
  </si>
  <si>
    <t>Steam Prod Plant Accumulated Depr</t>
  </si>
  <si>
    <t>B17</t>
  </si>
  <si>
    <t>108NP</t>
  </si>
  <si>
    <t>Nuclear Prod Plant Accumulated Depr</t>
  </si>
  <si>
    <t>108HP</t>
  </si>
  <si>
    <t>Hydraulic Prod Plant Accum Depr</t>
  </si>
  <si>
    <t>108OP</t>
  </si>
  <si>
    <t>Other Production Plant - Accum Depr</t>
  </si>
  <si>
    <t>108EP</t>
  </si>
  <si>
    <t>Experimental Plant - Accum Depr</t>
  </si>
  <si>
    <t>Total Production Plant Accum Depreciation</t>
  </si>
  <si>
    <t>Summary of Prod Plant Depreciation by Factor</t>
  </si>
  <si>
    <t>Total of Prod Plant Depreciation by Factor</t>
  </si>
  <si>
    <t>108TP</t>
  </si>
  <si>
    <t>Transmission Plant Accumulated Depr</t>
  </si>
  <si>
    <t>Total Trans Plant Accum Depreciation</t>
  </si>
  <si>
    <t>108D00</t>
  </si>
  <si>
    <t>108DS</t>
  </si>
  <si>
    <t>108DP</t>
  </si>
  <si>
    <t>Total Distribution Plant Accum Depreciation</t>
  </si>
  <si>
    <t>Summary of Distribution Plant Depr by Factor</t>
  </si>
  <si>
    <t>Total Distribution Depreciation by Factor</t>
  </si>
  <si>
    <t>108GP</t>
  </si>
  <si>
    <t>General Plant Accumulated Depr</t>
  </si>
  <si>
    <t>108MP</t>
  </si>
  <si>
    <t>Mining Plant Accumulated Depr.</t>
  </si>
  <si>
    <t>Less Centralia Situs Depreciation</t>
  </si>
  <si>
    <t>Accum Depr - Capital Lease</t>
  </si>
  <si>
    <t>Total General Plant Accum Depreciation</t>
  </si>
  <si>
    <t>Summary of General Depreciation by Factor</t>
  </si>
  <si>
    <t>Total General Depreciation by Factor</t>
  </si>
  <si>
    <t>Total Accum Depreciation - Plant In Service</t>
  </si>
  <si>
    <t>111SP</t>
  </si>
  <si>
    <t>Accum Prov for Amort-Steam</t>
  </si>
  <si>
    <t>B18</t>
  </si>
  <si>
    <t>111GP</t>
  </si>
  <si>
    <t>Accum Prov for Amort-General</t>
  </si>
  <si>
    <t>111HP</t>
  </si>
  <si>
    <t>Accum Prov for Amort-Hydro</t>
  </si>
  <si>
    <t>111IP</t>
  </si>
  <si>
    <t>Accum Prov for Amort-Intangible Plant</t>
  </si>
  <si>
    <t>Accum Amtr - Capital Lease</t>
  </si>
  <si>
    <t>Remove Capital Lease Amtr</t>
  </si>
  <si>
    <t>Total Accum Provision for Amortization</t>
  </si>
  <si>
    <t>Summary of Amortization by Factor</t>
  </si>
  <si>
    <t>Less Capital Lease</t>
  </si>
  <si>
    <t>Total Provision For Amortization by Factor</t>
  </si>
  <si>
    <t>end</t>
  </si>
  <si>
    <t>Rocky Mountain Power</t>
  </si>
  <si>
    <t>TWELVE MONTHS ENDING MAY 31, 2013</t>
  </si>
  <si>
    <t>UT JAM May 2013 GRC</t>
  </si>
  <si>
    <t>Average</t>
  </si>
  <si>
    <t>ROLLED-IN</t>
  </si>
  <si>
    <t>Separate Jurisdiction</t>
  </si>
  <si>
    <t>12 Coincidental Peaks</t>
  </si>
  <si>
    <t xml:space="preserve">  75% Demand</t>
  </si>
  <si>
    <t xml:space="preserve">  25% Energy</t>
  </si>
  <si>
    <t xml:space="preserve">  ROLLED-IN</t>
  </si>
  <si>
    <t>SG-P</t>
  </si>
  <si>
    <t>GPS</t>
  </si>
  <si>
    <t>OPRV-ID</t>
  </si>
  <si>
    <t>EXCTAX</t>
  </si>
  <si>
    <t>SNP</t>
  </si>
  <si>
    <t>OTH</t>
  </si>
  <si>
    <t>NUTIL</t>
  </si>
  <si>
    <t>TROJD</t>
  </si>
  <si>
    <t>DITEXP</t>
  </si>
  <si>
    <t>BADDEBT</t>
  </si>
  <si>
    <t>IBT</t>
  </si>
  <si>
    <t>CIAC</t>
  </si>
  <si>
    <t>SCHMDEXP</t>
  </si>
  <si>
    <t>TAXDEPR</t>
  </si>
  <si>
    <t>CNP</t>
  </si>
  <si>
    <t>DITBAL</t>
  </si>
  <si>
    <t>ITC84</t>
  </si>
  <si>
    <t>ITC85</t>
  </si>
  <si>
    <t>ITC86</t>
  </si>
  <si>
    <t>ITC88</t>
  </si>
  <si>
    <t>ITC89</t>
  </si>
  <si>
    <t>ITC90</t>
  </si>
  <si>
    <t>PT</t>
  </si>
  <si>
    <t>DPW</t>
  </si>
  <si>
    <t>CUST</t>
  </si>
  <si>
    <t>T</t>
  </si>
  <si>
    <t>DMSC</t>
  </si>
  <si>
    <t>OTHSE</t>
  </si>
  <si>
    <t>OTHSO</t>
  </si>
  <si>
    <t>OTHSGR</t>
  </si>
  <si>
    <t>G</t>
  </si>
  <si>
    <t>PTD</t>
  </si>
  <si>
    <t>LABOR</t>
  </si>
  <si>
    <t>G-SITUS</t>
  </si>
  <si>
    <t>G-DGP</t>
  </si>
  <si>
    <t>G-DGU</t>
  </si>
  <si>
    <t>G-SG</t>
  </si>
  <si>
    <t>I-SITUS</t>
  </si>
  <si>
    <t>I-SG</t>
  </si>
  <si>
    <t>I-DGU</t>
  </si>
  <si>
    <t>I-DGP</t>
  </si>
  <si>
    <t>SCHMAP-SO</t>
  </si>
  <si>
    <t>BOOKDEPR</t>
  </si>
  <si>
    <t>SCHMAT-SITUS</t>
  </si>
  <si>
    <t>SCHMAT-SNP</t>
  </si>
  <si>
    <t>SCHMAT-SE</t>
  </si>
  <si>
    <t>SCHMAT-GPS</t>
  </si>
  <si>
    <t>SCHMAT-SO</t>
  </si>
  <si>
    <t>SCHMDP-SO</t>
  </si>
  <si>
    <t>SCHMDT-SNP</t>
  </si>
  <si>
    <t>SCHMDT-SG</t>
  </si>
  <si>
    <t>SCHMDT-GPS</t>
  </si>
  <si>
    <t>SCHMDT-SO</t>
  </si>
  <si>
    <t>MSS</t>
  </si>
  <si>
    <t>DDS2</t>
  </si>
  <si>
    <t>DEFSG</t>
  </si>
  <si>
    <t>DDSO2</t>
  </si>
  <si>
    <t>ACCMDIT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</si>
</sst>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_(* #,##0_);_(* \(#,##0\);_(* &quot;-&quot;??_);_(@_)"/>
    <numFmt numFmtId="165" formatCode="m/d/yyyy;@"/>
    <numFmt numFmtId="166" formatCode="0.000"/>
    <numFmt numFmtId="167" formatCode="0.000%"/>
    <numFmt numFmtId="168" formatCode="0.0000%"/>
    <numFmt numFmtId="169" formatCode="mmmm\ yy"/>
    <numFmt numFmtId="170" formatCode="0.0%"/>
  </numFmts>
  <fonts count="16"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6"/>
      <name val="Arial"/>
      <family val="2"/>
    </font>
    <font>
      <sz val="5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1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4" fillId="2" borderId="0" applyNumberFormat="0" applyProtection="0">
      <alignment horizontal="left" vertical="center" indent="1"/>
    </xf>
    <xf numFmtId="4" fontId="15" fillId="0" borderId="0" applyNumberFormat="0" applyProtection="0">
      <alignment horizontal="left" vertical="center"/>
    </xf>
  </cellStyleXfs>
  <cellXfs count="145">
    <xf numFmtId="0" fontId="0" fillId="0" borderId="0" xfId="0"/>
    <xf numFmtId="0" fontId="1" fillId="0" borderId="0" xfId="1" applyFont="1" applyFill="1"/>
    <xf numFmtId="0" fontId="1" fillId="0" borderId="0" xfId="1" applyFont="1" applyFill="1" applyAlignment="1">
      <alignment horizontal="center"/>
    </xf>
    <xf numFmtId="0" fontId="2" fillId="0" borderId="0" xfId="1" applyFont="1" applyFill="1"/>
    <xf numFmtId="164" fontId="1" fillId="0" borderId="0" xfId="2" applyNumberFormat="1" applyFont="1" applyFill="1"/>
    <xf numFmtId="0" fontId="3" fillId="0" borderId="0" xfId="1" applyFont="1" applyFill="1"/>
    <xf numFmtId="0" fontId="4" fillId="0" borderId="0" xfId="1" quotePrefix="1" applyFont="1" applyFill="1" applyAlignment="1">
      <alignment horizontal="centerContinuous"/>
    </xf>
    <xf numFmtId="0" fontId="3" fillId="0" borderId="0" xfId="1" applyFont="1" applyFill="1" applyAlignment="1">
      <alignment horizontal="centerContinuous"/>
    </xf>
    <xf numFmtId="0" fontId="1" fillId="0" borderId="0" xfId="1" applyFont="1" applyFill="1" applyAlignment="1">
      <alignment horizontal="centerContinuous"/>
    </xf>
    <xf numFmtId="0" fontId="4" fillId="0" borderId="0" xfId="1" applyFont="1" applyFill="1" applyAlignment="1">
      <alignment horizontal="centerContinuous"/>
    </xf>
    <xf numFmtId="0" fontId="3" fillId="0" borderId="0" xfId="1" applyFont="1" applyFill="1" applyAlignment="1">
      <alignment horizontal="center"/>
    </xf>
    <xf numFmtId="0" fontId="3" fillId="0" borderId="1" xfId="1" applyFont="1" applyFill="1" applyBorder="1"/>
    <xf numFmtId="0" fontId="3" fillId="0" borderId="2" xfId="1" applyFont="1" applyFill="1" applyBorder="1"/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/>
    <xf numFmtId="0" fontId="3" fillId="0" borderId="4" xfId="1" applyFont="1" applyFill="1" applyBorder="1"/>
    <xf numFmtId="0" fontId="3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3" fillId="0" borderId="0" xfId="1" quotePrefix="1" applyFont="1" applyFill="1"/>
    <xf numFmtId="0" fontId="3" fillId="0" borderId="5" xfId="1" applyFont="1" applyFill="1" applyBorder="1"/>
    <xf numFmtId="0" fontId="3" fillId="0" borderId="0" xfId="1" quotePrefix="1" applyFont="1" applyFill="1" applyBorder="1" applyAlignment="1">
      <alignment horizontal="left"/>
    </xf>
    <xf numFmtId="165" fontId="3" fillId="0" borderId="0" xfId="1" applyNumberFormat="1" applyFont="1" applyFill="1" applyBorder="1" applyAlignment="1">
      <alignment horizontal="left"/>
    </xf>
    <xf numFmtId="19" fontId="3" fillId="0" borderId="0" xfId="1" applyNumberFormat="1" applyFont="1" applyFill="1" applyBorder="1" applyAlignment="1">
      <alignment horizontal="left"/>
    </xf>
    <xf numFmtId="0" fontId="5" fillId="0" borderId="0" xfId="1" applyFont="1" applyFill="1" applyBorder="1"/>
    <xf numFmtId="0" fontId="3" fillId="0" borderId="0" xfId="1" applyFont="1" applyFill="1" applyBorder="1" applyAlignment="1">
      <alignment horizontal="left"/>
    </xf>
    <xf numFmtId="9" fontId="3" fillId="0" borderId="0" xfId="1" applyNumberFormat="1" applyFont="1" applyFill="1" applyBorder="1" applyAlignment="1">
      <alignment horizontal="left"/>
    </xf>
    <xf numFmtId="0" fontId="3" fillId="0" borderId="6" xfId="1" applyFont="1" applyFill="1" applyBorder="1"/>
    <xf numFmtId="0" fontId="3" fillId="0" borderId="7" xfId="1" applyFont="1" applyFill="1" applyBorder="1"/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/>
    <xf numFmtId="0" fontId="6" fillId="0" borderId="0" xfId="1" applyFont="1" applyFill="1" applyBorder="1"/>
    <xf numFmtId="0" fontId="6" fillId="0" borderId="0" xfId="1" applyFont="1" applyFill="1" applyBorder="1" applyAlignment="1">
      <alignment horizontal="right"/>
    </xf>
    <xf numFmtId="10" fontId="3" fillId="0" borderId="0" xfId="1" applyNumberFormat="1" applyFont="1" applyFill="1" applyBorder="1" applyAlignment="1">
      <alignment horizontal="right"/>
    </xf>
    <xf numFmtId="10" fontId="3" fillId="0" borderId="0" xfId="3" applyNumberFormat="1" applyFont="1" applyFill="1" applyBorder="1"/>
    <xf numFmtId="166" fontId="3" fillId="0" borderId="0" xfId="1" applyNumberFormat="1" applyFont="1" applyFill="1" applyBorder="1" applyAlignment="1">
      <alignment horizontal="right"/>
    </xf>
    <xf numFmtId="166" fontId="3" fillId="0" borderId="5" xfId="1" applyNumberFormat="1" applyFont="1" applyFill="1" applyBorder="1"/>
    <xf numFmtId="167" fontId="3" fillId="0" borderId="0" xfId="1" applyNumberFormat="1" applyFont="1" applyFill="1" applyBorder="1"/>
    <xf numFmtId="0" fontId="6" fillId="0" borderId="0" xfId="1" applyFont="1" applyFill="1" applyBorder="1" applyAlignment="1">
      <alignment horizontal="center"/>
    </xf>
    <xf numFmtId="10" fontId="3" fillId="0" borderId="0" xfId="1" applyNumberFormat="1" applyFont="1" applyFill="1" applyBorder="1" applyAlignment="1"/>
    <xf numFmtId="10" fontId="3" fillId="0" borderId="0" xfId="1" applyNumberFormat="1" applyFont="1" applyFill="1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67" fontId="1" fillId="0" borderId="0" xfId="1" applyNumberFormat="1" applyFont="1" applyFill="1"/>
    <xf numFmtId="10" fontId="3" fillId="0" borderId="9" xfId="1" applyNumberFormat="1" applyFont="1" applyFill="1" applyBorder="1" applyAlignment="1"/>
    <xf numFmtId="10" fontId="3" fillId="0" borderId="0" xfId="1" applyNumberFormat="1" applyFont="1" applyFill="1" applyBorder="1"/>
    <xf numFmtId="167" fontId="3" fillId="0" borderId="9" xfId="1" applyNumberFormat="1" applyFont="1" applyFill="1" applyBorder="1" applyAlignment="1">
      <alignment horizontal="center"/>
    </xf>
    <xf numFmtId="0" fontId="1" fillId="0" borderId="1" xfId="1" applyFont="1" applyFill="1" applyBorder="1" applyAlignment="1" applyProtection="1">
      <alignment horizontal="left"/>
    </xf>
    <xf numFmtId="0" fontId="3" fillId="0" borderId="2" xfId="1" applyFont="1" applyFill="1" applyBorder="1" applyAlignment="1" applyProtection="1">
      <alignment horizontal="centerContinuous" wrapText="1"/>
    </xf>
    <xf numFmtId="0" fontId="3" fillId="0" borderId="3" xfId="1" applyFont="1" applyFill="1" applyBorder="1" applyAlignment="1" applyProtection="1">
      <alignment horizontal="centerContinuous" wrapText="1"/>
    </xf>
    <xf numFmtId="0" fontId="1" fillId="0" borderId="4" xfId="1" applyFont="1" applyFill="1" applyBorder="1" applyAlignment="1" applyProtection="1">
      <alignment horizontal="left"/>
    </xf>
    <xf numFmtId="0" fontId="3" fillId="0" borderId="0" xfId="1" applyFont="1" applyFill="1" applyBorder="1" applyAlignment="1" applyProtection="1">
      <alignment horizontal="centerContinuous" wrapText="1"/>
    </xf>
    <xf numFmtId="0" fontId="3" fillId="0" borderId="5" xfId="1" applyFont="1" applyFill="1" applyBorder="1" applyAlignment="1" applyProtection="1">
      <alignment horizontal="centerContinuous" wrapText="1"/>
    </xf>
    <xf numFmtId="0" fontId="1" fillId="0" borderId="6" xfId="1" applyFont="1" applyFill="1" applyBorder="1" applyAlignment="1" applyProtection="1">
      <alignment horizontal="left"/>
    </xf>
    <xf numFmtId="0" fontId="3" fillId="0" borderId="7" xfId="1" applyFont="1" applyFill="1" applyBorder="1" applyAlignment="1" applyProtection="1">
      <alignment horizontal="centerContinuous" wrapText="1"/>
    </xf>
    <xf numFmtId="0" fontId="3" fillId="0" borderId="8" xfId="1" applyFont="1" applyFill="1" applyBorder="1" applyAlignment="1" applyProtection="1">
      <alignment horizontal="centerContinuous" wrapText="1"/>
    </xf>
    <xf numFmtId="168" fontId="3" fillId="0" borderId="0" xfId="1" applyNumberFormat="1" applyFont="1" applyFill="1"/>
    <xf numFmtId="0" fontId="3" fillId="0" borderId="0" xfId="1" applyFont="1" applyFill="1" applyAlignment="1">
      <alignment horizontal="right"/>
    </xf>
    <xf numFmtId="0" fontId="7" fillId="0" borderId="0" xfId="1" applyFont="1" applyFill="1" applyAlignment="1">
      <alignment horizontal="left"/>
    </xf>
    <xf numFmtId="169" fontId="4" fillId="0" borderId="0" xfId="1" applyNumberFormat="1" applyFont="1" applyFill="1" applyAlignment="1">
      <alignment horizontal="centerContinuous"/>
    </xf>
    <xf numFmtId="0" fontId="5" fillId="0" borderId="0" xfId="1" applyFont="1" applyFill="1" applyAlignment="1">
      <alignment horizontal="centerContinuous"/>
    </xf>
    <xf numFmtId="0" fontId="3" fillId="0" borderId="10" xfId="1" applyFont="1" applyFill="1" applyBorder="1"/>
    <xf numFmtId="0" fontId="2" fillId="0" borderId="10" xfId="1" applyFont="1" applyFill="1" applyBorder="1"/>
    <xf numFmtId="0" fontId="1" fillId="0" borderId="10" xfId="1" applyFont="1" applyFill="1" applyBorder="1"/>
    <xf numFmtId="164" fontId="1" fillId="0" borderId="10" xfId="2" applyNumberFormat="1" applyFont="1" applyFill="1" applyBorder="1"/>
    <xf numFmtId="0" fontId="1" fillId="0" borderId="0" xfId="1" applyFont="1" applyFill="1" applyBorder="1" applyAlignment="1">
      <alignment horizontal="center"/>
    </xf>
    <xf numFmtId="0" fontId="1" fillId="0" borderId="0" xfId="1" applyFont="1" applyFill="1" applyBorder="1"/>
    <xf numFmtId="37" fontId="1" fillId="0" borderId="0" xfId="1" applyNumberFormat="1" applyFont="1" applyFill="1"/>
    <xf numFmtId="0" fontId="2" fillId="0" borderId="0" xfId="1" applyFont="1" applyFill="1" applyBorder="1"/>
    <xf numFmtId="0" fontId="1" fillId="0" borderId="0" xfId="1" quotePrefix="1" applyFont="1" applyFill="1" applyAlignment="1">
      <alignment horizontal="left"/>
    </xf>
    <xf numFmtId="0" fontId="1" fillId="0" borderId="0" xfId="1" applyFont="1" applyFill="1" applyBorder="1" applyAlignment="1" applyProtection="1">
      <alignment horizontal="center"/>
      <protection locked="0"/>
    </xf>
    <xf numFmtId="37" fontId="1" fillId="0" borderId="0" xfId="1" applyNumberFormat="1" applyFont="1" applyFill="1" applyBorder="1"/>
    <xf numFmtId="37" fontId="2" fillId="0" borderId="0" xfId="1" applyNumberFormat="1" applyFont="1" applyFill="1"/>
    <xf numFmtId="164" fontId="2" fillId="0" borderId="0" xfId="2" applyNumberFormat="1" applyFont="1" applyFill="1" applyBorder="1"/>
    <xf numFmtId="0" fontId="1" fillId="0" borderId="0" xfId="1" applyFont="1" applyFill="1" applyAlignment="1" applyProtection="1">
      <alignment horizontal="center"/>
      <protection locked="0"/>
    </xf>
    <xf numFmtId="37" fontId="1" fillId="0" borderId="10" xfId="1" applyNumberFormat="1" applyFont="1" applyFill="1" applyBorder="1"/>
    <xf numFmtId="37" fontId="1" fillId="0" borderId="11" xfId="1" applyNumberFormat="1" applyFont="1" applyFill="1" applyBorder="1"/>
    <xf numFmtId="2" fontId="1" fillId="0" borderId="0" xfId="1" applyNumberFormat="1" applyFont="1" applyFill="1" applyAlignment="1" applyProtection="1">
      <alignment horizontal="center"/>
      <protection locked="0"/>
    </xf>
    <xf numFmtId="37" fontId="1" fillId="0" borderId="12" xfId="1" applyNumberFormat="1" applyFont="1" applyFill="1" applyBorder="1"/>
    <xf numFmtId="37" fontId="1" fillId="0" borderId="13" xfId="1" applyNumberFormat="1" applyFont="1" applyFill="1" applyBorder="1"/>
    <xf numFmtId="0" fontId="1" fillId="0" borderId="12" xfId="1" applyFont="1" applyFill="1" applyBorder="1"/>
    <xf numFmtId="43" fontId="1" fillId="0" borderId="0" xfId="2" applyFont="1" applyFill="1"/>
    <xf numFmtId="167" fontId="1" fillId="0" borderId="0" xfId="1" applyNumberFormat="1" applyFont="1" applyFill="1" applyBorder="1"/>
    <xf numFmtId="168" fontId="1" fillId="0" borderId="0" xfId="1" applyNumberFormat="1" applyFont="1" applyFill="1"/>
    <xf numFmtId="0" fontId="8" fillId="0" borderId="0" xfId="1" applyFont="1" applyFill="1" applyBorder="1"/>
    <xf numFmtId="0" fontId="8" fillId="0" borderId="0" xfId="1" applyFont="1" applyFill="1" applyBorder="1" applyAlignment="1" applyProtection="1">
      <alignment horizontal="center"/>
      <protection locked="0"/>
    </xf>
    <xf numFmtId="37" fontId="8" fillId="0" borderId="0" xfId="1" applyNumberFormat="1" applyFont="1" applyFill="1" applyBorder="1"/>
    <xf numFmtId="164" fontId="8" fillId="0" borderId="0" xfId="2" applyNumberFormat="1" applyFont="1" applyFill="1" applyBorder="1"/>
    <xf numFmtId="0" fontId="8" fillId="0" borderId="0" xfId="1" applyFont="1" applyFill="1" applyBorder="1" applyAlignment="1">
      <alignment horizontal="left"/>
    </xf>
    <xf numFmtId="17" fontId="8" fillId="0" borderId="0" xfId="1" applyNumberFormat="1" applyFont="1" applyFill="1" applyBorder="1" applyAlignment="1">
      <alignment horizontal="centerContinuous"/>
    </xf>
    <xf numFmtId="0" fontId="8" fillId="0" borderId="0" xfId="1" applyFont="1" applyFill="1" applyBorder="1" applyAlignment="1" applyProtection="1">
      <alignment horizontal="centerContinuous"/>
      <protection locked="0"/>
    </xf>
    <xf numFmtId="0" fontId="8" fillId="0" borderId="0" xfId="1" applyFont="1" applyFill="1" applyBorder="1" applyAlignment="1">
      <alignment horizontal="centerContinuous"/>
    </xf>
    <xf numFmtId="0" fontId="8" fillId="0" borderId="0" xfId="1" applyFont="1" applyFill="1" applyBorder="1" applyAlignment="1">
      <alignment horizontal="center"/>
    </xf>
    <xf numFmtId="0" fontId="8" fillId="0" borderId="0" xfId="1" quotePrefix="1" applyFont="1" applyFill="1" applyBorder="1" applyAlignment="1">
      <alignment horizontal="center"/>
    </xf>
    <xf numFmtId="0" fontId="8" fillId="0" borderId="10" xfId="1" applyFont="1" applyFill="1" applyBorder="1"/>
    <xf numFmtId="0" fontId="8" fillId="0" borderId="10" xfId="1" applyFont="1" applyFill="1" applyBorder="1" applyAlignment="1">
      <alignment horizontal="left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0" xfId="1" applyFont="1" applyFill="1" applyBorder="1" applyAlignment="1">
      <alignment horizontal="center"/>
    </xf>
    <xf numFmtId="0" fontId="1" fillId="0" borderId="0" xfId="1" applyFont="1" applyFill="1" applyAlignment="1">
      <alignment horizontal="left"/>
    </xf>
    <xf numFmtId="164" fontId="1" fillId="0" borderId="0" xfId="2" applyNumberFormat="1" applyFont="1" applyFill="1" applyBorder="1"/>
    <xf numFmtId="164" fontId="1" fillId="0" borderId="0" xfId="2" quotePrefix="1" applyNumberFormat="1" applyFont="1" applyFill="1" applyAlignment="1">
      <alignment horizontal="left"/>
    </xf>
    <xf numFmtId="164" fontId="1" fillId="0" borderId="11" xfId="2" applyNumberFormat="1" applyFont="1" applyFill="1" applyBorder="1"/>
    <xf numFmtId="164" fontId="1" fillId="0" borderId="0" xfId="2" quotePrefix="1" applyNumberFormat="1" applyFont="1" applyFill="1" applyAlignment="1"/>
    <xf numFmtId="0" fontId="8" fillId="0" borderId="0" xfId="1" applyFont="1" applyFill="1" applyAlignment="1">
      <alignment horizontal="left"/>
    </xf>
    <xf numFmtId="0" fontId="8" fillId="0" borderId="0" xfId="1" applyFont="1" applyFill="1" applyAlignment="1" applyProtection="1">
      <alignment horizontal="center"/>
      <protection locked="0"/>
    </xf>
    <xf numFmtId="164" fontId="8" fillId="0" borderId="13" xfId="2" applyNumberFormat="1" applyFont="1" applyFill="1" applyBorder="1"/>
    <xf numFmtId="164" fontId="1" fillId="0" borderId="0" xfId="2" applyNumberFormat="1" applyFont="1" applyFill="1" applyAlignment="1">
      <alignment horizontal="centerContinuous"/>
    </xf>
    <xf numFmtId="0" fontId="9" fillId="0" borderId="0" xfId="1" applyFont="1" applyFill="1" applyAlignment="1">
      <alignment horizontal="left"/>
    </xf>
    <xf numFmtId="0" fontId="9" fillId="0" borderId="0" xfId="1" applyFont="1" applyFill="1"/>
    <xf numFmtId="0" fontId="9" fillId="0" borderId="0" xfId="1" quotePrefix="1" applyFont="1" applyFill="1" applyAlignment="1">
      <alignment horizontal="left"/>
    </xf>
    <xf numFmtId="0" fontId="9" fillId="0" borderId="0" xfId="1" applyFont="1" applyFill="1" applyAlignment="1" applyProtection="1">
      <alignment horizontal="center"/>
      <protection locked="0"/>
    </xf>
    <xf numFmtId="164" fontId="9" fillId="0" borderId="0" xfId="2" applyNumberFormat="1" applyFont="1" applyFill="1" applyAlignment="1">
      <alignment horizontal="center"/>
    </xf>
    <xf numFmtId="164" fontId="1" fillId="0" borderId="11" xfId="2" quotePrefix="1" applyNumberFormat="1" applyFont="1" applyFill="1" applyBorder="1" applyAlignment="1">
      <alignment horizontal="left"/>
    </xf>
    <xf numFmtId="164" fontId="1" fillId="0" borderId="0" xfId="2" quotePrefix="1" applyNumberFormat="1" applyFont="1" applyFill="1" applyBorder="1" applyAlignment="1">
      <alignment horizontal="left"/>
    </xf>
    <xf numFmtId="0" fontId="8" fillId="0" borderId="0" xfId="1" applyFont="1" applyFill="1"/>
    <xf numFmtId="0" fontId="9" fillId="0" borderId="0" xfId="1" applyFont="1" applyFill="1" applyAlignment="1">
      <alignment horizontal="center"/>
    </xf>
    <xf numFmtId="164" fontId="1" fillId="0" borderId="9" xfId="2" applyNumberFormat="1" applyFont="1" applyFill="1" applyBorder="1"/>
    <xf numFmtId="164" fontId="8" fillId="0" borderId="10" xfId="2" applyNumberFormat="1" applyFont="1" applyFill="1" applyBorder="1"/>
    <xf numFmtId="164" fontId="1" fillId="0" borderId="0" xfId="2" applyNumberFormat="1" applyFont="1" applyFill="1" applyBorder="1" applyAlignment="1"/>
    <xf numFmtId="0" fontId="1" fillId="0" borderId="0" xfId="1" applyFont="1" applyFill="1" applyAlignment="1">
      <alignment horizontal="left" indent="1"/>
    </xf>
    <xf numFmtId="0" fontId="1" fillId="0" borderId="0" xfId="1" quotePrefix="1" applyFont="1" applyFill="1" applyAlignment="1" applyProtection="1">
      <alignment horizontal="center"/>
      <protection locked="0"/>
    </xf>
    <xf numFmtId="164" fontId="8" fillId="0" borderId="9" xfId="2" applyNumberFormat="1" applyFont="1" applyFill="1" applyBorder="1"/>
    <xf numFmtId="1" fontId="1" fillId="0" borderId="0" xfId="1" applyNumberFormat="1" applyFont="1" applyFill="1" applyAlignment="1">
      <alignment horizontal="center"/>
    </xf>
    <xf numFmtId="0" fontId="10" fillId="0" borderId="0" xfId="1" applyFont="1" applyFill="1"/>
    <xf numFmtId="0" fontId="11" fillId="0" borderId="0" xfId="1" applyFont="1" applyFill="1"/>
    <xf numFmtId="0" fontId="12" fillId="0" borderId="0" xfId="1" applyFont="1" applyFill="1"/>
    <xf numFmtId="164" fontId="8" fillId="0" borderId="11" xfId="2" applyNumberFormat="1" applyFont="1" applyFill="1" applyBorder="1"/>
    <xf numFmtId="164" fontId="1" fillId="0" borderId="13" xfId="2" applyNumberFormat="1" applyFont="1" applyFill="1" applyBorder="1"/>
    <xf numFmtId="164" fontId="8" fillId="0" borderId="0" xfId="2" applyNumberFormat="1" applyFont="1" applyFill="1" applyBorder="1" applyAlignment="1">
      <alignment horizontal="centerContinuous"/>
    </xf>
    <xf numFmtId="164" fontId="1" fillId="0" borderId="0" xfId="1" applyNumberFormat="1" applyFont="1" applyFill="1" applyBorder="1"/>
    <xf numFmtId="164" fontId="1" fillId="0" borderId="0" xfId="1" applyNumberFormat="1" applyFont="1" applyFill="1"/>
    <xf numFmtId="43" fontId="1" fillId="0" borderId="0" xfId="2" applyFont="1" applyFill="1" applyBorder="1"/>
    <xf numFmtId="9" fontId="1" fillId="0" borderId="0" xfId="3" applyFont="1" applyFill="1" applyBorder="1"/>
    <xf numFmtId="164" fontId="1" fillId="0" borderId="0" xfId="2" quotePrefix="1" applyNumberFormat="1" applyFont="1" applyFill="1" applyBorder="1"/>
    <xf numFmtId="164" fontId="1" fillId="0" borderId="0" xfId="2" quotePrefix="1" applyNumberFormat="1" applyFont="1" applyFill="1"/>
    <xf numFmtId="170" fontId="1" fillId="0" borderId="0" xfId="3" applyNumberFormat="1" applyFont="1" applyFill="1" applyBorder="1"/>
    <xf numFmtId="170" fontId="1" fillId="0" borderId="0" xfId="3" applyNumberFormat="1" applyFont="1" applyFill="1"/>
    <xf numFmtId="9" fontId="1" fillId="0" borderId="0" xfId="3" applyFont="1" applyFill="1"/>
    <xf numFmtId="164" fontId="1" fillId="0" borderId="10" xfId="2" quotePrefix="1" applyNumberFormat="1" applyFont="1" applyFill="1" applyBorder="1" applyAlignment="1">
      <alignment horizontal="left"/>
    </xf>
    <xf numFmtId="164" fontId="1" fillId="0" borderId="12" xfId="2" applyNumberFormat="1" applyFont="1" applyFill="1" applyBorder="1"/>
    <xf numFmtId="0" fontId="12" fillId="0" borderId="0" xfId="1" applyFont="1" applyFill="1" applyAlignment="1">
      <alignment horizontal="left"/>
    </xf>
    <xf numFmtId="0" fontId="5" fillId="0" borderId="0" xfId="1" applyFont="1" applyFill="1" applyAlignment="1"/>
    <xf numFmtId="17" fontId="5" fillId="0" borderId="0" xfId="1" quotePrefix="1" applyNumberFormat="1" applyFont="1" applyFill="1" applyAlignment="1">
      <alignment horizontal="centerContinuous"/>
    </xf>
    <xf numFmtId="0" fontId="5" fillId="0" borderId="0" xfId="1" applyFont="1" applyFill="1" applyBorder="1" applyAlignment="1">
      <alignment horizontal="centerContinuous"/>
    </xf>
    <xf numFmtId="0" fontId="5" fillId="0" borderId="10" xfId="1" applyFont="1" applyFill="1" applyBorder="1"/>
    <xf numFmtId="0" fontId="5" fillId="0" borderId="10" xfId="1" applyFont="1" applyFill="1" applyBorder="1" applyAlignment="1">
      <alignment horizontal="center"/>
    </xf>
    <xf numFmtId="0" fontId="5" fillId="0" borderId="10" xfId="1" quotePrefix="1" applyFont="1" applyFill="1" applyBorder="1" applyAlignment="1">
      <alignment horizontal="center"/>
    </xf>
  </cellXfs>
  <cellStyles count="6">
    <cellStyle name="Comma 2" xfId="2"/>
    <cellStyle name="Normal" xfId="0" builtinId="0"/>
    <cellStyle name="Normal 2" xfId="1"/>
    <cellStyle name="Percent 2" xfId="3"/>
    <cellStyle name="SAPBEXchaText" xfId="4"/>
    <cellStyle name="SAPBEXtitl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99</xdr:row>
      <xdr:rowOff>57150</xdr:rowOff>
    </xdr:from>
    <xdr:to>
      <xdr:col>13</xdr:col>
      <xdr:colOff>876300</xdr:colOff>
      <xdr:row>104</xdr:row>
      <xdr:rowOff>95250</xdr:rowOff>
    </xdr:to>
    <xdr:sp macro="" textlink="" fLocksText="0">
      <xdr:nvSpPr>
        <xdr:cNvPr id="2" name="Text Box 321"/>
        <xdr:cNvSpPr txBox="1">
          <a:spLocks noChangeArrowheads="1"/>
        </xdr:cNvSpPr>
      </xdr:nvSpPr>
      <xdr:spPr bwMode="auto">
        <a:xfrm>
          <a:off x="476250" y="8296275"/>
          <a:ext cx="7324725" cy="847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For information and support regarding capital structure and cost of debt, see the testimony of Mr. Bruce Williams.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For information and support regarding return on common equity, see the testimony of Dr. Sam Hadaway.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625"/>
  <sheetViews>
    <sheetView tabSelected="1" topLeftCell="A50" zoomScaleNormal="100" workbookViewId="0">
      <selection activeCell="Q52" sqref="Q52"/>
    </sheetView>
  </sheetViews>
  <sheetFormatPr defaultRowHeight="12"/>
  <cols>
    <col min="1" max="1" width="4.7109375" style="1" customWidth="1"/>
    <col min="2" max="2" width="1.42578125" style="1" customWidth="1"/>
    <col min="3" max="3" width="8.140625" style="1" customWidth="1"/>
    <col min="4" max="4" width="1.5703125" style="1" customWidth="1"/>
    <col min="5" max="5" width="8.140625" style="1" customWidth="1"/>
    <col min="6" max="6" width="12.85546875" style="1" customWidth="1"/>
    <col min="7" max="7" width="10.140625" style="1" customWidth="1"/>
    <col min="8" max="8" width="5.7109375" style="2" customWidth="1"/>
    <col min="9" max="9" width="17.28515625" style="2" customWidth="1"/>
    <col min="10" max="10" width="16.28515625" style="2" customWidth="1"/>
    <col min="11" max="11" width="3" style="2" customWidth="1"/>
    <col min="12" max="12" width="14.5703125" style="1" bestFit="1" customWidth="1"/>
    <col min="13" max="13" width="17" style="1" hidden="1" customWidth="1"/>
    <col min="14" max="14" width="16.42578125" style="1" customWidth="1"/>
    <col min="15" max="15" width="14.28515625" style="1" hidden="1" customWidth="1"/>
    <col min="16" max="16" width="15.28515625" style="1" hidden="1" customWidth="1"/>
    <col min="17" max="17" width="17" style="3" customWidth="1"/>
    <col min="18" max="18" width="14.85546875" style="1" customWidth="1"/>
    <col min="19" max="19" width="5.85546875" style="1" customWidth="1"/>
    <col min="20" max="21" width="14.28515625" style="1" customWidth="1"/>
    <col min="22" max="22" width="9.140625" style="1"/>
    <col min="23" max="23" width="13.7109375" style="4" customWidth="1"/>
    <col min="24" max="24" width="12.5703125" style="1" customWidth="1"/>
    <col min="25" max="256" width="9.140625" style="1"/>
    <col min="257" max="257" width="4.7109375" style="1" customWidth="1"/>
    <col min="258" max="258" width="1.42578125" style="1" customWidth="1"/>
    <col min="259" max="259" width="8.140625" style="1" customWidth="1"/>
    <col min="260" max="260" width="1.5703125" style="1" customWidth="1"/>
    <col min="261" max="261" width="8.140625" style="1" customWidth="1"/>
    <col min="262" max="262" width="12.85546875" style="1" customWidth="1"/>
    <col min="263" max="263" width="10.140625" style="1" customWidth="1"/>
    <col min="264" max="264" width="5.7109375" style="1" customWidth="1"/>
    <col min="265" max="265" width="17.28515625" style="1" customWidth="1"/>
    <col min="266" max="266" width="16.28515625" style="1" customWidth="1"/>
    <col min="267" max="267" width="3" style="1" customWidth="1"/>
    <col min="268" max="268" width="14.5703125" style="1" bestFit="1" customWidth="1"/>
    <col min="269" max="269" width="0" style="1" hidden="1" customWidth="1"/>
    <col min="270" max="270" width="16.42578125" style="1" customWidth="1"/>
    <col min="271" max="272" width="0" style="1" hidden="1" customWidth="1"/>
    <col min="273" max="273" width="17" style="1" customWidth="1"/>
    <col min="274" max="274" width="14.85546875" style="1" customWidth="1"/>
    <col min="275" max="275" width="5.85546875" style="1" customWidth="1"/>
    <col min="276" max="277" width="14.28515625" style="1" customWidth="1"/>
    <col min="278" max="278" width="9.140625" style="1"/>
    <col min="279" max="279" width="13.7109375" style="1" customWidth="1"/>
    <col min="280" max="280" width="12.5703125" style="1" customWidth="1"/>
    <col min="281" max="512" width="9.140625" style="1"/>
    <col min="513" max="513" width="4.7109375" style="1" customWidth="1"/>
    <col min="514" max="514" width="1.42578125" style="1" customWidth="1"/>
    <col min="515" max="515" width="8.140625" style="1" customWidth="1"/>
    <col min="516" max="516" width="1.5703125" style="1" customWidth="1"/>
    <col min="517" max="517" width="8.140625" style="1" customWidth="1"/>
    <col min="518" max="518" width="12.85546875" style="1" customWidth="1"/>
    <col min="519" max="519" width="10.140625" style="1" customWidth="1"/>
    <col min="520" max="520" width="5.7109375" style="1" customWidth="1"/>
    <col min="521" max="521" width="17.28515625" style="1" customWidth="1"/>
    <col min="522" max="522" width="16.28515625" style="1" customWidth="1"/>
    <col min="523" max="523" width="3" style="1" customWidth="1"/>
    <col min="524" max="524" width="14.5703125" style="1" bestFit="1" customWidth="1"/>
    <col min="525" max="525" width="0" style="1" hidden="1" customWidth="1"/>
    <col min="526" max="526" width="16.42578125" style="1" customWidth="1"/>
    <col min="527" max="528" width="0" style="1" hidden="1" customWidth="1"/>
    <col min="529" max="529" width="17" style="1" customWidth="1"/>
    <col min="530" max="530" width="14.85546875" style="1" customWidth="1"/>
    <col min="531" max="531" width="5.85546875" style="1" customWidth="1"/>
    <col min="532" max="533" width="14.28515625" style="1" customWidth="1"/>
    <col min="534" max="534" width="9.140625" style="1"/>
    <col min="535" max="535" width="13.7109375" style="1" customWidth="1"/>
    <col min="536" max="536" width="12.5703125" style="1" customWidth="1"/>
    <col min="537" max="768" width="9.140625" style="1"/>
    <col min="769" max="769" width="4.7109375" style="1" customWidth="1"/>
    <col min="770" max="770" width="1.42578125" style="1" customWidth="1"/>
    <col min="771" max="771" width="8.140625" style="1" customWidth="1"/>
    <col min="772" max="772" width="1.5703125" style="1" customWidth="1"/>
    <col min="773" max="773" width="8.140625" style="1" customWidth="1"/>
    <col min="774" max="774" width="12.85546875" style="1" customWidth="1"/>
    <col min="775" max="775" width="10.140625" style="1" customWidth="1"/>
    <col min="776" max="776" width="5.7109375" style="1" customWidth="1"/>
    <col min="777" max="777" width="17.28515625" style="1" customWidth="1"/>
    <col min="778" max="778" width="16.28515625" style="1" customWidth="1"/>
    <col min="779" max="779" width="3" style="1" customWidth="1"/>
    <col min="780" max="780" width="14.5703125" style="1" bestFit="1" customWidth="1"/>
    <col min="781" max="781" width="0" style="1" hidden="1" customWidth="1"/>
    <col min="782" max="782" width="16.42578125" style="1" customWidth="1"/>
    <col min="783" max="784" width="0" style="1" hidden="1" customWidth="1"/>
    <col min="785" max="785" width="17" style="1" customWidth="1"/>
    <col min="786" max="786" width="14.85546875" style="1" customWidth="1"/>
    <col min="787" max="787" width="5.85546875" style="1" customWidth="1"/>
    <col min="788" max="789" width="14.28515625" style="1" customWidth="1"/>
    <col min="790" max="790" width="9.140625" style="1"/>
    <col min="791" max="791" width="13.7109375" style="1" customWidth="1"/>
    <col min="792" max="792" width="12.5703125" style="1" customWidth="1"/>
    <col min="793" max="1024" width="9.140625" style="1"/>
    <col min="1025" max="1025" width="4.7109375" style="1" customWidth="1"/>
    <col min="1026" max="1026" width="1.42578125" style="1" customWidth="1"/>
    <col min="1027" max="1027" width="8.140625" style="1" customWidth="1"/>
    <col min="1028" max="1028" width="1.5703125" style="1" customWidth="1"/>
    <col min="1029" max="1029" width="8.140625" style="1" customWidth="1"/>
    <col min="1030" max="1030" width="12.85546875" style="1" customWidth="1"/>
    <col min="1031" max="1031" width="10.140625" style="1" customWidth="1"/>
    <col min="1032" max="1032" width="5.7109375" style="1" customWidth="1"/>
    <col min="1033" max="1033" width="17.28515625" style="1" customWidth="1"/>
    <col min="1034" max="1034" width="16.28515625" style="1" customWidth="1"/>
    <col min="1035" max="1035" width="3" style="1" customWidth="1"/>
    <col min="1036" max="1036" width="14.5703125" style="1" bestFit="1" customWidth="1"/>
    <col min="1037" max="1037" width="0" style="1" hidden="1" customWidth="1"/>
    <col min="1038" max="1038" width="16.42578125" style="1" customWidth="1"/>
    <col min="1039" max="1040" width="0" style="1" hidden="1" customWidth="1"/>
    <col min="1041" max="1041" width="17" style="1" customWidth="1"/>
    <col min="1042" max="1042" width="14.85546875" style="1" customWidth="1"/>
    <col min="1043" max="1043" width="5.85546875" style="1" customWidth="1"/>
    <col min="1044" max="1045" width="14.28515625" style="1" customWidth="1"/>
    <col min="1046" max="1046" width="9.140625" style="1"/>
    <col min="1047" max="1047" width="13.7109375" style="1" customWidth="1"/>
    <col min="1048" max="1048" width="12.5703125" style="1" customWidth="1"/>
    <col min="1049" max="1280" width="9.140625" style="1"/>
    <col min="1281" max="1281" width="4.7109375" style="1" customWidth="1"/>
    <col min="1282" max="1282" width="1.42578125" style="1" customWidth="1"/>
    <col min="1283" max="1283" width="8.140625" style="1" customWidth="1"/>
    <col min="1284" max="1284" width="1.5703125" style="1" customWidth="1"/>
    <col min="1285" max="1285" width="8.140625" style="1" customWidth="1"/>
    <col min="1286" max="1286" width="12.85546875" style="1" customWidth="1"/>
    <col min="1287" max="1287" width="10.140625" style="1" customWidth="1"/>
    <col min="1288" max="1288" width="5.7109375" style="1" customWidth="1"/>
    <col min="1289" max="1289" width="17.28515625" style="1" customWidth="1"/>
    <col min="1290" max="1290" width="16.28515625" style="1" customWidth="1"/>
    <col min="1291" max="1291" width="3" style="1" customWidth="1"/>
    <col min="1292" max="1292" width="14.5703125" style="1" bestFit="1" customWidth="1"/>
    <col min="1293" max="1293" width="0" style="1" hidden="1" customWidth="1"/>
    <col min="1294" max="1294" width="16.42578125" style="1" customWidth="1"/>
    <col min="1295" max="1296" width="0" style="1" hidden="1" customWidth="1"/>
    <col min="1297" max="1297" width="17" style="1" customWidth="1"/>
    <col min="1298" max="1298" width="14.85546875" style="1" customWidth="1"/>
    <col min="1299" max="1299" width="5.85546875" style="1" customWidth="1"/>
    <col min="1300" max="1301" width="14.28515625" style="1" customWidth="1"/>
    <col min="1302" max="1302" width="9.140625" style="1"/>
    <col min="1303" max="1303" width="13.7109375" style="1" customWidth="1"/>
    <col min="1304" max="1304" width="12.5703125" style="1" customWidth="1"/>
    <col min="1305" max="1536" width="9.140625" style="1"/>
    <col min="1537" max="1537" width="4.7109375" style="1" customWidth="1"/>
    <col min="1538" max="1538" width="1.42578125" style="1" customWidth="1"/>
    <col min="1539" max="1539" width="8.140625" style="1" customWidth="1"/>
    <col min="1540" max="1540" width="1.5703125" style="1" customWidth="1"/>
    <col min="1541" max="1541" width="8.140625" style="1" customWidth="1"/>
    <col min="1542" max="1542" width="12.85546875" style="1" customWidth="1"/>
    <col min="1543" max="1543" width="10.140625" style="1" customWidth="1"/>
    <col min="1544" max="1544" width="5.7109375" style="1" customWidth="1"/>
    <col min="1545" max="1545" width="17.28515625" style="1" customWidth="1"/>
    <col min="1546" max="1546" width="16.28515625" style="1" customWidth="1"/>
    <col min="1547" max="1547" width="3" style="1" customWidth="1"/>
    <col min="1548" max="1548" width="14.5703125" style="1" bestFit="1" customWidth="1"/>
    <col min="1549" max="1549" width="0" style="1" hidden="1" customWidth="1"/>
    <col min="1550" max="1550" width="16.42578125" style="1" customWidth="1"/>
    <col min="1551" max="1552" width="0" style="1" hidden="1" customWidth="1"/>
    <col min="1553" max="1553" width="17" style="1" customWidth="1"/>
    <col min="1554" max="1554" width="14.85546875" style="1" customWidth="1"/>
    <col min="1555" max="1555" width="5.85546875" style="1" customWidth="1"/>
    <col min="1556" max="1557" width="14.28515625" style="1" customWidth="1"/>
    <col min="1558" max="1558" width="9.140625" style="1"/>
    <col min="1559" max="1559" width="13.7109375" style="1" customWidth="1"/>
    <col min="1560" max="1560" width="12.5703125" style="1" customWidth="1"/>
    <col min="1561" max="1792" width="9.140625" style="1"/>
    <col min="1793" max="1793" width="4.7109375" style="1" customWidth="1"/>
    <col min="1794" max="1794" width="1.42578125" style="1" customWidth="1"/>
    <col min="1795" max="1795" width="8.140625" style="1" customWidth="1"/>
    <col min="1796" max="1796" width="1.5703125" style="1" customWidth="1"/>
    <col min="1797" max="1797" width="8.140625" style="1" customWidth="1"/>
    <col min="1798" max="1798" width="12.85546875" style="1" customWidth="1"/>
    <col min="1799" max="1799" width="10.140625" style="1" customWidth="1"/>
    <col min="1800" max="1800" width="5.7109375" style="1" customWidth="1"/>
    <col min="1801" max="1801" width="17.28515625" style="1" customWidth="1"/>
    <col min="1802" max="1802" width="16.28515625" style="1" customWidth="1"/>
    <col min="1803" max="1803" width="3" style="1" customWidth="1"/>
    <col min="1804" max="1804" width="14.5703125" style="1" bestFit="1" customWidth="1"/>
    <col min="1805" max="1805" width="0" style="1" hidden="1" customWidth="1"/>
    <col min="1806" max="1806" width="16.42578125" style="1" customWidth="1"/>
    <col min="1807" max="1808" width="0" style="1" hidden="1" customWidth="1"/>
    <col min="1809" max="1809" width="17" style="1" customWidth="1"/>
    <col min="1810" max="1810" width="14.85546875" style="1" customWidth="1"/>
    <col min="1811" max="1811" width="5.85546875" style="1" customWidth="1"/>
    <col min="1812" max="1813" width="14.28515625" style="1" customWidth="1"/>
    <col min="1814" max="1814" width="9.140625" style="1"/>
    <col min="1815" max="1815" width="13.7109375" style="1" customWidth="1"/>
    <col min="1816" max="1816" width="12.5703125" style="1" customWidth="1"/>
    <col min="1817" max="2048" width="9.140625" style="1"/>
    <col min="2049" max="2049" width="4.7109375" style="1" customWidth="1"/>
    <col min="2050" max="2050" width="1.42578125" style="1" customWidth="1"/>
    <col min="2051" max="2051" width="8.140625" style="1" customWidth="1"/>
    <col min="2052" max="2052" width="1.5703125" style="1" customWidth="1"/>
    <col min="2053" max="2053" width="8.140625" style="1" customWidth="1"/>
    <col min="2054" max="2054" width="12.85546875" style="1" customWidth="1"/>
    <col min="2055" max="2055" width="10.140625" style="1" customWidth="1"/>
    <col min="2056" max="2056" width="5.7109375" style="1" customWidth="1"/>
    <col min="2057" max="2057" width="17.28515625" style="1" customWidth="1"/>
    <col min="2058" max="2058" width="16.28515625" style="1" customWidth="1"/>
    <col min="2059" max="2059" width="3" style="1" customWidth="1"/>
    <col min="2060" max="2060" width="14.5703125" style="1" bestFit="1" customWidth="1"/>
    <col min="2061" max="2061" width="0" style="1" hidden="1" customWidth="1"/>
    <col min="2062" max="2062" width="16.42578125" style="1" customWidth="1"/>
    <col min="2063" max="2064" width="0" style="1" hidden="1" customWidth="1"/>
    <col min="2065" max="2065" width="17" style="1" customWidth="1"/>
    <col min="2066" max="2066" width="14.85546875" style="1" customWidth="1"/>
    <col min="2067" max="2067" width="5.85546875" style="1" customWidth="1"/>
    <col min="2068" max="2069" width="14.28515625" style="1" customWidth="1"/>
    <col min="2070" max="2070" width="9.140625" style="1"/>
    <col min="2071" max="2071" width="13.7109375" style="1" customWidth="1"/>
    <col min="2072" max="2072" width="12.5703125" style="1" customWidth="1"/>
    <col min="2073" max="2304" width="9.140625" style="1"/>
    <col min="2305" max="2305" width="4.7109375" style="1" customWidth="1"/>
    <col min="2306" max="2306" width="1.42578125" style="1" customWidth="1"/>
    <col min="2307" max="2307" width="8.140625" style="1" customWidth="1"/>
    <col min="2308" max="2308" width="1.5703125" style="1" customWidth="1"/>
    <col min="2309" max="2309" width="8.140625" style="1" customWidth="1"/>
    <col min="2310" max="2310" width="12.85546875" style="1" customWidth="1"/>
    <col min="2311" max="2311" width="10.140625" style="1" customWidth="1"/>
    <col min="2312" max="2312" width="5.7109375" style="1" customWidth="1"/>
    <col min="2313" max="2313" width="17.28515625" style="1" customWidth="1"/>
    <col min="2314" max="2314" width="16.28515625" style="1" customWidth="1"/>
    <col min="2315" max="2315" width="3" style="1" customWidth="1"/>
    <col min="2316" max="2316" width="14.5703125" style="1" bestFit="1" customWidth="1"/>
    <col min="2317" max="2317" width="0" style="1" hidden="1" customWidth="1"/>
    <col min="2318" max="2318" width="16.42578125" style="1" customWidth="1"/>
    <col min="2319" max="2320" width="0" style="1" hidden="1" customWidth="1"/>
    <col min="2321" max="2321" width="17" style="1" customWidth="1"/>
    <col min="2322" max="2322" width="14.85546875" style="1" customWidth="1"/>
    <col min="2323" max="2323" width="5.85546875" style="1" customWidth="1"/>
    <col min="2324" max="2325" width="14.28515625" style="1" customWidth="1"/>
    <col min="2326" max="2326" width="9.140625" style="1"/>
    <col min="2327" max="2327" width="13.7109375" style="1" customWidth="1"/>
    <col min="2328" max="2328" width="12.5703125" style="1" customWidth="1"/>
    <col min="2329" max="2560" width="9.140625" style="1"/>
    <col min="2561" max="2561" width="4.7109375" style="1" customWidth="1"/>
    <col min="2562" max="2562" width="1.42578125" style="1" customWidth="1"/>
    <col min="2563" max="2563" width="8.140625" style="1" customWidth="1"/>
    <col min="2564" max="2564" width="1.5703125" style="1" customWidth="1"/>
    <col min="2565" max="2565" width="8.140625" style="1" customWidth="1"/>
    <col min="2566" max="2566" width="12.85546875" style="1" customWidth="1"/>
    <col min="2567" max="2567" width="10.140625" style="1" customWidth="1"/>
    <col min="2568" max="2568" width="5.7109375" style="1" customWidth="1"/>
    <col min="2569" max="2569" width="17.28515625" style="1" customWidth="1"/>
    <col min="2570" max="2570" width="16.28515625" style="1" customWidth="1"/>
    <col min="2571" max="2571" width="3" style="1" customWidth="1"/>
    <col min="2572" max="2572" width="14.5703125" style="1" bestFit="1" customWidth="1"/>
    <col min="2573" max="2573" width="0" style="1" hidden="1" customWidth="1"/>
    <col min="2574" max="2574" width="16.42578125" style="1" customWidth="1"/>
    <col min="2575" max="2576" width="0" style="1" hidden="1" customWidth="1"/>
    <col min="2577" max="2577" width="17" style="1" customWidth="1"/>
    <col min="2578" max="2578" width="14.85546875" style="1" customWidth="1"/>
    <col min="2579" max="2579" width="5.85546875" style="1" customWidth="1"/>
    <col min="2580" max="2581" width="14.28515625" style="1" customWidth="1"/>
    <col min="2582" max="2582" width="9.140625" style="1"/>
    <col min="2583" max="2583" width="13.7109375" style="1" customWidth="1"/>
    <col min="2584" max="2584" width="12.5703125" style="1" customWidth="1"/>
    <col min="2585" max="2816" width="9.140625" style="1"/>
    <col min="2817" max="2817" width="4.7109375" style="1" customWidth="1"/>
    <col min="2818" max="2818" width="1.42578125" style="1" customWidth="1"/>
    <col min="2819" max="2819" width="8.140625" style="1" customWidth="1"/>
    <col min="2820" max="2820" width="1.5703125" style="1" customWidth="1"/>
    <col min="2821" max="2821" width="8.140625" style="1" customWidth="1"/>
    <col min="2822" max="2822" width="12.85546875" style="1" customWidth="1"/>
    <col min="2823" max="2823" width="10.140625" style="1" customWidth="1"/>
    <col min="2824" max="2824" width="5.7109375" style="1" customWidth="1"/>
    <col min="2825" max="2825" width="17.28515625" style="1" customWidth="1"/>
    <col min="2826" max="2826" width="16.28515625" style="1" customWidth="1"/>
    <col min="2827" max="2827" width="3" style="1" customWidth="1"/>
    <col min="2828" max="2828" width="14.5703125" style="1" bestFit="1" customWidth="1"/>
    <col min="2829" max="2829" width="0" style="1" hidden="1" customWidth="1"/>
    <col min="2830" max="2830" width="16.42578125" style="1" customWidth="1"/>
    <col min="2831" max="2832" width="0" style="1" hidden="1" customWidth="1"/>
    <col min="2833" max="2833" width="17" style="1" customWidth="1"/>
    <col min="2834" max="2834" width="14.85546875" style="1" customWidth="1"/>
    <col min="2835" max="2835" width="5.85546875" style="1" customWidth="1"/>
    <col min="2836" max="2837" width="14.28515625" style="1" customWidth="1"/>
    <col min="2838" max="2838" width="9.140625" style="1"/>
    <col min="2839" max="2839" width="13.7109375" style="1" customWidth="1"/>
    <col min="2840" max="2840" width="12.5703125" style="1" customWidth="1"/>
    <col min="2841" max="3072" width="9.140625" style="1"/>
    <col min="3073" max="3073" width="4.7109375" style="1" customWidth="1"/>
    <col min="3074" max="3074" width="1.42578125" style="1" customWidth="1"/>
    <col min="3075" max="3075" width="8.140625" style="1" customWidth="1"/>
    <col min="3076" max="3076" width="1.5703125" style="1" customWidth="1"/>
    <col min="3077" max="3077" width="8.140625" style="1" customWidth="1"/>
    <col min="3078" max="3078" width="12.85546875" style="1" customWidth="1"/>
    <col min="3079" max="3079" width="10.140625" style="1" customWidth="1"/>
    <col min="3080" max="3080" width="5.7109375" style="1" customWidth="1"/>
    <col min="3081" max="3081" width="17.28515625" style="1" customWidth="1"/>
    <col min="3082" max="3082" width="16.28515625" style="1" customWidth="1"/>
    <col min="3083" max="3083" width="3" style="1" customWidth="1"/>
    <col min="3084" max="3084" width="14.5703125" style="1" bestFit="1" customWidth="1"/>
    <col min="3085" max="3085" width="0" style="1" hidden="1" customWidth="1"/>
    <col min="3086" max="3086" width="16.42578125" style="1" customWidth="1"/>
    <col min="3087" max="3088" width="0" style="1" hidden="1" customWidth="1"/>
    <col min="3089" max="3089" width="17" style="1" customWidth="1"/>
    <col min="3090" max="3090" width="14.85546875" style="1" customWidth="1"/>
    <col min="3091" max="3091" width="5.85546875" style="1" customWidth="1"/>
    <col min="3092" max="3093" width="14.28515625" style="1" customWidth="1"/>
    <col min="3094" max="3094" width="9.140625" style="1"/>
    <col min="3095" max="3095" width="13.7109375" style="1" customWidth="1"/>
    <col min="3096" max="3096" width="12.5703125" style="1" customWidth="1"/>
    <col min="3097" max="3328" width="9.140625" style="1"/>
    <col min="3329" max="3329" width="4.7109375" style="1" customWidth="1"/>
    <col min="3330" max="3330" width="1.42578125" style="1" customWidth="1"/>
    <col min="3331" max="3331" width="8.140625" style="1" customWidth="1"/>
    <col min="3332" max="3332" width="1.5703125" style="1" customWidth="1"/>
    <col min="3333" max="3333" width="8.140625" style="1" customWidth="1"/>
    <col min="3334" max="3334" width="12.85546875" style="1" customWidth="1"/>
    <col min="3335" max="3335" width="10.140625" style="1" customWidth="1"/>
    <col min="3336" max="3336" width="5.7109375" style="1" customWidth="1"/>
    <col min="3337" max="3337" width="17.28515625" style="1" customWidth="1"/>
    <col min="3338" max="3338" width="16.28515625" style="1" customWidth="1"/>
    <col min="3339" max="3339" width="3" style="1" customWidth="1"/>
    <col min="3340" max="3340" width="14.5703125" style="1" bestFit="1" customWidth="1"/>
    <col min="3341" max="3341" width="0" style="1" hidden="1" customWidth="1"/>
    <col min="3342" max="3342" width="16.42578125" style="1" customWidth="1"/>
    <col min="3343" max="3344" width="0" style="1" hidden="1" customWidth="1"/>
    <col min="3345" max="3345" width="17" style="1" customWidth="1"/>
    <col min="3346" max="3346" width="14.85546875" style="1" customWidth="1"/>
    <col min="3347" max="3347" width="5.85546875" style="1" customWidth="1"/>
    <col min="3348" max="3349" width="14.28515625" style="1" customWidth="1"/>
    <col min="3350" max="3350" width="9.140625" style="1"/>
    <col min="3351" max="3351" width="13.7109375" style="1" customWidth="1"/>
    <col min="3352" max="3352" width="12.5703125" style="1" customWidth="1"/>
    <col min="3353" max="3584" width="9.140625" style="1"/>
    <col min="3585" max="3585" width="4.7109375" style="1" customWidth="1"/>
    <col min="3586" max="3586" width="1.42578125" style="1" customWidth="1"/>
    <col min="3587" max="3587" width="8.140625" style="1" customWidth="1"/>
    <col min="3588" max="3588" width="1.5703125" style="1" customWidth="1"/>
    <col min="3589" max="3589" width="8.140625" style="1" customWidth="1"/>
    <col min="3590" max="3590" width="12.85546875" style="1" customWidth="1"/>
    <col min="3591" max="3591" width="10.140625" style="1" customWidth="1"/>
    <col min="3592" max="3592" width="5.7109375" style="1" customWidth="1"/>
    <col min="3593" max="3593" width="17.28515625" style="1" customWidth="1"/>
    <col min="3594" max="3594" width="16.28515625" style="1" customWidth="1"/>
    <col min="3595" max="3595" width="3" style="1" customWidth="1"/>
    <col min="3596" max="3596" width="14.5703125" style="1" bestFit="1" customWidth="1"/>
    <col min="3597" max="3597" width="0" style="1" hidden="1" customWidth="1"/>
    <col min="3598" max="3598" width="16.42578125" style="1" customWidth="1"/>
    <col min="3599" max="3600" width="0" style="1" hidden="1" customWidth="1"/>
    <col min="3601" max="3601" width="17" style="1" customWidth="1"/>
    <col min="3602" max="3602" width="14.85546875" style="1" customWidth="1"/>
    <col min="3603" max="3603" width="5.85546875" style="1" customWidth="1"/>
    <col min="3604" max="3605" width="14.28515625" style="1" customWidth="1"/>
    <col min="3606" max="3606" width="9.140625" style="1"/>
    <col min="3607" max="3607" width="13.7109375" style="1" customWidth="1"/>
    <col min="3608" max="3608" width="12.5703125" style="1" customWidth="1"/>
    <col min="3609" max="3840" width="9.140625" style="1"/>
    <col min="3841" max="3841" width="4.7109375" style="1" customWidth="1"/>
    <col min="3842" max="3842" width="1.42578125" style="1" customWidth="1"/>
    <col min="3843" max="3843" width="8.140625" style="1" customWidth="1"/>
    <col min="3844" max="3844" width="1.5703125" style="1" customWidth="1"/>
    <col min="3845" max="3845" width="8.140625" style="1" customWidth="1"/>
    <col min="3846" max="3846" width="12.85546875" style="1" customWidth="1"/>
    <col min="3847" max="3847" width="10.140625" style="1" customWidth="1"/>
    <col min="3848" max="3848" width="5.7109375" style="1" customWidth="1"/>
    <col min="3849" max="3849" width="17.28515625" style="1" customWidth="1"/>
    <col min="3850" max="3850" width="16.28515625" style="1" customWidth="1"/>
    <col min="3851" max="3851" width="3" style="1" customWidth="1"/>
    <col min="3852" max="3852" width="14.5703125" style="1" bestFit="1" customWidth="1"/>
    <col min="3853" max="3853" width="0" style="1" hidden="1" customWidth="1"/>
    <col min="3854" max="3854" width="16.42578125" style="1" customWidth="1"/>
    <col min="3855" max="3856" width="0" style="1" hidden="1" customWidth="1"/>
    <col min="3857" max="3857" width="17" style="1" customWidth="1"/>
    <col min="3858" max="3858" width="14.85546875" style="1" customWidth="1"/>
    <col min="3859" max="3859" width="5.85546875" style="1" customWidth="1"/>
    <col min="3860" max="3861" width="14.28515625" style="1" customWidth="1"/>
    <col min="3862" max="3862" width="9.140625" style="1"/>
    <col min="3863" max="3863" width="13.7109375" style="1" customWidth="1"/>
    <col min="3864" max="3864" width="12.5703125" style="1" customWidth="1"/>
    <col min="3865" max="4096" width="9.140625" style="1"/>
    <col min="4097" max="4097" width="4.7109375" style="1" customWidth="1"/>
    <col min="4098" max="4098" width="1.42578125" style="1" customWidth="1"/>
    <col min="4099" max="4099" width="8.140625" style="1" customWidth="1"/>
    <col min="4100" max="4100" width="1.5703125" style="1" customWidth="1"/>
    <col min="4101" max="4101" width="8.140625" style="1" customWidth="1"/>
    <col min="4102" max="4102" width="12.85546875" style="1" customWidth="1"/>
    <col min="4103" max="4103" width="10.140625" style="1" customWidth="1"/>
    <col min="4104" max="4104" width="5.7109375" style="1" customWidth="1"/>
    <col min="4105" max="4105" width="17.28515625" style="1" customWidth="1"/>
    <col min="4106" max="4106" width="16.28515625" style="1" customWidth="1"/>
    <col min="4107" max="4107" width="3" style="1" customWidth="1"/>
    <col min="4108" max="4108" width="14.5703125" style="1" bestFit="1" customWidth="1"/>
    <col min="4109" max="4109" width="0" style="1" hidden="1" customWidth="1"/>
    <col min="4110" max="4110" width="16.42578125" style="1" customWidth="1"/>
    <col min="4111" max="4112" width="0" style="1" hidden="1" customWidth="1"/>
    <col min="4113" max="4113" width="17" style="1" customWidth="1"/>
    <col min="4114" max="4114" width="14.85546875" style="1" customWidth="1"/>
    <col min="4115" max="4115" width="5.85546875" style="1" customWidth="1"/>
    <col min="4116" max="4117" width="14.28515625" style="1" customWidth="1"/>
    <col min="4118" max="4118" width="9.140625" style="1"/>
    <col min="4119" max="4119" width="13.7109375" style="1" customWidth="1"/>
    <col min="4120" max="4120" width="12.5703125" style="1" customWidth="1"/>
    <col min="4121" max="4352" width="9.140625" style="1"/>
    <col min="4353" max="4353" width="4.7109375" style="1" customWidth="1"/>
    <col min="4354" max="4354" width="1.42578125" style="1" customWidth="1"/>
    <col min="4355" max="4355" width="8.140625" style="1" customWidth="1"/>
    <col min="4356" max="4356" width="1.5703125" style="1" customWidth="1"/>
    <col min="4357" max="4357" width="8.140625" style="1" customWidth="1"/>
    <col min="4358" max="4358" width="12.85546875" style="1" customWidth="1"/>
    <col min="4359" max="4359" width="10.140625" style="1" customWidth="1"/>
    <col min="4360" max="4360" width="5.7109375" style="1" customWidth="1"/>
    <col min="4361" max="4361" width="17.28515625" style="1" customWidth="1"/>
    <col min="4362" max="4362" width="16.28515625" style="1" customWidth="1"/>
    <col min="4363" max="4363" width="3" style="1" customWidth="1"/>
    <col min="4364" max="4364" width="14.5703125" style="1" bestFit="1" customWidth="1"/>
    <col min="4365" max="4365" width="0" style="1" hidden="1" customWidth="1"/>
    <col min="4366" max="4366" width="16.42578125" style="1" customWidth="1"/>
    <col min="4367" max="4368" width="0" style="1" hidden="1" customWidth="1"/>
    <col min="4369" max="4369" width="17" style="1" customWidth="1"/>
    <col min="4370" max="4370" width="14.85546875" style="1" customWidth="1"/>
    <col min="4371" max="4371" width="5.85546875" style="1" customWidth="1"/>
    <col min="4372" max="4373" width="14.28515625" style="1" customWidth="1"/>
    <col min="4374" max="4374" width="9.140625" style="1"/>
    <col min="4375" max="4375" width="13.7109375" style="1" customWidth="1"/>
    <col min="4376" max="4376" width="12.5703125" style="1" customWidth="1"/>
    <col min="4377" max="4608" width="9.140625" style="1"/>
    <col min="4609" max="4609" width="4.7109375" style="1" customWidth="1"/>
    <col min="4610" max="4610" width="1.42578125" style="1" customWidth="1"/>
    <col min="4611" max="4611" width="8.140625" style="1" customWidth="1"/>
    <col min="4612" max="4612" width="1.5703125" style="1" customWidth="1"/>
    <col min="4613" max="4613" width="8.140625" style="1" customWidth="1"/>
    <col min="4614" max="4614" width="12.85546875" style="1" customWidth="1"/>
    <col min="4615" max="4615" width="10.140625" style="1" customWidth="1"/>
    <col min="4616" max="4616" width="5.7109375" style="1" customWidth="1"/>
    <col min="4617" max="4617" width="17.28515625" style="1" customWidth="1"/>
    <col min="4618" max="4618" width="16.28515625" style="1" customWidth="1"/>
    <col min="4619" max="4619" width="3" style="1" customWidth="1"/>
    <col min="4620" max="4620" width="14.5703125" style="1" bestFit="1" customWidth="1"/>
    <col min="4621" max="4621" width="0" style="1" hidden="1" customWidth="1"/>
    <col min="4622" max="4622" width="16.42578125" style="1" customWidth="1"/>
    <col min="4623" max="4624" width="0" style="1" hidden="1" customWidth="1"/>
    <col min="4625" max="4625" width="17" style="1" customWidth="1"/>
    <col min="4626" max="4626" width="14.85546875" style="1" customWidth="1"/>
    <col min="4627" max="4627" width="5.85546875" style="1" customWidth="1"/>
    <col min="4628" max="4629" width="14.28515625" style="1" customWidth="1"/>
    <col min="4630" max="4630" width="9.140625" style="1"/>
    <col min="4631" max="4631" width="13.7109375" style="1" customWidth="1"/>
    <col min="4632" max="4632" width="12.5703125" style="1" customWidth="1"/>
    <col min="4633" max="4864" width="9.140625" style="1"/>
    <col min="4865" max="4865" width="4.7109375" style="1" customWidth="1"/>
    <col min="4866" max="4866" width="1.42578125" style="1" customWidth="1"/>
    <col min="4867" max="4867" width="8.140625" style="1" customWidth="1"/>
    <col min="4868" max="4868" width="1.5703125" style="1" customWidth="1"/>
    <col min="4869" max="4869" width="8.140625" style="1" customWidth="1"/>
    <col min="4870" max="4870" width="12.85546875" style="1" customWidth="1"/>
    <col min="4871" max="4871" width="10.140625" style="1" customWidth="1"/>
    <col min="4872" max="4872" width="5.7109375" style="1" customWidth="1"/>
    <col min="4873" max="4873" width="17.28515625" style="1" customWidth="1"/>
    <col min="4874" max="4874" width="16.28515625" style="1" customWidth="1"/>
    <col min="4875" max="4875" width="3" style="1" customWidth="1"/>
    <col min="4876" max="4876" width="14.5703125" style="1" bestFit="1" customWidth="1"/>
    <col min="4877" max="4877" width="0" style="1" hidden="1" customWidth="1"/>
    <col min="4878" max="4878" width="16.42578125" style="1" customWidth="1"/>
    <col min="4879" max="4880" width="0" style="1" hidden="1" customWidth="1"/>
    <col min="4881" max="4881" width="17" style="1" customWidth="1"/>
    <col min="4882" max="4882" width="14.85546875" style="1" customWidth="1"/>
    <col min="4883" max="4883" width="5.85546875" style="1" customWidth="1"/>
    <col min="4884" max="4885" width="14.28515625" style="1" customWidth="1"/>
    <col min="4886" max="4886" width="9.140625" style="1"/>
    <col min="4887" max="4887" width="13.7109375" style="1" customWidth="1"/>
    <col min="4888" max="4888" width="12.5703125" style="1" customWidth="1"/>
    <col min="4889" max="5120" width="9.140625" style="1"/>
    <col min="5121" max="5121" width="4.7109375" style="1" customWidth="1"/>
    <col min="5122" max="5122" width="1.42578125" style="1" customWidth="1"/>
    <col min="5123" max="5123" width="8.140625" style="1" customWidth="1"/>
    <col min="5124" max="5124" width="1.5703125" style="1" customWidth="1"/>
    <col min="5125" max="5125" width="8.140625" style="1" customWidth="1"/>
    <col min="5126" max="5126" width="12.85546875" style="1" customWidth="1"/>
    <col min="5127" max="5127" width="10.140625" style="1" customWidth="1"/>
    <col min="5128" max="5128" width="5.7109375" style="1" customWidth="1"/>
    <col min="5129" max="5129" width="17.28515625" style="1" customWidth="1"/>
    <col min="5130" max="5130" width="16.28515625" style="1" customWidth="1"/>
    <col min="5131" max="5131" width="3" style="1" customWidth="1"/>
    <col min="5132" max="5132" width="14.5703125" style="1" bestFit="1" customWidth="1"/>
    <col min="5133" max="5133" width="0" style="1" hidden="1" customWidth="1"/>
    <col min="5134" max="5134" width="16.42578125" style="1" customWidth="1"/>
    <col min="5135" max="5136" width="0" style="1" hidden="1" customWidth="1"/>
    <col min="5137" max="5137" width="17" style="1" customWidth="1"/>
    <col min="5138" max="5138" width="14.85546875" style="1" customWidth="1"/>
    <col min="5139" max="5139" width="5.85546875" style="1" customWidth="1"/>
    <col min="5140" max="5141" width="14.28515625" style="1" customWidth="1"/>
    <col min="5142" max="5142" width="9.140625" style="1"/>
    <col min="5143" max="5143" width="13.7109375" style="1" customWidth="1"/>
    <col min="5144" max="5144" width="12.5703125" style="1" customWidth="1"/>
    <col min="5145" max="5376" width="9.140625" style="1"/>
    <col min="5377" max="5377" width="4.7109375" style="1" customWidth="1"/>
    <col min="5378" max="5378" width="1.42578125" style="1" customWidth="1"/>
    <col min="5379" max="5379" width="8.140625" style="1" customWidth="1"/>
    <col min="5380" max="5380" width="1.5703125" style="1" customWidth="1"/>
    <col min="5381" max="5381" width="8.140625" style="1" customWidth="1"/>
    <col min="5382" max="5382" width="12.85546875" style="1" customWidth="1"/>
    <col min="5383" max="5383" width="10.140625" style="1" customWidth="1"/>
    <col min="5384" max="5384" width="5.7109375" style="1" customWidth="1"/>
    <col min="5385" max="5385" width="17.28515625" style="1" customWidth="1"/>
    <col min="5386" max="5386" width="16.28515625" style="1" customWidth="1"/>
    <col min="5387" max="5387" width="3" style="1" customWidth="1"/>
    <col min="5388" max="5388" width="14.5703125" style="1" bestFit="1" customWidth="1"/>
    <col min="5389" max="5389" width="0" style="1" hidden="1" customWidth="1"/>
    <col min="5390" max="5390" width="16.42578125" style="1" customWidth="1"/>
    <col min="5391" max="5392" width="0" style="1" hidden="1" customWidth="1"/>
    <col min="5393" max="5393" width="17" style="1" customWidth="1"/>
    <col min="5394" max="5394" width="14.85546875" style="1" customWidth="1"/>
    <col min="5395" max="5395" width="5.85546875" style="1" customWidth="1"/>
    <col min="5396" max="5397" width="14.28515625" style="1" customWidth="1"/>
    <col min="5398" max="5398" width="9.140625" style="1"/>
    <col min="5399" max="5399" width="13.7109375" style="1" customWidth="1"/>
    <col min="5400" max="5400" width="12.5703125" style="1" customWidth="1"/>
    <col min="5401" max="5632" width="9.140625" style="1"/>
    <col min="5633" max="5633" width="4.7109375" style="1" customWidth="1"/>
    <col min="5634" max="5634" width="1.42578125" style="1" customWidth="1"/>
    <col min="5635" max="5635" width="8.140625" style="1" customWidth="1"/>
    <col min="5636" max="5636" width="1.5703125" style="1" customWidth="1"/>
    <col min="5637" max="5637" width="8.140625" style="1" customWidth="1"/>
    <col min="5638" max="5638" width="12.85546875" style="1" customWidth="1"/>
    <col min="5639" max="5639" width="10.140625" style="1" customWidth="1"/>
    <col min="5640" max="5640" width="5.7109375" style="1" customWidth="1"/>
    <col min="5641" max="5641" width="17.28515625" style="1" customWidth="1"/>
    <col min="5642" max="5642" width="16.28515625" style="1" customWidth="1"/>
    <col min="5643" max="5643" width="3" style="1" customWidth="1"/>
    <col min="5644" max="5644" width="14.5703125" style="1" bestFit="1" customWidth="1"/>
    <col min="5645" max="5645" width="0" style="1" hidden="1" customWidth="1"/>
    <col min="5646" max="5646" width="16.42578125" style="1" customWidth="1"/>
    <col min="5647" max="5648" width="0" style="1" hidden="1" customWidth="1"/>
    <col min="5649" max="5649" width="17" style="1" customWidth="1"/>
    <col min="5650" max="5650" width="14.85546875" style="1" customWidth="1"/>
    <col min="5651" max="5651" width="5.85546875" style="1" customWidth="1"/>
    <col min="5652" max="5653" width="14.28515625" style="1" customWidth="1"/>
    <col min="5654" max="5654" width="9.140625" style="1"/>
    <col min="5655" max="5655" width="13.7109375" style="1" customWidth="1"/>
    <col min="5656" max="5656" width="12.5703125" style="1" customWidth="1"/>
    <col min="5657" max="5888" width="9.140625" style="1"/>
    <col min="5889" max="5889" width="4.7109375" style="1" customWidth="1"/>
    <col min="5890" max="5890" width="1.42578125" style="1" customWidth="1"/>
    <col min="5891" max="5891" width="8.140625" style="1" customWidth="1"/>
    <col min="5892" max="5892" width="1.5703125" style="1" customWidth="1"/>
    <col min="5893" max="5893" width="8.140625" style="1" customWidth="1"/>
    <col min="5894" max="5894" width="12.85546875" style="1" customWidth="1"/>
    <col min="5895" max="5895" width="10.140625" style="1" customWidth="1"/>
    <col min="5896" max="5896" width="5.7109375" style="1" customWidth="1"/>
    <col min="5897" max="5897" width="17.28515625" style="1" customWidth="1"/>
    <col min="5898" max="5898" width="16.28515625" style="1" customWidth="1"/>
    <col min="5899" max="5899" width="3" style="1" customWidth="1"/>
    <col min="5900" max="5900" width="14.5703125" style="1" bestFit="1" customWidth="1"/>
    <col min="5901" max="5901" width="0" style="1" hidden="1" customWidth="1"/>
    <col min="5902" max="5902" width="16.42578125" style="1" customWidth="1"/>
    <col min="5903" max="5904" width="0" style="1" hidden="1" customWidth="1"/>
    <col min="5905" max="5905" width="17" style="1" customWidth="1"/>
    <col min="5906" max="5906" width="14.85546875" style="1" customWidth="1"/>
    <col min="5907" max="5907" width="5.85546875" style="1" customWidth="1"/>
    <col min="5908" max="5909" width="14.28515625" style="1" customWidth="1"/>
    <col min="5910" max="5910" width="9.140625" style="1"/>
    <col min="5911" max="5911" width="13.7109375" style="1" customWidth="1"/>
    <col min="5912" max="5912" width="12.5703125" style="1" customWidth="1"/>
    <col min="5913" max="6144" width="9.140625" style="1"/>
    <col min="6145" max="6145" width="4.7109375" style="1" customWidth="1"/>
    <col min="6146" max="6146" width="1.42578125" style="1" customWidth="1"/>
    <col min="6147" max="6147" width="8.140625" style="1" customWidth="1"/>
    <col min="6148" max="6148" width="1.5703125" style="1" customWidth="1"/>
    <col min="6149" max="6149" width="8.140625" style="1" customWidth="1"/>
    <col min="6150" max="6150" width="12.85546875" style="1" customWidth="1"/>
    <col min="6151" max="6151" width="10.140625" style="1" customWidth="1"/>
    <col min="6152" max="6152" width="5.7109375" style="1" customWidth="1"/>
    <col min="6153" max="6153" width="17.28515625" style="1" customWidth="1"/>
    <col min="6154" max="6154" width="16.28515625" style="1" customWidth="1"/>
    <col min="6155" max="6155" width="3" style="1" customWidth="1"/>
    <col min="6156" max="6156" width="14.5703125" style="1" bestFit="1" customWidth="1"/>
    <col min="6157" max="6157" width="0" style="1" hidden="1" customWidth="1"/>
    <col min="6158" max="6158" width="16.42578125" style="1" customWidth="1"/>
    <col min="6159" max="6160" width="0" style="1" hidden="1" customWidth="1"/>
    <col min="6161" max="6161" width="17" style="1" customWidth="1"/>
    <col min="6162" max="6162" width="14.85546875" style="1" customWidth="1"/>
    <col min="6163" max="6163" width="5.85546875" style="1" customWidth="1"/>
    <col min="6164" max="6165" width="14.28515625" style="1" customWidth="1"/>
    <col min="6166" max="6166" width="9.140625" style="1"/>
    <col min="6167" max="6167" width="13.7109375" style="1" customWidth="1"/>
    <col min="6168" max="6168" width="12.5703125" style="1" customWidth="1"/>
    <col min="6169" max="6400" width="9.140625" style="1"/>
    <col min="6401" max="6401" width="4.7109375" style="1" customWidth="1"/>
    <col min="6402" max="6402" width="1.42578125" style="1" customWidth="1"/>
    <col min="6403" max="6403" width="8.140625" style="1" customWidth="1"/>
    <col min="6404" max="6404" width="1.5703125" style="1" customWidth="1"/>
    <col min="6405" max="6405" width="8.140625" style="1" customWidth="1"/>
    <col min="6406" max="6406" width="12.85546875" style="1" customWidth="1"/>
    <col min="6407" max="6407" width="10.140625" style="1" customWidth="1"/>
    <col min="6408" max="6408" width="5.7109375" style="1" customWidth="1"/>
    <col min="6409" max="6409" width="17.28515625" style="1" customWidth="1"/>
    <col min="6410" max="6410" width="16.28515625" style="1" customWidth="1"/>
    <col min="6411" max="6411" width="3" style="1" customWidth="1"/>
    <col min="6412" max="6412" width="14.5703125" style="1" bestFit="1" customWidth="1"/>
    <col min="6413" max="6413" width="0" style="1" hidden="1" customWidth="1"/>
    <col min="6414" max="6414" width="16.42578125" style="1" customWidth="1"/>
    <col min="6415" max="6416" width="0" style="1" hidden="1" customWidth="1"/>
    <col min="6417" max="6417" width="17" style="1" customWidth="1"/>
    <col min="6418" max="6418" width="14.85546875" style="1" customWidth="1"/>
    <col min="6419" max="6419" width="5.85546875" style="1" customWidth="1"/>
    <col min="6420" max="6421" width="14.28515625" style="1" customWidth="1"/>
    <col min="6422" max="6422" width="9.140625" style="1"/>
    <col min="6423" max="6423" width="13.7109375" style="1" customWidth="1"/>
    <col min="6424" max="6424" width="12.5703125" style="1" customWidth="1"/>
    <col min="6425" max="6656" width="9.140625" style="1"/>
    <col min="6657" max="6657" width="4.7109375" style="1" customWidth="1"/>
    <col min="6658" max="6658" width="1.42578125" style="1" customWidth="1"/>
    <col min="6659" max="6659" width="8.140625" style="1" customWidth="1"/>
    <col min="6660" max="6660" width="1.5703125" style="1" customWidth="1"/>
    <col min="6661" max="6661" width="8.140625" style="1" customWidth="1"/>
    <col min="6662" max="6662" width="12.85546875" style="1" customWidth="1"/>
    <col min="6663" max="6663" width="10.140625" style="1" customWidth="1"/>
    <col min="6664" max="6664" width="5.7109375" style="1" customWidth="1"/>
    <col min="6665" max="6665" width="17.28515625" style="1" customWidth="1"/>
    <col min="6666" max="6666" width="16.28515625" style="1" customWidth="1"/>
    <col min="6667" max="6667" width="3" style="1" customWidth="1"/>
    <col min="6668" max="6668" width="14.5703125" style="1" bestFit="1" customWidth="1"/>
    <col min="6669" max="6669" width="0" style="1" hidden="1" customWidth="1"/>
    <col min="6670" max="6670" width="16.42578125" style="1" customWidth="1"/>
    <col min="6671" max="6672" width="0" style="1" hidden="1" customWidth="1"/>
    <col min="6673" max="6673" width="17" style="1" customWidth="1"/>
    <col min="6674" max="6674" width="14.85546875" style="1" customWidth="1"/>
    <col min="6675" max="6675" width="5.85546875" style="1" customWidth="1"/>
    <col min="6676" max="6677" width="14.28515625" style="1" customWidth="1"/>
    <col min="6678" max="6678" width="9.140625" style="1"/>
    <col min="6679" max="6679" width="13.7109375" style="1" customWidth="1"/>
    <col min="6680" max="6680" width="12.5703125" style="1" customWidth="1"/>
    <col min="6681" max="6912" width="9.140625" style="1"/>
    <col min="6913" max="6913" width="4.7109375" style="1" customWidth="1"/>
    <col min="6914" max="6914" width="1.42578125" style="1" customWidth="1"/>
    <col min="6915" max="6915" width="8.140625" style="1" customWidth="1"/>
    <col min="6916" max="6916" width="1.5703125" style="1" customWidth="1"/>
    <col min="6917" max="6917" width="8.140625" style="1" customWidth="1"/>
    <col min="6918" max="6918" width="12.85546875" style="1" customWidth="1"/>
    <col min="6919" max="6919" width="10.140625" style="1" customWidth="1"/>
    <col min="6920" max="6920" width="5.7109375" style="1" customWidth="1"/>
    <col min="6921" max="6921" width="17.28515625" style="1" customWidth="1"/>
    <col min="6922" max="6922" width="16.28515625" style="1" customWidth="1"/>
    <col min="6923" max="6923" width="3" style="1" customWidth="1"/>
    <col min="6924" max="6924" width="14.5703125" style="1" bestFit="1" customWidth="1"/>
    <col min="6925" max="6925" width="0" style="1" hidden="1" customWidth="1"/>
    <col min="6926" max="6926" width="16.42578125" style="1" customWidth="1"/>
    <col min="6927" max="6928" width="0" style="1" hidden="1" customWidth="1"/>
    <col min="6929" max="6929" width="17" style="1" customWidth="1"/>
    <col min="6930" max="6930" width="14.85546875" style="1" customWidth="1"/>
    <col min="6931" max="6931" width="5.85546875" style="1" customWidth="1"/>
    <col min="6932" max="6933" width="14.28515625" style="1" customWidth="1"/>
    <col min="6934" max="6934" width="9.140625" style="1"/>
    <col min="6935" max="6935" width="13.7109375" style="1" customWidth="1"/>
    <col min="6936" max="6936" width="12.5703125" style="1" customWidth="1"/>
    <col min="6937" max="7168" width="9.140625" style="1"/>
    <col min="7169" max="7169" width="4.7109375" style="1" customWidth="1"/>
    <col min="7170" max="7170" width="1.42578125" style="1" customWidth="1"/>
    <col min="7171" max="7171" width="8.140625" style="1" customWidth="1"/>
    <col min="7172" max="7172" width="1.5703125" style="1" customWidth="1"/>
    <col min="7173" max="7173" width="8.140625" style="1" customWidth="1"/>
    <col min="7174" max="7174" width="12.85546875" style="1" customWidth="1"/>
    <col min="7175" max="7175" width="10.140625" style="1" customWidth="1"/>
    <col min="7176" max="7176" width="5.7109375" style="1" customWidth="1"/>
    <col min="7177" max="7177" width="17.28515625" style="1" customWidth="1"/>
    <col min="7178" max="7178" width="16.28515625" style="1" customWidth="1"/>
    <col min="7179" max="7179" width="3" style="1" customWidth="1"/>
    <col min="7180" max="7180" width="14.5703125" style="1" bestFit="1" customWidth="1"/>
    <col min="7181" max="7181" width="0" style="1" hidden="1" customWidth="1"/>
    <col min="7182" max="7182" width="16.42578125" style="1" customWidth="1"/>
    <col min="7183" max="7184" width="0" style="1" hidden="1" customWidth="1"/>
    <col min="7185" max="7185" width="17" style="1" customWidth="1"/>
    <col min="7186" max="7186" width="14.85546875" style="1" customWidth="1"/>
    <col min="7187" max="7187" width="5.85546875" style="1" customWidth="1"/>
    <col min="7188" max="7189" width="14.28515625" style="1" customWidth="1"/>
    <col min="7190" max="7190" width="9.140625" style="1"/>
    <col min="7191" max="7191" width="13.7109375" style="1" customWidth="1"/>
    <col min="7192" max="7192" width="12.5703125" style="1" customWidth="1"/>
    <col min="7193" max="7424" width="9.140625" style="1"/>
    <col min="7425" max="7425" width="4.7109375" style="1" customWidth="1"/>
    <col min="7426" max="7426" width="1.42578125" style="1" customWidth="1"/>
    <col min="7427" max="7427" width="8.140625" style="1" customWidth="1"/>
    <col min="7428" max="7428" width="1.5703125" style="1" customWidth="1"/>
    <col min="7429" max="7429" width="8.140625" style="1" customWidth="1"/>
    <col min="7430" max="7430" width="12.85546875" style="1" customWidth="1"/>
    <col min="7431" max="7431" width="10.140625" style="1" customWidth="1"/>
    <col min="7432" max="7432" width="5.7109375" style="1" customWidth="1"/>
    <col min="7433" max="7433" width="17.28515625" style="1" customWidth="1"/>
    <col min="7434" max="7434" width="16.28515625" style="1" customWidth="1"/>
    <col min="7435" max="7435" width="3" style="1" customWidth="1"/>
    <col min="7436" max="7436" width="14.5703125" style="1" bestFit="1" customWidth="1"/>
    <col min="7437" max="7437" width="0" style="1" hidden="1" customWidth="1"/>
    <col min="7438" max="7438" width="16.42578125" style="1" customWidth="1"/>
    <col min="7439" max="7440" width="0" style="1" hidden="1" customWidth="1"/>
    <col min="7441" max="7441" width="17" style="1" customWidth="1"/>
    <col min="7442" max="7442" width="14.85546875" style="1" customWidth="1"/>
    <col min="7443" max="7443" width="5.85546875" style="1" customWidth="1"/>
    <col min="7444" max="7445" width="14.28515625" style="1" customWidth="1"/>
    <col min="7446" max="7446" width="9.140625" style="1"/>
    <col min="7447" max="7447" width="13.7109375" style="1" customWidth="1"/>
    <col min="7448" max="7448" width="12.5703125" style="1" customWidth="1"/>
    <col min="7449" max="7680" width="9.140625" style="1"/>
    <col min="7681" max="7681" width="4.7109375" style="1" customWidth="1"/>
    <col min="7682" max="7682" width="1.42578125" style="1" customWidth="1"/>
    <col min="7683" max="7683" width="8.140625" style="1" customWidth="1"/>
    <col min="7684" max="7684" width="1.5703125" style="1" customWidth="1"/>
    <col min="7685" max="7685" width="8.140625" style="1" customWidth="1"/>
    <col min="7686" max="7686" width="12.85546875" style="1" customWidth="1"/>
    <col min="7687" max="7687" width="10.140625" style="1" customWidth="1"/>
    <col min="7688" max="7688" width="5.7109375" style="1" customWidth="1"/>
    <col min="7689" max="7689" width="17.28515625" style="1" customWidth="1"/>
    <col min="7690" max="7690" width="16.28515625" style="1" customWidth="1"/>
    <col min="7691" max="7691" width="3" style="1" customWidth="1"/>
    <col min="7692" max="7692" width="14.5703125" style="1" bestFit="1" customWidth="1"/>
    <col min="7693" max="7693" width="0" style="1" hidden="1" customWidth="1"/>
    <col min="7694" max="7694" width="16.42578125" style="1" customWidth="1"/>
    <col min="7695" max="7696" width="0" style="1" hidden="1" customWidth="1"/>
    <col min="7697" max="7697" width="17" style="1" customWidth="1"/>
    <col min="7698" max="7698" width="14.85546875" style="1" customWidth="1"/>
    <col min="7699" max="7699" width="5.85546875" style="1" customWidth="1"/>
    <col min="7700" max="7701" width="14.28515625" style="1" customWidth="1"/>
    <col min="7702" max="7702" width="9.140625" style="1"/>
    <col min="7703" max="7703" width="13.7109375" style="1" customWidth="1"/>
    <col min="7704" max="7704" width="12.5703125" style="1" customWidth="1"/>
    <col min="7705" max="7936" width="9.140625" style="1"/>
    <col min="7937" max="7937" width="4.7109375" style="1" customWidth="1"/>
    <col min="7938" max="7938" width="1.42578125" style="1" customWidth="1"/>
    <col min="7939" max="7939" width="8.140625" style="1" customWidth="1"/>
    <col min="7940" max="7940" width="1.5703125" style="1" customWidth="1"/>
    <col min="7941" max="7941" width="8.140625" style="1" customWidth="1"/>
    <col min="7942" max="7942" width="12.85546875" style="1" customWidth="1"/>
    <col min="7943" max="7943" width="10.140625" style="1" customWidth="1"/>
    <col min="7944" max="7944" width="5.7109375" style="1" customWidth="1"/>
    <col min="7945" max="7945" width="17.28515625" style="1" customWidth="1"/>
    <col min="7946" max="7946" width="16.28515625" style="1" customWidth="1"/>
    <col min="7947" max="7947" width="3" style="1" customWidth="1"/>
    <col min="7948" max="7948" width="14.5703125" style="1" bestFit="1" customWidth="1"/>
    <col min="7949" max="7949" width="0" style="1" hidden="1" customWidth="1"/>
    <col min="7950" max="7950" width="16.42578125" style="1" customWidth="1"/>
    <col min="7951" max="7952" width="0" style="1" hidden="1" customWidth="1"/>
    <col min="7953" max="7953" width="17" style="1" customWidth="1"/>
    <col min="7954" max="7954" width="14.85546875" style="1" customWidth="1"/>
    <col min="7955" max="7955" width="5.85546875" style="1" customWidth="1"/>
    <col min="7956" max="7957" width="14.28515625" style="1" customWidth="1"/>
    <col min="7958" max="7958" width="9.140625" style="1"/>
    <col min="7959" max="7959" width="13.7109375" style="1" customWidth="1"/>
    <col min="7960" max="7960" width="12.5703125" style="1" customWidth="1"/>
    <col min="7961" max="8192" width="9.140625" style="1"/>
    <col min="8193" max="8193" width="4.7109375" style="1" customWidth="1"/>
    <col min="8194" max="8194" width="1.42578125" style="1" customWidth="1"/>
    <col min="8195" max="8195" width="8.140625" style="1" customWidth="1"/>
    <col min="8196" max="8196" width="1.5703125" style="1" customWidth="1"/>
    <col min="8197" max="8197" width="8.140625" style="1" customWidth="1"/>
    <col min="8198" max="8198" width="12.85546875" style="1" customWidth="1"/>
    <col min="8199" max="8199" width="10.140625" style="1" customWidth="1"/>
    <col min="8200" max="8200" width="5.7109375" style="1" customWidth="1"/>
    <col min="8201" max="8201" width="17.28515625" style="1" customWidth="1"/>
    <col min="8202" max="8202" width="16.28515625" style="1" customWidth="1"/>
    <col min="8203" max="8203" width="3" style="1" customWidth="1"/>
    <col min="8204" max="8204" width="14.5703125" style="1" bestFit="1" customWidth="1"/>
    <col min="8205" max="8205" width="0" style="1" hidden="1" customWidth="1"/>
    <col min="8206" max="8206" width="16.42578125" style="1" customWidth="1"/>
    <col min="8207" max="8208" width="0" style="1" hidden="1" customWidth="1"/>
    <col min="8209" max="8209" width="17" style="1" customWidth="1"/>
    <col min="8210" max="8210" width="14.85546875" style="1" customWidth="1"/>
    <col min="8211" max="8211" width="5.85546875" style="1" customWidth="1"/>
    <col min="8212" max="8213" width="14.28515625" style="1" customWidth="1"/>
    <col min="8214" max="8214" width="9.140625" style="1"/>
    <col min="8215" max="8215" width="13.7109375" style="1" customWidth="1"/>
    <col min="8216" max="8216" width="12.5703125" style="1" customWidth="1"/>
    <col min="8217" max="8448" width="9.140625" style="1"/>
    <col min="8449" max="8449" width="4.7109375" style="1" customWidth="1"/>
    <col min="8450" max="8450" width="1.42578125" style="1" customWidth="1"/>
    <col min="8451" max="8451" width="8.140625" style="1" customWidth="1"/>
    <col min="8452" max="8452" width="1.5703125" style="1" customWidth="1"/>
    <col min="8453" max="8453" width="8.140625" style="1" customWidth="1"/>
    <col min="8454" max="8454" width="12.85546875" style="1" customWidth="1"/>
    <col min="8455" max="8455" width="10.140625" style="1" customWidth="1"/>
    <col min="8456" max="8456" width="5.7109375" style="1" customWidth="1"/>
    <col min="8457" max="8457" width="17.28515625" style="1" customWidth="1"/>
    <col min="8458" max="8458" width="16.28515625" style="1" customWidth="1"/>
    <col min="8459" max="8459" width="3" style="1" customWidth="1"/>
    <col min="8460" max="8460" width="14.5703125" style="1" bestFit="1" customWidth="1"/>
    <col min="8461" max="8461" width="0" style="1" hidden="1" customWidth="1"/>
    <col min="8462" max="8462" width="16.42578125" style="1" customWidth="1"/>
    <col min="8463" max="8464" width="0" style="1" hidden="1" customWidth="1"/>
    <col min="8465" max="8465" width="17" style="1" customWidth="1"/>
    <col min="8466" max="8466" width="14.85546875" style="1" customWidth="1"/>
    <col min="8467" max="8467" width="5.85546875" style="1" customWidth="1"/>
    <col min="8468" max="8469" width="14.28515625" style="1" customWidth="1"/>
    <col min="8470" max="8470" width="9.140625" style="1"/>
    <col min="8471" max="8471" width="13.7109375" style="1" customWidth="1"/>
    <col min="8472" max="8472" width="12.5703125" style="1" customWidth="1"/>
    <col min="8473" max="8704" width="9.140625" style="1"/>
    <col min="8705" max="8705" width="4.7109375" style="1" customWidth="1"/>
    <col min="8706" max="8706" width="1.42578125" style="1" customWidth="1"/>
    <col min="8707" max="8707" width="8.140625" style="1" customWidth="1"/>
    <col min="8708" max="8708" width="1.5703125" style="1" customWidth="1"/>
    <col min="8709" max="8709" width="8.140625" style="1" customWidth="1"/>
    <col min="8710" max="8710" width="12.85546875" style="1" customWidth="1"/>
    <col min="8711" max="8711" width="10.140625" style="1" customWidth="1"/>
    <col min="8712" max="8712" width="5.7109375" style="1" customWidth="1"/>
    <col min="8713" max="8713" width="17.28515625" style="1" customWidth="1"/>
    <col min="8714" max="8714" width="16.28515625" style="1" customWidth="1"/>
    <col min="8715" max="8715" width="3" style="1" customWidth="1"/>
    <col min="8716" max="8716" width="14.5703125" style="1" bestFit="1" customWidth="1"/>
    <col min="8717" max="8717" width="0" style="1" hidden="1" customWidth="1"/>
    <col min="8718" max="8718" width="16.42578125" style="1" customWidth="1"/>
    <col min="8719" max="8720" width="0" style="1" hidden="1" customWidth="1"/>
    <col min="8721" max="8721" width="17" style="1" customWidth="1"/>
    <col min="8722" max="8722" width="14.85546875" style="1" customWidth="1"/>
    <col min="8723" max="8723" width="5.85546875" style="1" customWidth="1"/>
    <col min="8724" max="8725" width="14.28515625" style="1" customWidth="1"/>
    <col min="8726" max="8726" width="9.140625" style="1"/>
    <col min="8727" max="8727" width="13.7109375" style="1" customWidth="1"/>
    <col min="8728" max="8728" width="12.5703125" style="1" customWidth="1"/>
    <col min="8729" max="8960" width="9.140625" style="1"/>
    <col min="8961" max="8961" width="4.7109375" style="1" customWidth="1"/>
    <col min="8962" max="8962" width="1.42578125" style="1" customWidth="1"/>
    <col min="8963" max="8963" width="8.140625" style="1" customWidth="1"/>
    <col min="8964" max="8964" width="1.5703125" style="1" customWidth="1"/>
    <col min="8965" max="8965" width="8.140625" style="1" customWidth="1"/>
    <col min="8966" max="8966" width="12.85546875" style="1" customWidth="1"/>
    <col min="8967" max="8967" width="10.140625" style="1" customWidth="1"/>
    <col min="8968" max="8968" width="5.7109375" style="1" customWidth="1"/>
    <col min="8969" max="8969" width="17.28515625" style="1" customWidth="1"/>
    <col min="8970" max="8970" width="16.28515625" style="1" customWidth="1"/>
    <col min="8971" max="8971" width="3" style="1" customWidth="1"/>
    <col min="8972" max="8972" width="14.5703125" style="1" bestFit="1" customWidth="1"/>
    <col min="8973" max="8973" width="0" style="1" hidden="1" customWidth="1"/>
    <col min="8974" max="8974" width="16.42578125" style="1" customWidth="1"/>
    <col min="8975" max="8976" width="0" style="1" hidden="1" customWidth="1"/>
    <col min="8977" max="8977" width="17" style="1" customWidth="1"/>
    <col min="8978" max="8978" width="14.85546875" style="1" customWidth="1"/>
    <col min="8979" max="8979" width="5.85546875" style="1" customWidth="1"/>
    <col min="8980" max="8981" width="14.28515625" style="1" customWidth="1"/>
    <col min="8982" max="8982" width="9.140625" style="1"/>
    <col min="8983" max="8983" width="13.7109375" style="1" customWidth="1"/>
    <col min="8984" max="8984" width="12.5703125" style="1" customWidth="1"/>
    <col min="8985" max="9216" width="9.140625" style="1"/>
    <col min="9217" max="9217" width="4.7109375" style="1" customWidth="1"/>
    <col min="9218" max="9218" width="1.42578125" style="1" customWidth="1"/>
    <col min="9219" max="9219" width="8.140625" style="1" customWidth="1"/>
    <col min="9220" max="9220" width="1.5703125" style="1" customWidth="1"/>
    <col min="9221" max="9221" width="8.140625" style="1" customWidth="1"/>
    <col min="9222" max="9222" width="12.85546875" style="1" customWidth="1"/>
    <col min="9223" max="9223" width="10.140625" style="1" customWidth="1"/>
    <col min="9224" max="9224" width="5.7109375" style="1" customWidth="1"/>
    <col min="9225" max="9225" width="17.28515625" style="1" customWidth="1"/>
    <col min="9226" max="9226" width="16.28515625" style="1" customWidth="1"/>
    <col min="9227" max="9227" width="3" style="1" customWidth="1"/>
    <col min="9228" max="9228" width="14.5703125" style="1" bestFit="1" customWidth="1"/>
    <col min="9229" max="9229" width="0" style="1" hidden="1" customWidth="1"/>
    <col min="9230" max="9230" width="16.42578125" style="1" customWidth="1"/>
    <col min="9231" max="9232" width="0" style="1" hidden="1" customWidth="1"/>
    <col min="9233" max="9233" width="17" style="1" customWidth="1"/>
    <col min="9234" max="9234" width="14.85546875" style="1" customWidth="1"/>
    <col min="9235" max="9235" width="5.85546875" style="1" customWidth="1"/>
    <col min="9236" max="9237" width="14.28515625" style="1" customWidth="1"/>
    <col min="9238" max="9238" width="9.140625" style="1"/>
    <col min="9239" max="9239" width="13.7109375" style="1" customWidth="1"/>
    <col min="9240" max="9240" width="12.5703125" style="1" customWidth="1"/>
    <col min="9241" max="9472" width="9.140625" style="1"/>
    <col min="9473" max="9473" width="4.7109375" style="1" customWidth="1"/>
    <col min="9474" max="9474" width="1.42578125" style="1" customWidth="1"/>
    <col min="9475" max="9475" width="8.140625" style="1" customWidth="1"/>
    <col min="9476" max="9476" width="1.5703125" style="1" customWidth="1"/>
    <col min="9477" max="9477" width="8.140625" style="1" customWidth="1"/>
    <col min="9478" max="9478" width="12.85546875" style="1" customWidth="1"/>
    <col min="9479" max="9479" width="10.140625" style="1" customWidth="1"/>
    <col min="9480" max="9480" width="5.7109375" style="1" customWidth="1"/>
    <col min="9481" max="9481" width="17.28515625" style="1" customWidth="1"/>
    <col min="9482" max="9482" width="16.28515625" style="1" customWidth="1"/>
    <col min="9483" max="9483" width="3" style="1" customWidth="1"/>
    <col min="9484" max="9484" width="14.5703125" style="1" bestFit="1" customWidth="1"/>
    <col min="9485" max="9485" width="0" style="1" hidden="1" customWidth="1"/>
    <col min="9486" max="9486" width="16.42578125" style="1" customWidth="1"/>
    <col min="9487" max="9488" width="0" style="1" hidden="1" customWidth="1"/>
    <col min="9489" max="9489" width="17" style="1" customWidth="1"/>
    <col min="9490" max="9490" width="14.85546875" style="1" customWidth="1"/>
    <col min="9491" max="9491" width="5.85546875" style="1" customWidth="1"/>
    <col min="9492" max="9493" width="14.28515625" style="1" customWidth="1"/>
    <col min="9494" max="9494" width="9.140625" style="1"/>
    <col min="9495" max="9495" width="13.7109375" style="1" customWidth="1"/>
    <col min="9496" max="9496" width="12.5703125" style="1" customWidth="1"/>
    <col min="9497" max="9728" width="9.140625" style="1"/>
    <col min="9729" max="9729" width="4.7109375" style="1" customWidth="1"/>
    <col min="9730" max="9730" width="1.42578125" style="1" customWidth="1"/>
    <col min="9731" max="9731" width="8.140625" style="1" customWidth="1"/>
    <col min="9732" max="9732" width="1.5703125" style="1" customWidth="1"/>
    <col min="9733" max="9733" width="8.140625" style="1" customWidth="1"/>
    <col min="9734" max="9734" width="12.85546875" style="1" customWidth="1"/>
    <col min="9735" max="9735" width="10.140625" style="1" customWidth="1"/>
    <col min="9736" max="9736" width="5.7109375" style="1" customWidth="1"/>
    <col min="9737" max="9737" width="17.28515625" style="1" customWidth="1"/>
    <col min="9738" max="9738" width="16.28515625" style="1" customWidth="1"/>
    <col min="9739" max="9739" width="3" style="1" customWidth="1"/>
    <col min="9740" max="9740" width="14.5703125" style="1" bestFit="1" customWidth="1"/>
    <col min="9741" max="9741" width="0" style="1" hidden="1" customWidth="1"/>
    <col min="9742" max="9742" width="16.42578125" style="1" customWidth="1"/>
    <col min="9743" max="9744" width="0" style="1" hidden="1" customWidth="1"/>
    <col min="9745" max="9745" width="17" style="1" customWidth="1"/>
    <col min="9746" max="9746" width="14.85546875" style="1" customWidth="1"/>
    <col min="9747" max="9747" width="5.85546875" style="1" customWidth="1"/>
    <col min="9748" max="9749" width="14.28515625" style="1" customWidth="1"/>
    <col min="9750" max="9750" width="9.140625" style="1"/>
    <col min="9751" max="9751" width="13.7109375" style="1" customWidth="1"/>
    <col min="9752" max="9752" width="12.5703125" style="1" customWidth="1"/>
    <col min="9753" max="9984" width="9.140625" style="1"/>
    <col min="9985" max="9985" width="4.7109375" style="1" customWidth="1"/>
    <col min="9986" max="9986" width="1.42578125" style="1" customWidth="1"/>
    <col min="9987" max="9987" width="8.140625" style="1" customWidth="1"/>
    <col min="9988" max="9988" width="1.5703125" style="1" customWidth="1"/>
    <col min="9989" max="9989" width="8.140625" style="1" customWidth="1"/>
    <col min="9990" max="9990" width="12.85546875" style="1" customWidth="1"/>
    <col min="9991" max="9991" width="10.140625" style="1" customWidth="1"/>
    <col min="9992" max="9992" width="5.7109375" style="1" customWidth="1"/>
    <col min="9993" max="9993" width="17.28515625" style="1" customWidth="1"/>
    <col min="9994" max="9994" width="16.28515625" style="1" customWidth="1"/>
    <col min="9995" max="9995" width="3" style="1" customWidth="1"/>
    <col min="9996" max="9996" width="14.5703125" style="1" bestFit="1" customWidth="1"/>
    <col min="9997" max="9997" width="0" style="1" hidden="1" customWidth="1"/>
    <col min="9998" max="9998" width="16.42578125" style="1" customWidth="1"/>
    <col min="9999" max="10000" width="0" style="1" hidden="1" customWidth="1"/>
    <col min="10001" max="10001" width="17" style="1" customWidth="1"/>
    <col min="10002" max="10002" width="14.85546875" style="1" customWidth="1"/>
    <col min="10003" max="10003" width="5.85546875" style="1" customWidth="1"/>
    <col min="10004" max="10005" width="14.28515625" style="1" customWidth="1"/>
    <col min="10006" max="10006" width="9.140625" style="1"/>
    <col min="10007" max="10007" width="13.7109375" style="1" customWidth="1"/>
    <col min="10008" max="10008" width="12.5703125" style="1" customWidth="1"/>
    <col min="10009" max="10240" width="9.140625" style="1"/>
    <col min="10241" max="10241" width="4.7109375" style="1" customWidth="1"/>
    <col min="10242" max="10242" width="1.42578125" style="1" customWidth="1"/>
    <col min="10243" max="10243" width="8.140625" style="1" customWidth="1"/>
    <col min="10244" max="10244" width="1.5703125" style="1" customWidth="1"/>
    <col min="10245" max="10245" width="8.140625" style="1" customWidth="1"/>
    <col min="10246" max="10246" width="12.85546875" style="1" customWidth="1"/>
    <col min="10247" max="10247" width="10.140625" style="1" customWidth="1"/>
    <col min="10248" max="10248" width="5.7109375" style="1" customWidth="1"/>
    <col min="10249" max="10249" width="17.28515625" style="1" customWidth="1"/>
    <col min="10250" max="10250" width="16.28515625" style="1" customWidth="1"/>
    <col min="10251" max="10251" width="3" style="1" customWidth="1"/>
    <col min="10252" max="10252" width="14.5703125" style="1" bestFit="1" customWidth="1"/>
    <col min="10253" max="10253" width="0" style="1" hidden="1" customWidth="1"/>
    <col min="10254" max="10254" width="16.42578125" style="1" customWidth="1"/>
    <col min="10255" max="10256" width="0" style="1" hidden="1" customWidth="1"/>
    <col min="10257" max="10257" width="17" style="1" customWidth="1"/>
    <col min="10258" max="10258" width="14.85546875" style="1" customWidth="1"/>
    <col min="10259" max="10259" width="5.85546875" style="1" customWidth="1"/>
    <col min="10260" max="10261" width="14.28515625" style="1" customWidth="1"/>
    <col min="10262" max="10262" width="9.140625" style="1"/>
    <col min="10263" max="10263" width="13.7109375" style="1" customWidth="1"/>
    <col min="10264" max="10264" width="12.5703125" style="1" customWidth="1"/>
    <col min="10265" max="10496" width="9.140625" style="1"/>
    <col min="10497" max="10497" width="4.7109375" style="1" customWidth="1"/>
    <col min="10498" max="10498" width="1.42578125" style="1" customWidth="1"/>
    <col min="10499" max="10499" width="8.140625" style="1" customWidth="1"/>
    <col min="10500" max="10500" width="1.5703125" style="1" customWidth="1"/>
    <col min="10501" max="10501" width="8.140625" style="1" customWidth="1"/>
    <col min="10502" max="10502" width="12.85546875" style="1" customWidth="1"/>
    <col min="10503" max="10503" width="10.140625" style="1" customWidth="1"/>
    <col min="10504" max="10504" width="5.7109375" style="1" customWidth="1"/>
    <col min="10505" max="10505" width="17.28515625" style="1" customWidth="1"/>
    <col min="10506" max="10506" width="16.28515625" style="1" customWidth="1"/>
    <col min="10507" max="10507" width="3" style="1" customWidth="1"/>
    <col min="10508" max="10508" width="14.5703125" style="1" bestFit="1" customWidth="1"/>
    <col min="10509" max="10509" width="0" style="1" hidden="1" customWidth="1"/>
    <col min="10510" max="10510" width="16.42578125" style="1" customWidth="1"/>
    <col min="10511" max="10512" width="0" style="1" hidden="1" customWidth="1"/>
    <col min="10513" max="10513" width="17" style="1" customWidth="1"/>
    <col min="10514" max="10514" width="14.85546875" style="1" customWidth="1"/>
    <col min="10515" max="10515" width="5.85546875" style="1" customWidth="1"/>
    <col min="10516" max="10517" width="14.28515625" style="1" customWidth="1"/>
    <col min="10518" max="10518" width="9.140625" style="1"/>
    <col min="10519" max="10519" width="13.7109375" style="1" customWidth="1"/>
    <col min="10520" max="10520" width="12.5703125" style="1" customWidth="1"/>
    <col min="10521" max="10752" width="9.140625" style="1"/>
    <col min="10753" max="10753" width="4.7109375" style="1" customWidth="1"/>
    <col min="10754" max="10754" width="1.42578125" style="1" customWidth="1"/>
    <col min="10755" max="10755" width="8.140625" style="1" customWidth="1"/>
    <col min="10756" max="10756" width="1.5703125" style="1" customWidth="1"/>
    <col min="10757" max="10757" width="8.140625" style="1" customWidth="1"/>
    <col min="10758" max="10758" width="12.85546875" style="1" customWidth="1"/>
    <col min="10759" max="10759" width="10.140625" style="1" customWidth="1"/>
    <col min="10760" max="10760" width="5.7109375" style="1" customWidth="1"/>
    <col min="10761" max="10761" width="17.28515625" style="1" customWidth="1"/>
    <col min="10762" max="10762" width="16.28515625" style="1" customWidth="1"/>
    <col min="10763" max="10763" width="3" style="1" customWidth="1"/>
    <col min="10764" max="10764" width="14.5703125" style="1" bestFit="1" customWidth="1"/>
    <col min="10765" max="10765" width="0" style="1" hidden="1" customWidth="1"/>
    <col min="10766" max="10766" width="16.42578125" style="1" customWidth="1"/>
    <col min="10767" max="10768" width="0" style="1" hidden="1" customWidth="1"/>
    <col min="10769" max="10769" width="17" style="1" customWidth="1"/>
    <col min="10770" max="10770" width="14.85546875" style="1" customWidth="1"/>
    <col min="10771" max="10771" width="5.85546875" style="1" customWidth="1"/>
    <col min="10772" max="10773" width="14.28515625" style="1" customWidth="1"/>
    <col min="10774" max="10774" width="9.140625" style="1"/>
    <col min="10775" max="10775" width="13.7109375" style="1" customWidth="1"/>
    <col min="10776" max="10776" width="12.5703125" style="1" customWidth="1"/>
    <col min="10777" max="11008" width="9.140625" style="1"/>
    <col min="11009" max="11009" width="4.7109375" style="1" customWidth="1"/>
    <col min="11010" max="11010" width="1.42578125" style="1" customWidth="1"/>
    <col min="11011" max="11011" width="8.140625" style="1" customWidth="1"/>
    <col min="11012" max="11012" width="1.5703125" style="1" customWidth="1"/>
    <col min="11013" max="11013" width="8.140625" style="1" customWidth="1"/>
    <col min="11014" max="11014" width="12.85546875" style="1" customWidth="1"/>
    <col min="11015" max="11015" width="10.140625" style="1" customWidth="1"/>
    <col min="11016" max="11016" width="5.7109375" style="1" customWidth="1"/>
    <col min="11017" max="11017" width="17.28515625" style="1" customWidth="1"/>
    <col min="11018" max="11018" width="16.28515625" style="1" customWidth="1"/>
    <col min="11019" max="11019" width="3" style="1" customWidth="1"/>
    <col min="11020" max="11020" width="14.5703125" style="1" bestFit="1" customWidth="1"/>
    <col min="11021" max="11021" width="0" style="1" hidden="1" customWidth="1"/>
    <col min="11022" max="11022" width="16.42578125" style="1" customWidth="1"/>
    <col min="11023" max="11024" width="0" style="1" hidden="1" customWidth="1"/>
    <col min="11025" max="11025" width="17" style="1" customWidth="1"/>
    <col min="11026" max="11026" width="14.85546875" style="1" customWidth="1"/>
    <col min="11027" max="11027" width="5.85546875" style="1" customWidth="1"/>
    <col min="11028" max="11029" width="14.28515625" style="1" customWidth="1"/>
    <col min="11030" max="11030" width="9.140625" style="1"/>
    <col min="11031" max="11031" width="13.7109375" style="1" customWidth="1"/>
    <col min="11032" max="11032" width="12.5703125" style="1" customWidth="1"/>
    <col min="11033" max="11264" width="9.140625" style="1"/>
    <col min="11265" max="11265" width="4.7109375" style="1" customWidth="1"/>
    <col min="11266" max="11266" width="1.42578125" style="1" customWidth="1"/>
    <col min="11267" max="11267" width="8.140625" style="1" customWidth="1"/>
    <col min="11268" max="11268" width="1.5703125" style="1" customWidth="1"/>
    <col min="11269" max="11269" width="8.140625" style="1" customWidth="1"/>
    <col min="11270" max="11270" width="12.85546875" style="1" customWidth="1"/>
    <col min="11271" max="11271" width="10.140625" style="1" customWidth="1"/>
    <col min="11272" max="11272" width="5.7109375" style="1" customWidth="1"/>
    <col min="11273" max="11273" width="17.28515625" style="1" customWidth="1"/>
    <col min="11274" max="11274" width="16.28515625" style="1" customWidth="1"/>
    <col min="11275" max="11275" width="3" style="1" customWidth="1"/>
    <col min="11276" max="11276" width="14.5703125" style="1" bestFit="1" customWidth="1"/>
    <col min="11277" max="11277" width="0" style="1" hidden="1" customWidth="1"/>
    <col min="11278" max="11278" width="16.42578125" style="1" customWidth="1"/>
    <col min="11279" max="11280" width="0" style="1" hidden="1" customWidth="1"/>
    <col min="11281" max="11281" width="17" style="1" customWidth="1"/>
    <col min="11282" max="11282" width="14.85546875" style="1" customWidth="1"/>
    <col min="11283" max="11283" width="5.85546875" style="1" customWidth="1"/>
    <col min="11284" max="11285" width="14.28515625" style="1" customWidth="1"/>
    <col min="11286" max="11286" width="9.140625" style="1"/>
    <col min="11287" max="11287" width="13.7109375" style="1" customWidth="1"/>
    <col min="11288" max="11288" width="12.5703125" style="1" customWidth="1"/>
    <col min="11289" max="11520" width="9.140625" style="1"/>
    <col min="11521" max="11521" width="4.7109375" style="1" customWidth="1"/>
    <col min="11522" max="11522" width="1.42578125" style="1" customWidth="1"/>
    <col min="11523" max="11523" width="8.140625" style="1" customWidth="1"/>
    <col min="11524" max="11524" width="1.5703125" style="1" customWidth="1"/>
    <col min="11525" max="11525" width="8.140625" style="1" customWidth="1"/>
    <col min="11526" max="11526" width="12.85546875" style="1" customWidth="1"/>
    <col min="11527" max="11527" width="10.140625" style="1" customWidth="1"/>
    <col min="11528" max="11528" width="5.7109375" style="1" customWidth="1"/>
    <col min="11529" max="11529" width="17.28515625" style="1" customWidth="1"/>
    <col min="11530" max="11530" width="16.28515625" style="1" customWidth="1"/>
    <col min="11531" max="11531" width="3" style="1" customWidth="1"/>
    <col min="11532" max="11532" width="14.5703125" style="1" bestFit="1" customWidth="1"/>
    <col min="11533" max="11533" width="0" style="1" hidden="1" customWidth="1"/>
    <col min="11534" max="11534" width="16.42578125" style="1" customWidth="1"/>
    <col min="11535" max="11536" width="0" style="1" hidden="1" customWidth="1"/>
    <col min="11537" max="11537" width="17" style="1" customWidth="1"/>
    <col min="11538" max="11538" width="14.85546875" style="1" customWidth="1"/>
    <col min="11539" max="11539" width="5.85546875" style="1" customWidth="1"/>
    <col min="11540" max="11541" width="14.28515625" style="1" customWidth="1"/>
    <col min="11542" max="11542" width="9.140625" style="1"/>
    <col min="11543" max="11543" width="13.7109375" style="1" customWidth="1"/>
    <col min="11544" max="11544" width="12.5703125" style="1" customWidth="1"/>
    <col min="11545" max="11776" width="9.140625" style="1"/>
    <col min="11777" max="11777" width="4.7109375" style="1" customWidth="1"/>
    <col min="11778" max="11778" width="1.42578125" style="1" customWidth="1"/>
    <col min="11779" max="11779" width="8.140625" style="1" customWidth="1"/>
    <col min="11780" max="11780" width="1.5703125" style="1" customWidth="1"/>
    <col min="11781" max="11781" width="8.140625" style="1" customWidth="1"/>
    <col min="11782" max="11782" width="12.85546875" style="1" customWidth="1"/>
    <col min="11783" max="11783" width="10.140625" style="1" customWidth="1"/>
    <col min="11784" max="11784" width="5.7109375" style="1" customWidth="1"/>
    <col min="11785" max="11785" width="17.28515625" style="1" customWidth="1"/>
    <col min="11786" max="11786" width="16.28515625" style="1" customWidth="1"/>
    <col min="11787" max="11787" width="3" style="1" customWidth="1"/>
    <col min="11788" max="11788" width="14.5703125" style="1" bestFit="1" customWidth="1"/>
    <col min="11789" max="11789" width="0" style="1" hidden="1" customWidth="1"/>
    <col min="11790" max="11790" width="16.42578125" style="1" customWidth="1"/>
    <col min="11791" max="11792" width="0" style="1" hidden="1" customWidth="1"/>
    <col min="11793" max="11793" width="17" style="1" customWidth="1"/>
    <col min="11794" max="11794" width="14.85546875" style="1" customWidth="1"/>
    <col min="11795" max="11795" width="5.85546875" style="1" customWidth="1"/>
    <col min="11796" max="11797" width="14.28515625" style="1" customWidth="1"/>
    <col min="11798" max="11798" width="9.140625" style="1"/>
    <col min="11799" max="11799" width="13.7109375" style="1" customWidth="1"/>
    <col min="11800" max="11800" width="12.5703125" style="1" customWidth="1"/>
    <col min="11801" max="12032" width="9.140625" style="1"/>
    <col min="12033" max="12033" width="4.7109375" style="1" customWidth="1"/>
    <col min="12034" max="12034" width="1.42578125" style="1" customWidth="1"/>
    <col min="12035" max="12035" width="8.140625" style="1" customWidth="1"/>
    <col min="12036" max="12036" width="1.5703125" style="1" customWidth="1"/>
    <col min="12037" max="12037" width="8.140625" style="1" customWidth="1"/>
    <col min="12038" max="12038" width="12.85546875" style="1" customWidth="1"/>
    <col min="12039" max="12039" width="10.140625" style="1" customWidth="1"/>
    <col min="12040" max="12040" width="5.7109375" style="1" customWidth="1"/>
    <col min="12041" max="12041" width="17.28515625" style="1" customWidth="1"/>
    <col min="12042" max="12042" width="16.28515625" style="1" customWidth="1"/>
    <col min="12043" max="12043" width="3" style="1" customWidth="1"/>
    <col min="12044" max="12044" width="14.5703125" style="1" bestFit="1" customWidth="1"/>
    <col min="12045" max="12045" width="0" style="1" hidden="1" customWidth="1"/>
    <col min="12046" max="12046" width="16.42578125" style="1" customWidth="1"/>
    <col min="12047" max="12048" width="0" style="1" hidden="1" customWidth="1"/>
    <col min="12049" max="12049" width="17" style="1" customWidth="1"/>
    <col min="12050" max="12050" width="14.85546875" style="1" customWidth="1"/>
    <col min="12051" max="12051" width="5.85546875" style="1" customWidth="1"/>
    <col min="12052" max="12053" width="14.28515625" style="1" customWidth="1"/>
    <col min="12054" max="12054" width="9.140625" style="1"/>
    <col min="12055" max="12055" width="13.7109375" style="1" customWidth="1"/>
    <col min="12056" max="12056" width="12.5703125" style="1" customWidth="1"/>
    <col min="12057" max="12288" width="9.140625" style="1"/>
    <col min="12289" max="12289" width="4.7109375" style="1" customWidth="1"/>
    <col min="12290" max="12290" width="1.42578125" style="1" customWidth="1"/>
    <col min="12291" max="12291" width="8.140625" style="1" customWidth="1"/>
    <col min="12292" max="12292" width="1.5703125" style="1" customWidth="1"/>
    <col min="12293" max="12293" width="8.140625" style="1" customWidth="1"/>
    <col min="12294" max="12294" width="12.85546875" style="1" customWidth="1"/>
    <col min="12295" max="12295" width="10.140625" style="1" customWidth="1"/>
    <col min="12296" max="12296" width="5.7109375" style="1" customWidth="1"/>
    <col min="12297" max="12297" width="17.28515625" style="1" customWidth="1"/>
    <col min="12298" max="12298" width="16.28515625" style="1" customWidth="1"/>
    <col min="12299" max="12299" width="3" style="1" customWidth="1"/>
    <col min="12300" max="12300" width="14.5703125" style="1" bestFit="1" customWidth="1"/>
    <col min="12301" max="12301" width="0" style="1" hidden="1" customWidth="1"/>
    <col min="12302" max="12302" width="16.42578125" style="1" customWidth="1"/>
    <col min="12303" max="12304" width="0" style="1" hidden="1" customWidth="1"/>
    <col min="12305" max="12305" width="17" style="1" customWidth="1"/>
    <col min="12306" max="12306" width="14.85546875" style="1" customWidth="1"/>
    <col min="12307" max="12307" width="5.85546875" style="1" customWidth="1"/>
    <col min="12308" max="12309" width="14.28515625" style="1" customWidth="1"/>
    <col min="12310" max="12310" width="9.140625" style="1"/>
    <col min="12311" max="12311" width="13.7109375" style="1" customWidth="1"/>
    <col min="12312" max="12312" width="12.5703125" style="1" customWidth="1"/>
    <col min="12313" max="12544" width="9.140625" style="1"/>
    <col min="12545" max="12545" width="4.7109375" style="1" customWidth="1"/>
    <col min="12546" max="12546" width="1.42578125" style="1" customWidth="1"/>
    <col min="12547" max="12547" width="8.140625" style="1" customWidth="1"/>
    <col min="12548" max="12548" width="1.5703125" style="1" customWidth="1"/>
    <col min="12549" max="12549" width="8.140625" style="1" customWidth="1"/>
    <col min="12550" max="12550" width="12.85546875" style="1" customWidth="1"/>
    <col min="12551" max="12551" width="10.140625" style="1" customWidth="1"/>
    <col min="12552" max="12552" width="5.7109375" style="1" customWidth="1"/>
    <col min="12553" max="12553" width="17.28515625" style="1" customWidth="1"/>
    <col min="12554" max="12554" width="16.28515625" style="1" customWidth="1"/>
    <col min="12555" max="12555" width="3" style="1" customWidth="1"/>
    <col min="12556" max="12556" width="14.5703125" style="1" bestFit="1" customWidth="1"/>
    <col min="12557" max="12557" width="0" style="1" hidden="1" customWidth="1"/>
    <col min="12558" max="12558" width="16.42578125" style="1" customWidth="1"/>
    <col min="12559" max="12560" width="0" style="1" hidden="1" customWidth="1"/>
    <col min="12561" max="12561" width="17" style="1" customWidth="1"/>
    <col min="12562" max="12562" width="14.85546875" style="1" customWidth="1"/>
    <col min="12563" max="12563" width="5.85546875" style="1" customWidth="1"/>
    <col min="12564" max="12565" width="14.28515625" style="1" customWidth="1"/>
    <col min="12566" max="12566" width="9.140625" style="1"/>
    <col min="12567" max="12567" width="13.7109375" style="1" customWidth="1"/>
    <col min="12568" max="12568" width="12.5703125" style="1" customWidth="1"/>
    <col min="12569" max="12800" width="9.140625" style="1"/>
    <col min="12801" max="12801" width="4.7109375" style="1" customWidth="1"/>
    <col min="12802" max="12802" width="1.42578125" style="1" customWidth="1"/>
    <col min="12803" max="12803" width="8.140625" style="1" customWidth="1"/>
    <col min="12804" max="12804" width="1.5703125" style="1" customWidth="1"/>
    <col min="12805" max="12805" width="8.140625" style="1" customWidth="1"/>
    <col min="12806" max="12806" width="12.85546875" style="1" customWidth="1"/>
    <col min="12807" max="12807" width="10.140625" style="1" customWidth="1"/>
    <col min="12808" max="12808" width="5.7109375" style="1" customWidth="1"/>
    <col min="12809" max="12809" width="17.28515625" style="1" customWidth="1"/>
    <col min="12810" max="12810" width="16.28515625" style="1" customWidth="1"/>
    <col min="12811" max="12811" width="3" style="1" customWidth="1"/>
    <col min="12812" max="12812" width="14.5703125" style="1" bestFit="1" customWidth="1"/>
    <col min="12813" max="12813" width="0" style="1" hidden="1" customWidth="1"/>
    <col min="12814" max="12814" width="16.42578125" style="1" customWidth="1"/>
    <col min="12815" max="12816" width="0" style="1" hidden="1" customWidth="1"/>
    <col min="12817" max="12817" width="17" style="1" customWidth="1"/>
    <col min="12818" max="12818" width="14.85546875" style="1" customWidth="1"/>
    <col min="12819" max="12819" width="5.85546875" style="1" customWidth="1"/>
    <col min="12820" max="12821" width="14.28515625" style="1" customWidth="1"/>
    <col min="12822" max="12822" width="9.140625" style="1"/>
    <col min="12823" max="12823" width="13.7109375" style="1" customWidth="1"/>
    <col min="12824" max="12824" width="12.5703125" style="1" customWidth="1"/>
    <col min="12825" max="13056" width="9.140625" style="1"/>
    <col min="13057" max="13057" width="4.7109375" style="1" customWidth="1"/>
    <col min="13058" max="13058" width="1.42578125" style="1" customWidth="1"/>
    <col min="13059" max="13059" width="8.140625" style="1" customWidth="1"/>
    <col min="13060" max="13060" width="1.5703125" style="1" customWidth="1"/>
    <col min="13061" max="13061" width="8.140625" style="1" customWidth="1"/>
    <col min="13062" max="13062" width="12.85546875" style="1" customWidth="1"/>
    <col min="13063" max="13063" width="10.140625" style="1" customWidth="1"/>
    <col min="13064" max="13064" width="5.7109375" style="1" customWidth="1"/>
    <col min="13065" max="13065" width="17.28515625" style="1" customWidth="1"/>
    <col min="13066" max="13066" width="16.28515625" style="1" customWidth="1"/>
    <col min="13067" max="13067" width="3" style="1" customWidth="1"/>
    <col min="13068" max="13068" width="14.5703125" style="1" bestFit="1" customWidth="1"/>
    <col min="13069" max="13069" width="0" style="1" hidden="1" customWidth="1"/>
    <col min="13070" max="13070" width="16.42578125" style="1" customWidth="1"/>
    <col min="13071" max="13072" width="0" style="1" hidden="1" customWidth="1"/>
    <col min="13073" max="13073" width="17" style="1" customWidth="1"/>
    <col min="13074" max="13074" width="14.85546875" style="1" customWidth="1"/>
    <col min="13075" max="13075" width="5.85546875" style="1" customWidth="1"/>
    <col min="13076" max="13077" width="14.28515625" style="1" customWidth="1"/>
    <col min="13078" max="13078" width="9.140625" style="1"/>
    <col min="13079" max="13079" width="13.7109375" style="1" customWidth="1"/>
    <col min="13080" max="13080" width="12.5703125" style="1" customWidth="1"/>
    <col min="13081" max="13312" width="9.140625" style="1"/>
    <col min="13313" max="13313" width="4.7109375" style="1" customWidth="1"/>
    <col min="13314" max="13314" width="1.42578125" style="1" customWidth="1"/>
    <col min="13315" max="13315" width="8.140625" style="1" customWidth="1"/>
    <col min="13316" max="13316" width="1.5703125" style="1" customWidth="1"/>
    <col min="13317" max="13317" width="8.140625" style="1" customWidth="1"/>
    <col min="13318" max="13318" width="12.85546875" style="1" customWidth="1"/>
    <col min="13319" max="13319" width="10.140625" style="1" customWidth="1"/>
    <col min="13320" max="13320" width="5.7109375" style="1" customWidth="1"/>
    <col min="13321" max="13321" width="17.28515625" style="1" customWidth="1"/>
    <col min="13322" max="13322" width="16.28515625" style="1" customWidth="1"/>
    <col min="13323" max="13323" width="3" style="1" customWidth="1"/>
    <col min="13324" max="13324" width="14.5703125" style="1" bestFit="1" customWidth="1"/>
    <col min="13325" max="13325" width="0" style="1" hidden="1" customWidth="1"/>
    <col min="13326" max="13326" width="16.42578125" style="1" customWidth="1"/>
    <col min="13327" max="13328" width="0" style="1" hidden="1" customWidth="1"/>
    <col min="13329" max="13329" width="17" style="1" customWidth="1"/>
    <col min="13330" max="13330" width="14.85546875" style="1" customWidth="1"/>
    <col min="13331" max="13331" width="5.85546875" style="1" customWidth="1"/>
    <col min="13332" max="13333" width="14.28515625" style="1" customWidth="1"/>
    <col min="13334" max="13334" width="9.140625" style="1"/>
    <col min="13335" max="13335" width="13.7109375" style="1" customWidth="1"/>
    <col min="13336" max="13336" width="12.5703125" style="1" customWidth="1"/>
    <col min="13337" max="13568" width="9.140625" style="1"/>
    <col min="13569" max="13569" width="4.7109375" style="1" customWidth="1"/>
    <col min="13570" max="13570" width="1.42578125" style="1" customWidth="1"/>
    <col min="13571" max="13571" width="8.140625" style="1" customWidth="1"/>
    <col min="13572" max="13572" width="1.5703125" style="1" customWidth="1"/>
    <col min="13573" max="13573" width="8.140625" style="1" customWidth="1"/>
    <col min="13574" max="13574" width="12.85546875" style="1" customWidth="1"/>
    <col min="13575" max="13575" width="10.140625" style="1" customWidth="1"/>
    <col min="13576" max="13576" width="5.7109375" style="1" customWidth="1"/>
    <col min="13577" max="13577" width="17.28515625" style="1" customWidth="1"/>
    <col min="13578" max="13578" width="16.28515625" style="1" customWidth="1"/>
    <col min="13579" max="13579" width="3" style="1" customWidth="1"/>
    <col min="13580" max="13580" width="14.5703125" style="1" bestFit="1" customWidth="1"/>
    <col min="13581" max="13581" width="0" style="1" hidden="1" customWidth="1"/>
    <col min="13582" max="13582" width="16.42578125" style="1" customWidth="1"/>
    <col min="13583" max="13584" width="0" style="1" hidden="1" customWidth="1"/>
    <col min="13585" max="13585" width="17" style="1" customWidth="1"/>
    <col min="13586" max="13586" width="14.85546875" style="1" customWidth="1"/>
    <col min="13587" max="13587" width="5.85546875" style="1" customWidth="1"/>
    <col min="13588" max="13589" width="14.28515625" style="1" customWidth="1"/>
    <col min="13590" max="13590" width="9.140625" style="1"/>
    <col min="13591" max="13591" width="13.7109375" style="1" customWidth="1"/>
    <col min="13592" max="13592" width="12.5703125" style="1" customWidth="1"/>
    <col min="13593" max="13824" width="9.140625" style="1"/>
    <col min="13825" max="13825" width="4.7109375" style="1" customWidth="1"/>
    <col min="13826" max="13826" width="1.42578125" style="1" customWidth="1"/>
    <col min="13827" max="13827" width="8.140625" style="1" customWidth="1"/>
    <col min="13828" max="13828" width="1.5703125" style="1" customWidth="1"/>
    <col min="13829" max="13829" width="8.140625" style="1" customWidth="1"/>
    <col min="13830" max="13830" width="12.85546875" style="1" customWidth="1"/>
    <col min="13831" max="13831" width="10.140625" style="1" customWidth="1"/>
    <col min="13832" max="13832" width="5.7109375" style="1" customWidth="1"/>
    <col min="13833" max="13833" width="17.28515625" style="1" customWidth="1"/>
    <col min="13834" max="13834" width="16.28515625" style="1" customWidth="1"/>
    <col min="13835" max="13835" width="3" style="1" customWidth="1"/>
    <col min="13836" max="13836" width="14.5703125" style="1" bestFit="1" customWidth="1"/>
    <col min="13837" max="13837" width="0" style="1" hidden="1" customWidth="1"/>
    <col min="13838" max="13838" width="16.42578125" style="1" customWidth="1"/>
    <col min="13839" max="13840" width="0" style="1" hidden="1" customWidth="1"/>
    <col min="13841" max="13841" width="17" style="1" customWidth="1"/>
    <col min="13842" max="13842" width="14.85546875" style="1" customWidth="1"/>
    <col min="13843" max="13843" width="5.85546875" style="1" customWidth="1"/>
    <col min="13844" max="13845" width="14.28515625" style="1" customWidth="1"/>
    <col min="13846" max="13846" width="9.140625" style="1"/>
    <col min="13847" max="13847" width="13.7109375" style="1" customWidth="1"/>
    <col min="13848" max="13848" width="12.5703125" style="1" customWidth="1"/>
    <col min="13849" max="14080" width="9.140625" style="1"/>
    <col min="14081" max="14081" width="4.7109375" style="1" customWidth="1"/>
    <col min="14082" max="14082" width="1.42578125" style="1" customWidth="1"/>
    <col min="14083" max="14083" width="8.140625" style="1" customWidth="1"/>
    <col min="14084" max="14084" width="1.5703125" style="1" customWidth="1"/>
    <col min="14085" max="14085" width="8.140625" style="1" customWidth="1"/>
    <col min="14086" max="14086" width="12.85546875" style="1" customWidth="1"/>
    <col min="14087" max="14087" width="10.140625" style="1" customWidth="1"/>
    <col min="14088" max="14088" width="5.7109375" style="1" customWidth="1"/>
    <col min="14089" max="14089" width="17.28515625" style="1" customWidth="1"/>
    <col min="14090" max="14090" width="16.28515625" style="1" customWidth="1"/>
    <col min="14091" max="14091" width="3" style="1" customWidth="1"/>
    <col min="14092" max="14092" width="14.5703125" style="1" bestFit="1" customWidth="1"/>
    <col min="14093" max="14093" width="0" style="1" hidden="1" customWidth="1"/>
    <col min="14094" max="14094" width="16.42578125" style="1" customWidth="1"/>
    <col min="14095" max="14096" width="0" style="1" hidden="1" customWidth="1"/>
    <col min="14097" max="14097" width="17" style="1" customWidth="1"/>
    <col min="14098" max="14098" width="14.85546875" style="1" customWidth="1"/>
    <col min="14099" max="14099" width="5.85546875" style="1" customWidth="1"/>
    <col min="14100" max="14101" width="14.28515625" style="1" customWidth="1"/>
    <col min="14102" max="14102" width="9.140625" style="1"/>
    <col min="14103" max="14103" width="13.7109375" style="1" customWidth="1"/>
    <col min="14104" max="14104" width="12.5703125" style="1" customWidth="1"/>
    <col min="14105" max="14336" width="9.140625" style="1"/>
    <col min="14337" max="14337" width="4.7109375" style="1" customWidth="1"/>
    <col min="14338" max="14338" width="1.42578125" style="1" customWidth="1"/>
    <col min="14339" max="14339" width="8.140625" style="1" customWidth="1"/>
    <col min="14340" max="14340" width="1.5703125" style="1" customWidth="1"/>
    <col min="14341" max="14341" width="8.140625" style="1" customWidth="1"/>
    <col min="14342" max="14342" width="12.85546875" style="1" customWidth="1"/>
    <col min="14343" max="14343" width="10.140625" style="1" customWidth="1"/>
    <col min="14344" max="14344" width="5.7109375" style="1" customWidth="1"/>
    <col min="14345" max="14345" width="17.28515625" style="1" customWidth="1"/>
    <col min="14346" max="14346" width="16.28515625" style="1" customWidth="1"/>
    <col min="14347" max="14347" width="3" style="1" customWidth="1"/>
    <col min="14348" max="14348" width="14.5703125" style="1" bestFit="1" customWidth="1"/>
    <col min="14349" max="14349" width="0" style="1" hidden="1" customWidth="1"/>
    <col min="14350" max="14350" width="16.42578125" style="1" customWidth="1"/>
    <col min="14351" max="14352" width="0" style="1" hidden="1" customWidth="1"/>
    <col min="14353" max="14353" width="17" style="1" customWidth="1"/>
    <col min="14354" max="14354" width="14.85546875" style="1" customWidth="1"/>
    <col min="14355" max="14355" width="5.85546875" style="1" customWidth="1"/>
    <col min="14356" max="14357" width="14.28515625" style="1" customWidth="1"/>
    <col min="14358" max="14358" width="9.140625" style="1"/>
    <col min="14359" max="14359" width="13.7109375" style="1" customWidth="1"/>
    <col min="14360" max="14360" width="12.5703125" style="1" customWidth="1"/>
    <col min="14361" max="14592" width="9.140625" style="1"/>
    <col min="14593" max="14593" width="4.7109375" style="1" customWidth="1"/>
    <col min="14594" max="14594" width="1.42578125" style="1" customWidth="1"/>
    <col min="14595" max="14595" width="8.140625" style="1" customWidth="1"/>
    <col min="14596" max="14596" width="1.5703125" style="1" customWidth="1"/>
    <col min="14597" max="14597" width="8.140625" style="1" customWidth="1"/>
    <col min="14598" max="14598" width="12.85546875" style="1" customWidth="1"/>
    <col min="14599" max="14599" width="10.140625" style="1" customWidth="1"/>
    <col min="14600" max="14600" width="5.7109375" style="1" customWidth="1"/>
    <col min="14601" max="14601" width="17.28515625" style="1" customWidth="1"/>
    <col min="14602" max="14602" width="16.28515625" style="1" customWidth="1"/>
    <col min="14603" max="14603" width="3" style="1" customWidth="1"/>
    <col min="14604" max="14604" width="14.5703125" style="1" bestFit="1" customWidth="1"/>
    <col min="14605" max="14605" width="0" style="1" hidden="1" customWidth="1"/>
    <col min="14606" max="14606" width="16.42578125" style="1" customWidth="1"/>
    <col min="14607" max="14608" width="0" style="1" hidden="1" customWidth="1"/>
    <col min="14609" max="14609" width="17" style="1" customWidth="1"/>
    <col min="14610" max="14610" width="14.85546875" style="1" customWidth="1"/>
    <col min="14611" max="14611" width="5.85546875" style="1" customWidth="1"/>
    <col min="14612" max="14613" width="14.28515625" style="1" customWidth="1"/>
    <col min="14614" max="14614" width="9.140625" style="1"/>
    <col min="14615" max="14615" width="13.7109375" style="1" customWidth="1"/>
    <col min="14616" max="14616" width="12.5703125" style="1" customWidth="1"/>
    <col min="14617" max="14848" width="9.140625" style="1"/>
    <col min="14849" max="14849" width="4.7109375" style="1" customWidth="1"/>
    <col min="14850" max="14850" width="1.42578125" style="1" customWidth="1"/>
    <col min="14851" max="14851" width="8.140625" style="1" customWidth="1"/>
    <col min="14852" max="14852" width="1.5703125" style="1" customWidth="1"/>
    <col min="14853" max="14853" width="8.140625" style="1" customWidth="1"/>
    <col min="14854" max="14854" width="12.85546875" style="1" customWidth="1"/>
    <col min="14855" max="14855" width="10.140625" style="1" customWidth="1"/>
    <col min="14856" max="14856" width="5.7109375" style="1" customWidth="1"/>
    <col min="14857" max="14857" width="17.28515625" style="1" customWidth="1"/>
    <col min="14858" max="14858" width="16.28515625" style="1" customWidth="1"/>
    <col min="14859" max="14859" width="3" style="1" customWidth="1"/>
    <col min="14860" max="14860" width="14.5703125" style="1" bestFit="1" customWidth="1"/>
    <col min="14861" max="14861" width="0" style="1" hidden="1" customWidth="1"/>
    <col min="14862" max="14862" width="16.42578125" style="1" customWidth="1"/>
    <col min="14863" max="14864" width="0" style="1" hidden="1" customWidth="1"/>
    <col min="14865" max="14865" width="17" style="1" customWidth="1"/>
    <col min="14866" max="14866" width="14.85546875" style="1" customWidth="1"/>
    <col min="14867" max="14867" width="5.85546875" style="1" customWidth="1"/>
    <col min="14868" max="14869" width="14.28515625" style="1" customWidth="1"/>
    <col min="14870" max="14870" width="9.140625" style="1"/>
    <col min="14871" max="14871" width="13.7109375" style="1" customWidth="1"/>
    <col min="14872" max="14872" width="12.5703125" style="1" customWidth="1"/>
    <col min="14873" max="15104" width="9.140625" style="1"/>
    <col min="15105" max="15105" width="4.7109375" style="1" customWidth="1"/>
    <col min="15106" max="15106" width="1.42578125" style="1" customWidth="1"/>
    <col min="15107" max="15107" width="8.140625" style="1" customWidth="1"/>
    <col min="15108" max="15108" width="1.5703125" style="1" customWidth="1"/>
    <col min="15109" max="15109" width="8.140625" style="1" customWidth="1"/>
    <col min="15110" max="15110" width="12.85546875" style="1" customWidth="1"/>
    <col min="15111" max="15111" width="10.140625" style="1" customWidth="1"/>
    <col min="15112" max="15112" width="5.7109375" style="1" customWidth="1"/>
    <col min="15113" max="15113" width="17.28515625" style="1" customWidth="1"/>
    <col min="15114" max="15114" width="16.28515625" style="1" customWidth="1"/>
    <col min="15115" max="15115" width="3" style="1" customWidth="1"/>
    <col min="15116" max="15116" width="14.5703125" style="1" bestFit="1" customWidth="1"/>
    <col min="15117" max="15117" width="0" style="1" hidden="1" customWidth="1"/>
    <col min="15118" max="15118" width="16.42578125" style="1" customWidth="1"/>
    <col min="15119" max="15120" width="0" style="1" hidden="1" customWidth="1"/>
    <col min="15121" max="15121" width="17" style="1" customWidth="1"/>
    <col min="15122" max="15122" width="14.85546875" style="1" customWidth="1"/>
    <col min="15123" max="15123" width="5.85546875" style="1" customWidth="1"/>
    <col min="15124" max="15125" width="14.28515625" style="1" customWidth="1"/>
    <col min="15126" max="15126" width="9.140625" style="1"/>
    <col min="15127" max="15127" width="13.7109375" style="1" customWidth="1"/>
    <col min="15128" max="15128" width="12.5703125" style="1" customWidth="1"/>
    <col min="15129" max="15360" width="9.140625" style="1"/>
    <col min="15361" max="15361" width="4.7109375" style="1" customWidth="1"/>
    <col min="15362" max="15362" width="1.42578125" style="1" customWidth="1"/>
    <col min="15363" max="15363" width="8.140625" style="1" customWidth="1"/>
    <col min="15364" max="15364" width="1.5703125" style="1" customWidth="1"/>
    <col min="15365" max="15365" width="8.140625" style="1" customWidth="1"/>
    <col min="15366" max="15366" width="12.85546875" style="1" customWidth="1"/>
    <col min="15367" max="15367" width="10.140625" style="1" customWidth="1"/>
    <col min="15368" max="15368" width="5.7109375" style="1" customWidth="1"/>
    <col min="15369" max="15369" width="17.28515625" style="1" customWidth="1"/>
    <col min="15370" max="15370" width="16.28515625" style="1" customWidth="1"/>
    <col min="15371" max="15371" width="3" style="1" customWidth="1"/>
    <col min="15372" max="15372" width="14.5703125" style="1" bestFit="1" customWidth="1"/>
    <col min="15373" max="15373" width="0" style="1" hidden="1" customWidth="1"/>
    <col min="15374" max="15374" width="16.42578125" style="1" customWidth="1"/>
    <col min="15375" max="15376" width="0" style="1" hidden="1" customWidth="1"/>
    <col min="15377" max="15377" width="17" style="1" customWidth="1"/>
    <col min="15378" max="15378" width="14.85546875" style="1" customWidth="1"/>
    <col min="15379" max="15379" width="5.85546875" style="1" customWidth="1"/>
    <col min="15380" max="15381" width="14.28515625" style="1" customWidth="1"/>
    <col min="15382" max="15382" width="9.140625" style="1"/>
    <col min="15383" max="15383" width="13.7109375" style="1" customWidth="1"/>
    <col min="15384" max="15384" width="12.5703125" style="1" customWidth="1"/>
    <col min="15385" max="15616" width="9.140625" style="1"/>
    <col min="15617" max="15617" width="4.7109375" style="1" customWidth="1"/>
    <col min="15618" max="15618" width="1.42578125" style="1" customWidth="1"/>
    <col min="15619" max="15619" width="8.140625" style="1" customWidth="1"/>
    <col min="15620" max="15620" width="1.5703125" style="1" customWidth="1"/>
    <col min="15621" max="15621" width="8.140625" style="1" customWidth="1"/>
    <col min="15622" max="15622" width="12.85546875" style="1" customWidth="1"/>
    <col min="15623" max="15623" width="10.140625" style="1" customWidth="1"/>
    <col min="15624" max="15624" width="5.7109375" style="1" customWidth="1"/>
    <col min="15625" max="15625" width="17.28515625" style="1" customWidth="1"/>
    <col min="15626" max="15626" width="16.28515625" style="1" customWidth="1"/>
    <col min="15627" max="15627" width="3" style="1" customWidth="1"/>
    <col min="15628" max="15628" width="14.5703125" style="1" bestFit="1" customWidth="1"/>
    <col min="15629" max="15629" width="0" style="1" hidden="1" customWidth="1"/>
    <col min="15630" max="15630" width="16.42578125" style="1" customWidth="1"/>
    <col min="15631" max="15632" width="0" style="1" hidden="1" customWidth="1"/>
    <col min="15633" max="15633" width="17" style="1" customWidth="1"/>
    <col min="15634" max="15634" width="14.85546875" style="1" customWidth="1"/>
    <col min="15635" max="15635" width="5.85546875" style="1" customWidth="1"/>
    <col min="15636" max="15637" width="14.28515625" style="1" customWidth="1"/>
    <col min="15638" max="15638" width="9.140625" style="1"/>
    <col min="15639" max="15639" width="13.7109375" style="1" customWidth="1"/>
    <col min="15640" max="15640" width="12.5703125" style="1" customWidth="1"/>
    <col min="15641" max="15872" width="9.140625" style="1"/>
    <col min="15873" max="15873" width="4.7109375" style="1" customWidth="1"/>
    <col min="15874" max="15874" width="1.42578125" style="1" customWidth="1"/>
    <col min="15875" max="15875" width="8.140625" style="1" customWidth="1"/>
    <col min="15876" max="15876" width="1.5703125" style="1" customWidth="1"/>
    <col min="15877" max="15877" width="8.140625" style="1" customWidth="1"/>
    <col min="15878" max="15878" width="12.85546875" style="1" customWidth="1"/>
    <col min="15879" max="15879" width="10.140625" style="1" customWidth="1"/>
    <col min="15880" max="15880" width="5.7109375" style="1" customWidth="1"/>
    <col min="15881" max="15881" width="17.28515625" style="1" customWidth="1"/>
    <col min="15882" max="15882" width="16.28515625" style="1" customWidth="1"/>
    <col min="15883" max="15883" width="3" style="1" customWidth="1"/>
    <col min="15884" max="15884" width="14.5703125" style="1" bestFit="1" customWidth="1"/>
    <col min="15885" max="15885" width="0" style="1" hidden="1" customWidth="1"/>
    <col min="15886" max="15886" width="16.42578125" style="1" customWidth="1"/>
    <col min="15887" max="15888" width="0" style="1" hidden="1" customWidth="1"/>
    <col min="15889" max="15889" width="17" style="1" customWidth="1"/>
    <col min="15890" max="15890" width="14.85546875" style="1" customWidth="1"/>
    <col min="15891" max="15891" width="5.85546875" style="1" customWidth="1"/>
    <col min="15892" max="15893" width="14.28515625" style="1" customWidth="1"/>
    <col min="15894" max="15894" width="9.140625" style="1"/>
    <col min="15895" max="15895" width="13.7109375" style="1" customWidth="1"/>
    <col min="15896" max="15896" width="12.5703125" style="1" customWidth="1"/>
    <col min="15897" max="16128" width="9.140625" style="1"/>
    <col min="16129" max="16129" width="4.7109375" style="1" customWidth="1"/>
    <col min="16130" max="16130" width="1.42578125" style="1" customWidth="1"/>
    <col min="16131" max="16131" width="8.140625" style="1" customWidth="1"/>
    <col min="16132" max="16132" width="1.5703125" style="1" customWidth="1"/>
    <col min="16133" max="16133" width="8.140625" style="1" customWidth="1"/>
    <col min="16134" max="16134" width="12.85546875" style="1" customWidth="1"/>
    <col min="16135" max="16135" width="10.140625" style="1" customWidth="1"/>
    <col min="16136" max="16136" width="5.7109375" style="1" customWidth="1"/>
    <col min="16137" max="16137" width="17.28515625" style="1" customWidth="1"/>
    <col min="16138" max="16138" width="16.28515625" style="1" customWidth="1"/>
    <col min="16139" max="16139" width="3" style="1" customWidth="1"/>
    <col min="16140" max="16140" width="14.5703125" style="1" bestFit="1" customWidth="1"/>
    <col min="16141" max="16141" width="0" style="1" hidden="1" customWidth="1"/>
    <col min="16142" max="16142" width="16.42578125" style="1" customWidth="1"/>
    <col min="16143" max="16144" width="0" style="1" hidden="1" customWidth="1"/>
    <col min="16145" max="16145" width="17" style="1" customWidth="1"/>
    <col min="16146" max="16146" width="14.85546875" style="1" customWidth="1"/>
    <col min="16147" max="16147" width="5.85546875" style="1" customWidth="1"/>
    <col min="16148" max="16149" width="14.28515625" style="1" customWidth="1"/>
    <col min="16150" max="16150" width="9.140625" style="1"/>
    <col min="16151" max="16151" width="13.7109375" style="1" customWidth="1"/>
    <col min="16152" max="16152" width="12.5703125" style="1" customWidth="1"/>
    <col min="16153" max="16384" width="9.1406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spans="1:16" hidden="1"/>
    <row r="50" spans="1:16" ht="15">
      <c r="A50" s="5"/>
      <c r="B50" s="5"/>
      <c r="C50" s="6" t="s">
        <v>630</v>
      </c>
      <c r="D50" s="7"/>
      <c r="E50" s="7"/>
      <c r="F50" s="7"/>
      <c r="G50" s="7"/>
      <c r="H50" s="8"/>
      <c r="I50" s="6"/>
      <c r="J50" s="6"/>
      <c r="K50" s="6"/>
      <c r="L50" s="8"/>
      <c r="M50" s="7"/>
      <c r="N50" s="7"/>
      <c r="O50" s="5"/>
      <c r="P50" s="5"/>
    </row>
    <row r="51" spans="1:16" ht="15">
      <c r="A51" s="5"/>
      <c r="B51" s="5"/>
      <c r="C51" s="9" t="s">
        <v>0</v>
      </c>
      <c r="D51" s="7"/>
      <c r="E51" s="7"/>
      <c r="F51" s="7"/>
      <c r="G51" s="7"/>
      <c r="H51" s="8"/>
      <c r="I51" s="9"/>
      <c r="J51" s="9"/>
      <c r="K51" s="9"/>
      <c r="L51" s="8"/>
      <c r="M51" s="7"/>
      <c r="N51" s="7"/>
      <c r="O51" s="5"/>
      <c r="P51" s="5"/>
    </row>
    <row r="52" spans="1:16" ht="12.75">
      <c r="A52" s="5"/>
      <c r="B52" s="5"/>
      <c r="C52" s="5"/>
      <c r="D52" s="5"/>
      <c r="E52" s="5"/>
      <c r="F52" s="5"/>
      <c r="G52" s="5"/>
      <c r="H52" s="10"/>
      <c r="I52" s="10"/>
      <c r="J52" s="10"/>
      <c r="K52" s="10"/>
      <c r="L52" s="5"/>
      <c r="M52" s="5"/>
      <c r="N52" s="5"/>
      <c r="O52" s="5"/>
      <c r="P52" s="5"/>
    </row>
    <row r="53" spans="1:16" ht="12.75">
      <c r="A53" s="5"/>
      <c r="B53" s="5"/>
      <c r="C53" s="5"/>
      <c r="D53" s="5"/>
      <c r="E53" s="5"/>
      <c r="F53" s="5"/>
      <c r="G53" s="5"/>
      <c r="H53" s="10"/>
      <c r="I53" s="10"/>
      <c r="J53" s="10"/>
      <c r="K53" s="10"/>
      <c r="L53" s="10" t="s">
        <v>1</v>
      </c>
      <c r="M53" s="5"/>
      <c r="N53" s="5"/>
      <c r="O53" s="5"/>
      <c r="P53" s="5"/>
    </row>
    <row r="54" spans="1:16" ht="13.5" thickBot="1">
      <c r="A54" s="5"/>
      <c r="B54" s="5"/>
      <c r="C54" s="7" t="s">
        <v>2</v>
      </c>
      <c r="D54" s="7"/>
      <c r="E54" s="7"/>
      <c r="F54" s="7"/>
      <c r="G54" s="7"/>
      <c r="H54" s="8"/>
      <c r="I54" s="7"/>
      <c r="J54" s="7"/>
      <c r="K54" s="7"/>
      <c r="L54" s="8"/>
      <c r="M54" s="7"/>
      <c r="N54" s="7"/>
      <c r="O54" s="5"/>
      <c r="P54" s="5"/>
    </row>
    <row r="55" spans="1:16" ht="12.75">
      <c r="A55" s="5"/>
      <c r="B55" s="5"/>
      <c r="C55" s="11"/>
      <c r="D55" s="12"/>
      <c r="E55" s="12"/>
      <c r="F55" s="12"/>
      <c r="G55" s="12"/>
      <c r="H55" s="13"/>
      <c r="I55" s="13"/>
      <c r="J55" s="13"/>
      <c r="K55" s="13"/>
      <c r="L55" s="12"/>
      <c r="M55" s="12"/>
      <c r="N55" s="14"/>
      <c r="O55" s="14"/>
      <c r="P55" s="5"/>
    </row>
    <row r="56" spans="1:16" ht="12.75">
      <c r="A56" s="5"/>
      <c r="B56" s="5"/>
      <c r="C56" s="15"/>
      <c r="D56" s="16"/>
      <c r="E56" s="16"/>
      <c r="F56" s="16" t="s">
        <v>3</v>
      </c>
      <c r="G56" s="16"/>
      <c r="H56" s="17"/>
      <c r="I56" s="18" t="s">
        <v>108</v>
      </c>
      <c r="J56" s="17"/>
      <c r="K56" s="17"/>
      <c r="M56" s="16"/>
      <c r="N56" s="19"/>
      <c r="O56" s="19"/>
      <c r="P56" s="5"/>
    </row>
    <row r="57" spans="1:16" ht="12.75">
      <c r="A57" s="5"/>
      <c r="B57" s="5"/>
      <c r="C57" s="15"/>
      <c r="D57" s="16"/>
      <c r="E57" s="16"/>
      <c r="F57" s="16" t="s">
        <v>4</v>
      </c>
      <c r="G57" s="20"/>
      <c r="H57" s="17"/>
      <c r="I57" s="5" t="s">
        <v>631</v>
      </c>
      <c r="J57" s="17"/>
      <c r="K57" s="17"/>
      <c r="M57" s="16"/>
      <c r="N57" s="19"/>
      <c r="O57" s="19"/>
      <c r="P57" s="5"/>
    </row>
    <row r="58" spans="1:16" ht="12.75">
      <c r="A58" s="5"/>
      <c r="B58" s="5"/>
      <c r="C58" s="15"/>
      <c r="D58" s="16"/>
      <c r="E58" s="16"/>
      <c r="F58" s="16"/>
      <c r="G58" s="16"/>
      <c r="H58" s="17"/>
      <c r="I58" s="16"/>
      <c r="J58" s="17"/>
      <c r="K58" s="17"/>
      <c r="M58" s="16"/>
      <c r="N58" s="19"/>
      <c r="O58" s="19"/>
      <c r="P58" s="5"/>
    </row>
    <row r="59" spans="1:16" ht="12.75">
      <c r="A59" s="5"/>
      <c r="B59" s="5"/>
      <c r="C59" s="15"/>
      <c r="D59" s="16"/>
      <c r="E59" s="16"/>
      <c r="F59" s="16" t="s">
        <v>5</v>
      </c>
      <c r="G59" s="16"/>
      <c r="H59" s="17"/>
      <c r="I59" s="16" t="s">
        <v>632</v>
      </c>
      <c r="J59" s="17"/>
      <c r="K59" s="17"/>
      <c r="M59" s="16"/>
      <c r="N59" s="19"/>
      <c r="O59" s="19"/>
      <c r="P59" s="5"/>
    </row>
    <row r="60" spans="1:16" ht="12.75">
      <c r="A60" s="5"/>
      <c r="B60" s="5"/>
      <c r="C60" s="15"/>
      <c r="D60" s="16"/>
      <c r="E60" s="16"/>
      <c r="F60" s="16" t="s">
        <v>6</v>
      </c>
      <c r="G60" s="16"/>
      <c r="H60" s="17"/>
      <c r="I60" s="16" t="s">
        <v>7</v>
      </c>
      <c r="J60" s="17"/>
      <c r="K60" s="17"/>
      <c r="M60" s="16"/>
      <c r="N60" s="19"/>
      <c r="O60" s="19"/>
      <c r="P60" s="5"/>
    </row>
    <row r="61" spans="1:16" ht="12.75">
      <c r="A61" s="5"/>
      <c r="B61" s="5"/>
      <c r="C61" s="15"/>
      <c r="D61" s="16"/>
      <c r="E61" s="16"/>
      <c r="F61" s="20" t="s">
        <v>8</v>
      </c>
      <c r="G61" s="16"/>
      <c r="H61" s="17"/>
      <c r="I61" s="21">
        <v>40946</v>
      </c>
      <c r="J61" s="17"/>
      <c r="K61" s="17"/>
      <c r="M61" s="16"/>
      <c r="N61" s="19"/>
      <c r="O61" s="19"/>
      <c r="P61" s="5"/>
    </row>
    <row r="62" spans="1:16" ht="12.75">
      <c r="A62" s="5"/>
      <c r="B62" s="5"/>
      <c r="C62" s="15"/>
      <c r="D62" s="16"/>
      <c r="E62" s="16"/>
      <c r="F62" s="16" t="s">
        <v>9</v>
      </c>
      <c r="G62" s="16"/>
      <c r="H62" s="17"/>
      <c r="I62" s="22">
        <v>0.61892361111111105</v>
      </c>
      <c r="J62" s="17"/>
      <c r="K62" s="17"/>
      <c r="M62" s="16"/>
      <c r="N62" s="19"/>
      <c r="O62" s="19"/>
      <c r="P62" s="5"/>
    </row>
    <row r="63" spans="1:16" ht="12.75">
      <c r="A63" s="5"/>
      <c r="B63" s="5"/>
      <c r="C63" s="15"/>
      <c r="D63" s="16"/>
      <c r="E63" s="16"/>
      <c r="F63" s="16"/>
      <c r="G63" s="16"/>
      <c r="H63" s="17"/>
      <c r="I63" s="16"/>
      <c r="J63" s="17"/>
      <c r="K63" s="17"/>
      <c r="M63" s="16"/>
      <c r="N63" s="19"/>
      <c r="O63" s="19"/>
      <c r="P63" s="5"/>
    </row>
    <row r="64" spans="1:16" ht="12.75">
      <c r="A64" s="5"/>
      <c r="B64" s="5"/>
      <c r="C64" s="15"/>
      <c r="D64" s="16"/>
      <c r="E64" s="16"/>
      <c r="F64" s="20" t="s">
        <v>10</v>
      </c>
      <c r="G64" s="16"/>
      <c r="H64" s="17"/>
      <c r="I64" s="16" t="s">
        <v>633</v>
      </c>
      <c r="J64" s="17"/>
      <c r="K64" s="17"/>
      <c r="M64" s="16"/>
      <c r="N64" s="19"/>
      <c r="O64" s="19"/>
      <c r="P64" s="5"/>
    </row>
    <row r="65" spans="1:16" ht="12.75">
      <c r="A65" s="5"/>
      <c r="B65" s="5"/>
      <c r="C65" s="15"/>
      <c r="D65" s="16"/>
      <c r="E65" s="16"/>
      <c r="F65" s="16" t="s">
        <v>11</v>
      </c>
      <c r="G65" s="16"/>
      <c r="H65" s="17"/>
      <c r="I65" s="23" t="s">
        <v>634</v>
      </c>
      <c r="J65" s="17"/>
      <c r="K65" s="17"/>
      <c r="M65" s="16"/>
      <c r="N65" s="19"/>
      <c r="O65" s="19"/>
      <c r="P65" s="5"/>
    </row>
    <row r="66" spans="1:16" ht="12.75">
      <c r="A66" s="5"/>
      <c r="B66" s="5"/>
      <c r="C66" s="15"/>
      <c r="D66" s="16"/>
      <c r="E66" s="5"/>
      <c r="F66" s="24" t="s">
        <v>1</v>
      </c>
      <c r="G66" s="16"/>
      <c r="H66" s="17"/>
      <c r="I66" s="16" t="s">
        <v>1</v>
      </c>
      <c r="J66" s="17"/>
      <c r="K66" s="17"/>
      <c r="M66" s="16"/>
      <c r="N66" s="19"/>
      <c r="O66" s="19"/>
      <c r="P66" s="5"/>
    </row>
    <row r="67" spans="1:16" ht="12.75">
      <c r="A67" s="5"/>
      <c r="B67" s="5"/>
      <c r="C67" s="15"/>
      <c r="D67" s="16"/>
      <c r="E67" s="16"/>
      <c r="F67" s="20" t="s">
        <v>12</v>
      </c>
      <c r="G67" s="16"/>
      <c r="H67" s="17"/>
      <c r="I67" s="16" t="s">
        <v>635</v>
      </c>
      <c r="J67" s="17"/>
      <c r="K67" s="17"/>
      <c r="M67" s="16"/>
      <c r="N67" s="19"/>
      <c r="O67" s="19"/>
      <c r="P67" s="5"/>
    </row>
    <row r="68" spans="1:16" ht="12.75">
      <c r="A68" s="5"/>
      <c r="B68" s="5"/>
      <c r="C68" s="15"/>
      <c r="D68" s="16"/>
      <c r="E68" s="16"/>
      <c r="F68" s="16"/>
      <c r="G68" s="16"/>
      <c r="H68" s="17"/>
      <c r="I68" s="16"/>
      <c r="J68" s="17"/>
      <c r="K68" s="17"/>
      <c r="M68" s="16"/>
      <c r="N68" s="19" t="s">
        <v>1</v>
      </c>
      <c r="O68" s="19"/>
      <c r="P68" s="5"/>
    </row>
    <row r="69" spans="1:16" ht="12.75">
      <c r="A69" s="5"/>
      <c r="B69" s="5"/>
      <c r="C69" s="15"/>
      <c r="D69" s="16"/>
      <c r="E69" s="16"/>
      <c r="F69" s="20" t="s">
        <v>13</v>
      </c>
      <c r="G69" s="16"/>
      <c r="H69" s="17"/>
      <c r="I69" s="16" t="s">
        <v>636</v>
      </c>
      <c r="J69" s="17"/>
      <c r="K69" s="17"/>
      <c r="M69" s="16"/>
      <c r="N69" s="19"/>
      <c r="O69" s="19"/>
      <c r="P69" s="5"/>
    </row>
    <row r="70" spans="1:16" ht="12.75">
      <c r="A70" s="5"/>
      <c r="B70" s="5"/>
      <c r="C70" s="15"/>
      <c r="D70" s="16"/>
      <c r="E70" s="16"/>
      <c r="F70" s="16"/>
      <c r="G70" s="16"/>
      <c r="H70" s="17"/>
      <c r="I70" s="16"/>
      <c r="J70" s="17"/>
      <c r="K70" s="17"/>
      <c r="M70" s="16"/>
      <c r="N70" s="19"/>
      <c r="O70" s="19"/>
      <c r="P70" s="5"/>
    </row>
    <row r="71" spans="1:16" ht="12.75">
      <c r="A71" s="5"/>
      <c r="B71" s="5"/>
      <c r="C71" s="15"/>
      <c r="D71" s="16"/>
      <c r="E71" s="16"/>
      <c r="F71" s="16" t="s">
        <v>14</v>
      </c>
      <c r="G71" s="16"/>
      <c r="H71" s="17"/>
      <c r="I71" s="25" t="s">
        <v>637</v>
      </c>
      <c r="J71" s="17"/>
      <c r="K71" s="17"/>
      <c r="M71" s="16"/>
      <c r="N71" s="19"/>
      <c r="O71" s="19"/>
      <c r="P71" s="5"/>
    </row>
    <row r="72" spans="1:16" ht="12.75">
      <c r="A72" s="5"/>
      <c r="B72" s="5"/>
      <c r="C72" s="15"/>
      <c r="D72" s="16"/>
      <c r="E72" s="16"/>
      <c r="F72" s="16" t="s">
        <v>15</v>
      </c>
      <c r="G72" s="16"/>
      <c r="H72" s="17"/>
      <c r="I72" s="5" t="s">
        <v>638</v>
      </c>
      <c r="J72" s="17"/>
      <c r="K72" s="17"/>
      <c r="M72" s="16"/>
      <c r="N72" s="19"/>
      <c r="O72" s="19"/>
      <c r="P72" s="5"/>
    </row>
    <row r="73" spans="1:16" ht="13.5" thickBot="1">
      <c r="A73" s="5"/>
      <c r="B73" s="5"/>
      <c r="C73" s="26"/>
      <c r="D73" s="27"/>
      <c r="E73" s="27"/>
      <c r="F73" s="27"/>
      <c r="G73" s="27"/>
      <c r="H73" s="28"/>
      <c r="I73" s="28"/>
      <c r="J73" s="28"/>
      <c r="K73" s="28"/>
      <c r="L73" s="27"/>
      <c r="M73" s="27"/>
      <c r="N73" s="29"/>
      <c r="O73" s="29"/>
      <c r="P73" s="5"/>
    </row>
    <row r="74" spans="1:16" ht="12.75">
      <c r="A74" s="5"/>
      <c r="B74" s="5"/>
      <c r="C74" s="5"/>
      <c r="D74" s="5"/>
      <c r="E74" s="5"/>
      <c r="F74" s="5"/>
      <c r="G74" s="5"/>
      <c r="H74" s="10"/>
      <c r="I74" s="10"/>
      <c r="J74" s="10"/>
      <c r="K74" s="10"/>
      <c r="L74" s="5"/>
      <c r="M74" s="5"/>
      <c r="N74" s="5"/>
      <c r="O74" s="5"/>
      <c r="P74" s="5"/>
    </row>
    <row r="75" spans="1:16" ht="13.5" thickBot="1">
      <c r="A75" s="5"/>
      <c r="B75" s="5"/>
      <c r="C75" s="7" t="s">
        <v>16</v>
      </c>
      <c r="D75" s="7"/>
      <c r="E75" s="7"/>
      <c r="F75" s="7"/>
      <c r="G75" s="7"/>
      <c r="H75" s="7"/>
      <c r="I75" s="7"/>
      <c r="J75" s="7"/>
      <c r="K75" s="7"/>
      <c r="L75" s="8"/>
      <c r="M75" s="7"/>
      <c r="N75" s="7"/>
      <c r="O75" s="5" t="s">
        <v>1</v>
      </c>
      <c r="P75" s="5"/>
    </row>
    <row r="76" spans="1:16" ht="12.75">
      <c r="A76" s="5"/>
      <c r="B76" s="5"/>
      <c r="C76" s="11"/>
      <c r="D76" s="12"/>
      <c r="E76" s="12"/>
      <c r="F76" s="12"/>
      <c r="G76" s="12"/>
      <c r="H76" s="13"/>
      <c r="I76" s="13"/>
      <c r="J76" s="13"/>
      <c r="K76" s="13"/>
      <c r="L76" s="12"/>
      <c r="M76" s="12"/>
      <c r="N76" s="14"/>
      <c r="O76" s="14"/>
      <c r="P76" s="5"/>
    </row>
    <row r="77" spans="1:16" ht="12.75">
      <c r="A77" s="5"/>
      <c r="B77" s="5"/>
      <c r="C77" s="15"/>
      <c r="D77" s="16"/>
      <c r="E77" s="16"/>
      <c r="F77" s="30" t="s">
        <v>17</v>
      </c>
      <c r="G77" s="16"/>
      <c r="H77" s="17"/>
      <c r="I77" s="17"/>
      <c r="J77" s="31" t="s">
        <v>18</v>
      </c>
      <c r="K77" s="17"/>
      <c r="L77" s="16"/>
      <c r="N77" s="19"/>
      <c r="O77" s="19"/>
      <c r="P77" s="5"/>
    </row>
    <row r="78" spans="1:16" ht="12.75">
      <c r="A78" s="5"/>
      <c r="B78" s="5"/>
      <c r="C78" s="15"/>
      <c r="D78" s="16"/>
      <c r="E78" s="16"/>
      <c r="F78" s="24" t="s">
        <v>19</v>
      </c>
      <c r="G78" s="16"/>
      <c r="H78" s="17"/>
      <c r="I78" s="17"/>
      <c r="J78" s="32">
        <v>0.35</v>
      </c>
      <c r="K78" s="17"/>
      <c r="L78" s="33"/>
      <c r="N78" s="19"/>
      <c r="O78" s="19"/>
      <c r="P78" s="5"/>
    </row>
    <row r="79" spans="1:16" ht="12.75">
      <c r="A79" s="5"/>
      <c r="B79" s="5"/>
      <c r="C79" s="15"/>
      <c r="D79" s="16"/>
      <c r="E79" s="16"/>
      <c r="F79" s="24" t="s">
        <v>20</v>
      </c>
      <c r="G79" s="16"/>
      <c r="H79" s="17"/>
      <c r="I79" s="17"/>
      <c r="J79" s="32">
        <v>4.5400000000000003E-2</v>
      </c>
      <c r="K79" s="17"/>
      <c r="L79" s="16"/>
      <c r="N79" s="19"/>
      <c r="O79" s="19"/>
      <c r="P79" s="5"/>
    </row>
    <row r="80" spans="1:16" ht="12.75">
      <c r="A80" s="5"/>
      <c r="B80" s="5"/>
      <c r="C80" s="15"/>
      <c r="D80" s="16"/>
      <c r="E80" s="16"/>
      <c r="F80" s="16" t="s">
        <v>21</v>
      </c>
      <c r="G80" s="16"/>
      <c r="H80" s="17"/>
      <c r="I80" s="17"/>
      <c r="J80" s="34">
        <v>1.6150881262591787</v>
      </c>
      <c r="K80" s="17"/>
      <c r="L80" s="16"/>
      <c r="N80" s="35" t="s">
        <v>1</v>
      </c>
      <c r="O80" s="19"/>
      <c r="P80" s="5"/>
    </row>
    <row r="81" spans="1:16" ht="12.75">
      <c r="A81" s="5"/>
      <c r="B81" s="5"/>
      <c r="C81" s="15"/>
      <c r="D81" s="16"/>
      <c r="E81" s="16"/>
      <c r="F81" s="16" t="s">
        <v>22</v>
      </c>
      <c r="G81" s="16"/>
      <c r="H81" s="17"/>
      <c r="I81" s="17"/>
      <c r="J81" s="32">
        <v>0.37951000000000001</v>
      </c>
      <c r="K81" s="17"/>
      <c r="L81" s="16"/>
      <c r="N81" s="19"/>
      <c r="O81" s="19"/>
      <c r="P81" s="5"/>
    </row>
    <row r="82" spans="1:16" ht="12.75">
      <c r="A82" s="5"/>
      <c r="B82" s="5"/>
      <c r="C82" s="15"/>
      <c r="D82" s="16"/>
      <c r="E82" s="16"/>
      <c r="F82" s="16"/>
      <c r="G82" s="16"/>
      <c r="H82" s="17"/>
      <c r="I82" s="17"/>
      <c r="J82" s="17"/>
      <c r="K82" s="17"/>
      <c r="L82" s="16"/>
      <c r="M82" s="36"/>
      <c r="N82" s="19"/>
      <c r="O82" s="19"/>
      <c r="P82" s="5"/>
    </row>
    <row r="83" spans="1:16" ht="13.5" thickBot="1">
      <c r="A83" s="5"/>
      <c r="B83" s="5"/>
      <c r="C83" s="26"/>
      <c r="D83" s="27"/>
      <c r="E83" s="27"/>
      <c r="F83" s="27"/>
      <c r="G83" s="27"/>
      <c r="H83" s="28"/>
      <c r="I83" s="28"/>
      <c r="J83" s="28"/>
      <c r="K83" s="28"/>
      <c r="L83" s="27"/>
      <c r="M83" s="27"/>
      <c r="N83" s="29"/>
      <c r="O83" s="29"/>
      <c r="P83" s="5"/>
    </row>
    <row r="84" spans="1:16" ht="12.75">
      <c r="A84" s="5"/>
      <c r="B84" s="5"/>
      <c r="C84" s="5"/>
      <c r="D84" s="5"/>
      <c r="E84" s="5"/>
      <c r="F84" s="5"/>
      <c r="G84" s="5"/>
      <c r="H84" s="10"/>
      <c r="I84" s="10"/>
      <c r="J84" s="10"/>
      <c r="K84" s="10"/>
      <c r="L84" s="5"/>
      <c r="M84" s="5"/>
      <c r="N84" s="5"/>
      <c r="O84" s="5"/>
      <c r="P84" s="5"/>
    </row>
    <row r="85" spans="1:16" ht="13.5" thickBot="1">
      <c r="A85" s="5"/>
      <c r="B85" s="5"/>
      <c r="C85" s="7" t="s">
        <v>23</v>
      </c>
      <c r="D85" s="7"/>
      <c r="E85" s="7"/>
      <c r="F85" s="7"/>
      <c r="G85" s="7"/>
      <c r="H85" s="7"/>
      <c r="I85" s="7"/>
      <c r="J85" s="7"/>
      <c r="K85" s="7"/>
      <c r="L85" s="8"/>
      <c r="M85" s="7"/>
      <c r="N85" s="7"/>
      <c r="O85" s="5"/>
      <c r="P85" s="5"/>
    </row>
    <row r="86" spans="1:16" ht="12.75">
      <c r="A86" s="5"/>
      <c r="B86" s="5"/>
      <c r="C86" s="11"/>
      <c r="D86" s="12"/>
      <c r="E86" s="12"/>
      <c r="F86" s="12"/>
      <c r="G86" s="12"/>
      <c r="H86" s="13"/>
      <c r="I86" s="13"/>
      <c r="J86" s="13"/>
      <c r="K86" s="13"/>
      <c r="L86" s="12"/>
      <c r="M86" s="12"/>
      <c r="N86" s="14"/>
      <c r="O86" s="14"/>
      <c r="P86" s="5"/>
    </row>
    <row r="87" spans="1:16" ht="12.75">
      <c r="A87" s="5"/>
      <c r="B87" s="5"/>
      <c r="C87" s="15"/>
      <c r="D87" s="16"/>
      <c r="E87" s="16"/>
      <c r="F87" s="30"/>
      <c r="G87" s="30"/>
      <c r="H87" s="17"/>
      <c r="I87" s="17"/>
      <c r="J87" s="17"/>
      <c r="K87" s="17"/>
      <c r="L87" s="16"/>
      <c r="M87" s="16"/>
      <c r="N87" s="19"/>
      <c r="O87" s="19"/>
      <c r="P87" s="5"/>
    </row>
    <row r="88" spans="1:16" ht="12.75">
      <c r="A88" s="5"/>
      <c r="B88" s="5"/>
      <c r="C88" s="15"/>
      <c r="D88" s="16"/>
      <c r="E88" s="16"/>
      <c r="F88" s="16"/>
      <c r="G88" s="16"/>
      <c r="H88" s="17"/>
      <c r="I88" s="17"/>
      <c r="J88" s="17"/>
      <c r="K88" s="17"/>
      <c r="L88" s="16"/>
      <c r="M88" s="16"/>
      <c r="N88" s="19"/>
      <c r="O88" s="19"/>
      <c r="P88" s="5"/>
    </row>
    <row r="89" spans="1:16" ht="12.75">
      <c r="A89" s="5"/>
      <c r="B89" s="5"/>
      <c r="C89" s="15"/>
      <c r="D89" s="16"/>
      <c r="E89" s="16"/>
      <c r="F89" s="16"/>
      <c r="G89" s="17" t="s">
        <v>24</v>
      </c>
      <c r="H89" s="17"/>
      <c r="I89" s="17" t="s">
        <v>25</v>
      </c>
      <c r="J89" s="17" t="s">
        <v>26</v>
      </c>
      <c r="K89" s="17"/>
      <c r="N89" s="19"/>
      <c r="O89" s="19"/>
      <c r="P89" s="5"/>
    </row>
    <row r="90" spans="1:16" ht="12.75">
      <c r="A90" s="5"/>
      <c r="B90" s="5"/>
      <c r="C90" s="15"/>
      <c r="D90" s="16"/>
      <c r="E90" s="16"/>
      <c r="F90" s="16"/>
      <c r="G90" s="37" t="s">
        <v>27</v>
      </c>
      <c r="H90" s="17"/>
      <c r="I90" s="37" t="s">
        <v>28</v>
      </c>
      <c r="J90" s="37" t="s">
        <v>28</v>
      </c>
      <c r="K90" s="17"/>
      <c r="N90" s="19"/>
      <c r="O90" s="19"/>
      <c r="P90" s="5"/>
    </row>
    <row r="91" spans="1:16" ht="12.75">
      <c r="A91" s="5"/>
      <c r="B91" s="5"/>
      <c r="C91" s="15"/>
      <c r="D91" s="16"/>
      <c r="E91" s="16"/>
      <c r="F91" s="16"/>
      <c r="G91" s="16"/>
      <c r="H91" s="17"/>
      <c r="I91" s="16"/>
      <c r="J91" s="16"/>
      <c r="K91" s="17"/>
      <c r="N91" s="19"/>
      <c r="O91" s="19"/>
      <c r="P91" s="5"/>
    </row>
    <row r="92" spans="1:16" ht="12.75">
      <c r="A92" s="5"/>
      <c r="B92" s="5"/>
      <c r="C92" s="15"/>
      <c r="D92" s="16"/>
      <c r="E92" s="16"/>
      <c r="F92" s="16"/>
      <c r="G92" s="16"/>
      <c r="H92" s="17"/>
      <c r="I92" s="16"/>
      <c r="J92" s="16"/>
      <c r="K92" s="17"/>
      <c r="N92" s="19"/>
      <c r="O92" s="19"/>
      <c r="P92" s="5"/>
    </row>
    <row r="93" spans="1:16" ht="12.75">
      <c r="A93" s="5"/>
      <c r="B93" s="5"/>
      <c r="C93" s="15"/>
      <c r="D93" s="16" t="s">
        <v>29</v>
      </c>
      <c r="E93" s="16"/>
      <c r="F93" s="16"/>
      <c r="G93" s="38">
        <v>0.47599999999999998</v>
      </c>
      <c r="H93" s="17"/>
      <c r="I93" s="39">
        <v>5.4100000000000002E-2</v>
      </c>
      <c r="J93" s="40">
        <f>G93*I93</f>
        <v>2.5751599999999999E-2</v>
      </c>
      <c r="K93" s="17"/>
      <c r="L93" s="41"/>
      <c r="N93" s="19"/>
      <c r="O93" s="19"/>
      <c r="P93" s="5"/>
    </row>
    <row r="94" spans="1:16" ht="12.75">
      <c r="A94" s="5"/>
      <c r="B94" s="5"/>
      <c r="C94" s="15"/>
      <c r="D94" s="16" t="s">
        <v>30</v>
      </c>
      <c r="E94" s="16"/>
      <c r="F94" s="16"/>
      <c r="G94" s="38">
        <v>3.0000000000000001E-3</v>
      </c>
      <c r="H94" s="17"/>
      <c r="I94" s="39">
        <v>5.4300000000000001E-2</v>
      </c>
      <c r="J94" s="40">
        <f>G94*I94</f>
        <v>1.629E-4</v>
      </c>
      <c r="K94" s="17"/>
      <c r="N94" s="19"/>
      <c r="O94" s="19"/>
      <c r="P94" s="5"/>
    </row>
    <row r="95" spans="1:16" ht="12.75">
      <c r="A95" s="5"/>
      <c r="B95" s="5"/>
      <c r="C95" s="15"/>
      <c r="D95" s="16" t="s">
        <v>31</v>
      </c>
      <c r="E95" s="16"/>
      <c r="F95" s="16"/>
      <c r="G95" s="38">
        <v>0.52100000000000002</v>
      </c>
      <c r="H95" s="17"/>
      <c r="I95" s="39">
        <v>0.10199999999999999</v>
      </c>
      <c r="J95" s="40">
        <f>G95*I95</f>
        <v>5.3142000000000002E-2</v>
      </c>
      <c r="K95" s="17"/>
      <c r="N95" s="19"/>
      <c r="O95" s="19"/>
      <c r="P95" s="5"/>
    </row>
    <row r="96" spans="1:16" ht="13.5" thickBot="1">
      <c r="A96" s="5"/>
      <c r="B96" s="5"/>
      <c r="C96" s="15"/>
      <c r="D96" s="16"/>
      <c r="E96" s="16"/>
      <c r="F96" s="16"/>
      <c r="G96" s="42">
        <f>SUM(G93:G95)</f>
        <v>1</v>
      </c>
      <c r="H96" s="17"/>
      <c r="I96" s="43"/>
      <c r="J96" s="44">
        <f>SUM(J93:J95)</f>
        <v>7.9056500000000002E-2</v>
      </c>
      <c r="K96" s="17"/>
      <c r="L96" s="41"/>
      <c r="N96" s="19"/>
      <c r="O96" s="19"/>
      <c r="P96" s="5"/>
    </row>
    <row r="97" spans="1:16" ht="14.25" thickTop="1" thickBot="1">
      <c r="A97" s="5"/>
      <c r="B97" s="5"/>
      <c r="C97" s="26"/>
      <c r="D97" s="27"/>
      <c r="E97" s="27"/>
      <c r="F97" s="27"/>
      <c r="G97" s="27"/>
      <c r="H97" s="28"/>
      <c r="I97" s="28"/>
      <c r="J97" s="28"/>
      <c r="K97" s="28"/>
      <c r="L97" s="27"/>
      <c r="M97" s="27"/>
      <c r="N97" s="29"/>
      <c r="O97" s="29"/>
      <c r="P97" s="5"/>
    </row>
    <row r="98" spans="1:16" ht="12.75">
      <c r="A98" s="5"/>
      <c r="B98" s="5"/>
      <c r="C98" s="5"/>
      <c r="D98" s="5"/>
      <c r="E98" s="5"/>
      <c r="F98" s="5"/>
      <c r="G98" s="5"/>
      <c r="H98" s="10"/>
      <c r="I98" s="10"/>
      <c r="J98" s="10"/>
      <c r="K98" s="10"/>
      <c r="L98" s="5"/>
      <c r="M98" s="5"/>
      <c r="N98" s="5"/>
      <c r="O98" s="5"/>
      <c r="P98" s="5"/>
    </row>
    <row r="99" spans="1:16" ht="13.5" thickBot="1">
      <c r="A99" s="5"/>
      <c r="B99" s="5"/>
      <c r="C99" s="7" t="s">
        <v>32</v>
      </c>
      <c r="D99" s="7"/>
      <c r="E99" s="7"/>
      <c r="F99" s="7"/>
      <c r="G99" s="7"/>
      <c r="H99" s="7"/>
      <c r="I99" s="7"/>
      <c r="J99" s="7"/>
      <c r="K99" s="7"/>
      <c r="L99" s="8"/>
      <c r="M99" s="7"/>
      <c r="N99" s="7"/>
      <c r="O99" s="5"/>
      <c r="P99" s="5"/>
    </row>
    <row r="100" spans="1:16" ht="12.75">
      <c r="A100" s="5"/>
      <c r="B100" s="5"/>
      <c r="C100" s="45" t="s">
        <v>1</v>
      </c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7"/>
      <c r="O100" s="47"/>
      <c r="P100" s="5"/>
    </row>
    <row r="101" spans="1:16" ht="12.75">
      <c r="A101" s="5"/>
      <c r="B101" s="5"/>
      <c r="C101" s="48" t="s">
        <v>1</v>
      </c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50"/>
      <c r="O101" s="50"/>
      <c r="P101" s="5"/>
    </row>
    <row r="102" spans="1:16" ht="12.75">
      <c r="A102" s="5"/>
      <c r="B102" s="5"/>
      <c r="C102" s="48" t="s">
        <v>1</v>
      </c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50"/>
      <c r="O102" s="50"/>
      <c r="P102" s="5"/>
    </row>
    <row r="103" spans="1:16" ht="12.75">
      <c r="A103" s="5"/>
      <c r="B103" s="5"/>
      <c r="C103" s="48" t="s">
        <v>1</v>
      </c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50"/>
      <c r="O103" s="50"/>
      <c r="P103" s="5"/>
    </row>
    <row r="104" spans="1:16" ht="12.75">
      <c r="A104" s="5"/>
      <c r="B104" s="5"/>
      <c r="C104" s="48" t="s">
        <v>33</v>
      </c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50"/>
      <c r="O104" s="50"/>
      <c r="P104" s="5"/>
    </row>
    <row r="105" spans="1:16" ht="13.5" thickBot="1">
      <c r="A105" s="5"/>
      <c r="B105" s="5"/>
      <c r="C105" s="51" t="s">
        <v>1</v>
      </c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  <c r="O105" s="53"/>
      <c r="P105" s="5"/>
    </row>
    <row r="106" spans="1:16" ht="12.75">
      <c r="A106" s="5"/>
      <c r="B106" s="5"/>
      <c r="C106" s="5"/>
      <c r="D106" s="5"/>
      <c r="E106" s="5"/>
      <c r="F106" s="5"/>
      <c r="G106" s="5"/>
      <c r="H106" s="10"/>
      <c r="I106" s="10"/>
      <c r="J106" s="10"/>
      <c r="K106" s="10"/>
      <c r="L106" s="54"/>
      <c r="M106" s="5"/>
      <c r="N106" s="5"/>
      <c r="O106" s="5"/>
      <c r="P106" s="5"/>
    </row>
    <row r="107" spans="1:16" ht="12.75">
      <c r="A107" s="5"/>
      <c r="B107" s="5"/>
      <c r="C107" s="5"/>
      <c r="D107" s="5"/>
      <c r="E107" s="5"/>
      <c r="F107" s="5"/>
      <c r="G107" s="5"/>
      <c r="H107" s="10"/>
      <c r="I107" s="10"/>
      <c r="J107" s="10"/>
      <c r="K107" s="10"/>
      <c r="L107" s="54"/>
      <c r="M107" s="5"/>
      <c r="N107" s="5"/>
      <c r="O107" s="5"/>
      <c r="P107" s="5"/>
    </row>
    <row r="108" spans="1:16" ht="12.75">
      <c r="A108" s="5"/>
      <c r="B108" s="5"/>
      <c r="C108" s="5"/>
      <c r="D108" s="5"/>
      <c r="E108" s="5"/>
      <c r="F108" s="5"/>
      <c r="G108" s="5"/>
      <c r="H108" s="10"/>
      <c r="I108" s="10"/>
      <c r="J108" s="10"/>
      <c r="K108" s="10"/>
      <c r="L108" s="54"/>
      <c r="M108" s="5"/>
      <c r="N108" s="5"/>
      <c r="O108" s="5"/>
      <c r="P108" s="5"/>
    </row>
    <row r="109" spans="1:16" ht="11.65" customHeight="1">
      <c r="A109" s="5"/>
      <c r="B109" s="139" t="s">
        <v>639</v>
      </c>
      <c r="C109" s="5"/>
      <c r="D109" s="5"/>
      <c r="E109" s="5"/>
      <c r="F109" s="5"/>
      <c r="G109" s="5"/>
      <c r="H109" s="10"/>
      <c r="I109" s="10"/>
      <c r="J109" s="10"/>
      <c r="K109" s="10"/>
      <c r="L109" s="5"/>
      <c r="M109" s="5"/>
      <c r="N109" s="5"/>
      <c r="O109" s="5"/>
      <c r="P109" s="55"/>
    </row>
    <row r="110" spans="1:16" ht="11.65" customHeight="1">
      <c r="A110" s="5"/>
      <c r="B110" s="56" t="s">
        <v>633</v>
      </c>
      <c r="C110" s="56"/>
      <c r="D110" s="56"/>
      <c r="E110" s="56"/>
      <c r="F110" s="56"/>
      <c r="G110" s="5"/>
      <c r="H110" s="10"/>
      <c r="I110" s="10"/>
      <c r="J110" s="10"/>
      <c r="K110" s="10"/>
      <c r="L110" s="5"/>
      <c r="M110" s="5"/>
      <c r="N110" s="5"/>
      <c r="O110" s="5"/>
      <c r="P110" s="5"/>
    </row>
    <row r="111" spans="1:16" ht="15">
      <c r="A111" s="5"/>
      <c r="B111" s="5"/>
      <c r="C111" s="57" t="s">
        <v>34</v>
      </c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"/>
      <c r="P111" s="5"/>
    </row>
    <row r="112" spans="1:16" ht="11.65" customHeight="1">
      <c r="A112" s="5"/>
      <c r="B112" s="5"/>
      <c r="C112" s="5"/>
      <c r="D112" s="5"/>
      <c r="E112" s="5"/>
      <c r="F112" s="5"/>
      <c r="G112" s="5"/>
      <c r="H112" s="10"/>
      <c r="I112" s="10"/>
      <c r="J112" s="10"/>
      <c r="K112" s="10"/>
      <c r="L112" s="140"/>
      <c r="M112" s="58"/>
      <c r="N112" s="58"/>
      <c r="O112" s="5"/>
      <c r="P112" s="5"/>
    </row>
    <row r="113" spans="1:23" ht="11.65" customHeight="1">
      <c r="A113" s="5"/>
      <c r="B113" s="5"/>
      <c r="C113" s="5"/>
      <c r="D113" s="5"/>
      <c r="E113" s="5"/>
      <c r="F113" s="5"/>
      <c r="G113" s="5"/>
      <c r="H113" s="10"/>
      <c r="I113" s="140" t="s">
        <v>35</v>
      </c>
      <c r="J113" s="140"/>
      <c r="K113" s="10"/>
      <c r="L113" s="140" t="s">
        <v>36</v>
      </c>
      <c r="M113" s="58"/>
      <c r="N113" s="58"/>
      <c r="O113" s="5"/>
      <c r="P113" s="5"/>
    </row>
    <row r="114" spans="1:23" ht="11.65" customHeight="1">
      <c r="A114" s="5"/>
      <c r="B114" s="5"/>
      <c r="C114" s="5"/>
      <c r="D114" s="5"/>
      <c r="E114" s="5"/>
      <c r="F114" s="5"/>
      <c r="G114" s="5"/>
      <c r="H114" s="17"/>
      <c r="I114" s="58" t="s">
        <v>37</v>
      </c>
      <c r="J114" s="58"/>
      <c r="K114" s="17"/>
      <c r="L114" s="58" t="s">
        <v>38</v>
      </c>
      <c r="M114" s="58"/>
      <c r="N114" s="141"/>
      <c r="O114" s="58" t="str">
        <f>N115</f>
        <v>UTAH</v>
      </c>
      <c r="P114" s="58"/>
    </row>
    <row r="115" spans="1:23" s="61" customFormat="1" ht="11.65" customHeight="1">
      <c r="A115" s="59"/>
      <c r="B115" s="59"/>
      <c r="C115" s="142" t="s">
        <v>39</v>
      </c>
      <c r="D115" s="59"/>
      <c r="E115" s="59"/>
      <c r="F115" s="59"/>
      <c r="G115" s="59"/>
      <c r="H115" s="143" t="s">
        <v>40</v>
      </c>
      <c r="I115" s="143" t="s">
        <v>41</v>
      </c>
      <c r="J115" s="143" t="s">
        <v>108</v>
      </c>
      <c r="K115" s="143"/>
      <c r="L115" s="143" t="s">
        <v>41</v>
      </c>
      <c r="M115" s="143" t="s">
        <v>42</v>
      </c>
      <c r="N115" s="143" t="s">
        <v>108</v>
      </c>
      <c r="O115" s="144" t="s">
        <v>43</v>
      </c>
      <c r="P115" s="143" t="s">
        <v>44</v>
      </c>
      <c r="Q115" s="60"/>
      <c r="W115" s="62"/>
    </row>
    <row r="116" spans="1:23" ht="11.65" customHeight="1">
      <c r="H116" s="63"/>
      <c r="I116" s="63"/>
      <c r="J116" s="63"/>
      <c r="K116" s="63"/>
      <c r="N116" s="64"/>
    </row>
    <row r="117" spans="1:23" ht="11.65" customHeight="1">
      <c r="A117" s="2">
        <v>1</v>
      </c>
      <c r="C117" s="1" t="s">
        <v>45</v>
      </c>
      <c r="H117" s="63"/>
      <c r="I117" s="63"/>
      <c r="J117" s="63"/>
      <c r="K117" s="63"/>
      <c r="L117" s="65"/>
      <c r="N117" s="64"/>
      <c r="Q117" s="66"/>
      <c r="R117" s="64"/>
    </row>
    <row r="118" spans="1:23" ht="11.65" customHeight="1">
      <c r="A118" s="2">
        <v>2</v>
      </c>
      <c r="E118" s="67" t="s">
        <v>46</v>
      </c>
      <c r="H118" s="68">
        <v>9.3000000000000007</v>
      </c>
      <c r="I118" s="65">
        <v>3762226028.3099966</v>
      </c>
      <c r="J118" s="65">
        <v>1574238524.3699999</v>
      </c>
      <c r="K118" s="68"/>
      <c r="L118" s="65">
        <f>L219-L217</f>
        <v>4140374524.2787776</v>
      </c>
      <c r="M118" s="65">
        <f>M219-M217</f>
        <v>2367527028.8296113</v>
      </c>
      <c r="N118" s="69">
        <f>N219-N217</f>
        <v>1772847495.4491663</v>
      </c>
      <c r="O118" s="65">
        <f>O219-O217</f>
        <v>0</v>
      </c>
      <c r="P118" s="65">
        <f>P219-P217</f>
        <v>1772847495.4491663</v>
      </c>
      <c r="Q118" s="70"/>
      <c r="R118" s="71"/>
      <c r="S118" s="65"/>
    </row>
    <row r="119" spans="1:23" ht="11.65" customHeight="1">
      <c r="A119" s="2">
        <v>3</v>
      </c>
      <c r="E119" s="67" t="s">
        <v>47</v>
      </c>
      <c r="H119" s="68">
        <v>9.3000000000000007</v>
      </c>
      <c r="I119" s="65">
        <v>0</v>
      </c>
      <c r="J119" s="65">
        <v>0</v>
      </c>
      <c r="K119" s="68"/>
      <c r="L119" s="65">
        <f>L217</f>
        <v>0</v>
      </c>
      <c r="M119" s="65">
        <f>M217</f>
        <v>0</v>
      </c>
      <c r="N119" s="69">
        <f>N217</f>
        <v>0</v>
      </c>
      <c r="O119" s="65">
        <f>O217</f>
        <v>0</v>
      </c>
      <c r="P119" s="65">
        <f>P217</f>
        <v>0</v>
      </c>
      <c r="Q119" s="70"/>
      <c r="R119" s="71"/>
    </row>
    <row r="120" spans="1:23" ht="11.65" customHeight="1">
      <c r="A120" s="2">
        <v>4</v>
      </c>
      <c r="E120" s="67" t="s">
        <v>48</v>
      </c>
      <c r="H120" s="68">
        <v>9.3000000000000007</v>
      </c>
      <c r="I120" s="65">
        <v>379179494.63999999</v>
      </c>
      <c r="J120" s="65">
        <v>159679394.67408583</v>
      </c>
      <c r="K120" s="68"/>
      <c r="L120" s="65">
        <f>L233</f>
        <v>531119181.83000004</v>
      </c>
      <c r="M120" s="65">
        <f>M233</f>
        <v>305868736.74474508</v>
      </c>
      <c r="N120" s="69">
        <f>N233</f>
        <v>225250445.08525494</v>
      </c>
      <c r="O120" s="65">
        <f>O233</f>
        <v>0</v>
      </c>
      <c r="P120" s="65">
        <f>P233</f>
        <v>225250445.08525494</v>
      </c>
      <c r="Q120" s="70"/>
      <c r="R120" s="71"/>
    </row>
    <row r="121" spans="1:23" ht="11.65" customHeight="1">
      <c r="A121" s="2">
        <v>5</v>
      </c>
      <c r="E121" s="67" t="s">
        <v>49</v>
      </c>
      <c r="H121" s="72">
        <v>9.4</v>
      </c>
      <c r="I121" s="73">
        <v>323231827.82999897</v>
      </c>
      <c r="J121" s="73">
        <v>150163518.98816228</v>
      </c>
      <c r="K121" s="72"/>
      <c r="L121" s="73">
        <f>L276+L240</f>
        <v>187744527.72421169</v>
      </c>
      <c r="M121" s="73">
        <f>M276+M240</f>
        <v>102317191.83021969</v>
      </c>
      <c r="N121" s="73">
        <f>N276+N240</f>
        <v>85427335.893992007</v>
      </c>
      <c r="O121" s="73">
        <f>O276+O240</f>
        <v>0</v>
      </c>
      <c r="P121" s="73">
        <f>P276+P240</f>
        <v>85427335.893992007</v>
      </c>
      <c r="Q121" s="70"/>
      <c r="R121" s="71"/>
    </row>
    <row r="122" spans="1:23" ht="11.65" customHeight="1">
      <c r="A122" s="2">
        <v>6</v>
      </c>
      <c r="E122" s="67" t="s">
        <v>50</v>
      </c>
      <c r="H122" s="72">
        <v>9.4</v>
      </c>
      <c r="I122" s="74">
        <v>4464637350.779995</v>
      </c>
      <c r="J122" s="74">
        <v>1884081438.032248</v>
      </c>
      <c r="K122" s="72"/>
      <c r="L122" s="74">
        <f>SUM(L118:L121)</f>
        <v>4859238233.8329897</v>
      </c>
      <c r="M122" s="74">
        <f>SUM(M118:M121)</f>
        <v>2775712957.4045763</v>
      </c>
      <c r="N122" s="74">
        <f>SUM(N118:N121)</f>
        <v>2083525276.4284132</v>
      </c>
      <c r="O122" s="74">
        <f>SUM(O118:O121)</f>
        <v>0</v>
      </c>
      <c r="P122" s="74">
        <f>SUM(P118:P121)</f>
        <v>2083525276.4284132</v>
      </c>
      <c r="Q122" s="70"/>
      <c r="R122" s="71"/>
    </row>
    <row r="123" spans="1:23" ht="11.65" customHeight="1">
      <c r="A123" s="2">
        <v>7</v>
      </c>
      <c r="H123" s="72"/>
      <c r="I123" s="1"/>
      <c r="J123" s="1"/>
      <c r="K123" s="72"/>
      <c r="Q123" s="70"/>
      <c r="R123" s="71"/>
    </row>
    <row r="124" spans="1:23" ht="11.65" customHeight="1">
      <c r="A124" s="2">
        <v>8</v>
      </c>
      <c r="C124" s="1" t="s">
        <v>51</v>
      </c>
      <c r="H124" s="72"/>
      <c r="I124" s="1"/>
      <c r="J124" s="1"/>
      <c r="K124" s="72"/>
      <c r="Q124" s="70"/>
      <c r="R124" s="71"/>
    </row>
    <row r="125" spans="1:23" ht="11.65" customHeight="1">
      <c r="A125" s="2">
        <v>9</v>
      </c>
      <c r="D125" s="67" t="s">
        <v>52</v>
      </c>
      <c r="E125" s="67"/>
      <c r="H125" s="72">
        <v>9.5</v>
      </c>
      <c r="I125" s="65">
        <v>991002146.90999866</v>
      </c>
      <c r="J125" s="65">
        <v>426454658.93323791</v>
      </c>
      <c r="K125" s="72"/>
      <c r="L125" s="65">
        <f>L413</f>
        <v>1112451044.9390199</v>
      </c>
      <c r="M125" s="65">
        <f>M413</f>
        <v>633986722.06432843</v>
      </c>
      <c r="N125" s="65">
        <f>N413</f>
        <v>478464322.87469137</v>
      </c>
      <c r="O125" s="65">
        <f>O413</f>
        <v>0</v>
      </c>
      <c r="P125" s="65">
        <f>P413</f>
        <v>478464322.87469137</v>
      </c>
      <c r="Q125" s="70"/>
      <c r="R125" s="71"/>
    </row>
    <row r="126" spans="1:23" ht="11.65" customHeight="1">
      <c r="A126" s="2">
        <v>10</v>
      </c>
      <c r="D126" s="67" t="s">
        <v>53</v>
      </c>
      <c r="E126" s="67"/>
      <c r="H126" s="72">
        <v>9.6</v>
      </c>
      <c r="I126" s="65">
        <v>0</v>
      </c>
      <c r="J126" s="65">
        <v>0</v>
      </c>
      <c r="K126" s="72"/>
      <c r="L126" s="65">
        <f>L461</f>
        <v>0</v>
      </c>
      <c r="M126" s="65">
        <f>M461</f>
        <v>0</v>
      </c>
      <c r="N126" s="65">
        <f>N461</f>
        <v>0</v>
      </c>
      <c r="O126" s="65">
        <f>O461</f>
        <v>0</v>
      </c>
      <c r="P126" s="65">
        <f>P461</f>
        <v>0</v>
      </c>
      <c r="Q126" s="70"/>
      <c r="R126" s="71"/>
    </row>
    <row r="127" spans="1:23" ht="11.65" customHeight="1">
      <c r="A127" s="2">
        <v>11</v>
      </c>
      <c r="D127" s="67" t="s">
        <v>54</v>
      </c>
      <c r="E127" s="67"/>
      <c r="H127" s="72">
        <v>9.6999999999999993</v>
      </c>
      <c r="I127" s="65">
        <v>43249454.339999884</v>
      </c>
      <c r="J127" s="65">
        <v>18664164.075758174</v>
      </c>
      <c r="K127" s="72"/>
      <c r="L127" s="65">
        <f>L544</f>
        <v>48650453.175302438</v>
      </c>
      <c r="M127" s="65">
        <f>M544</f>
        <v>27655505.278721951</v>
      </c>
      <c r="N127" s="65">
        <f>N544</f>
        <v>20994947.896580499</v>
      </c>
      <c r="O127" s="65">
        <f>O544</f>
        <v>0</v>
      </c>
      <c r="P127" s="65">
        <f>P544</f>
        <v>20994947.896580499</v>
      </c>
      <c r="Q127" s="70"/>
      <c r="R127" s="71"/>
    </row>
    <row r="128" spans="1:23" ht="11.65" customHeight="1">
      <c r="A128" s="2">
        <v>12</v>
      </c>
      <c r="D128" s="67" t="s">
        <v>55</v>
      </c>
      <c r="E128" s="67"/>
      <c r="H128" s="72">
        <v>9.9</v>
      </c>
      <c r="I128" s="65">
        <v>900802841.07999897</v>
      </c>
      <c r="J128" s="65">
        <v>401366931.61801803</v>
      </c>
      <c r="K128" s="72"/>
      <c r="L128" s="65">
        <f>L600+L651</f>
        <v>1221757147.2630439</v>
      </c>
      <c r="M128" s="65">
        <f>M600+M651</f>
        <v>686082247.70464361</v>
      </c>
      <c r="N128" s="65">
        <f>N600+N651</f>
        <v>535674899.55840045</v>
      </c>
      <c r="O128" s="65">
        <f>O600+O651</f>
        <v>0</v>
      </c>
      <c r="P128" s="65">
        <f>P600+P651</f>
        <v>535674899.55840045</v>
      </c>
      <c r="Q128" s="70"/>
      <c r="R128" s="71"/>
    </row>
    <row r="129" spans="1:18" ht="11.65" customHeight="1">
      <c r="A129" s="2">
        <v>13</v>
      </c>
      <c r="D129" s="1" t="s">
        <v>56</v>
      </c>
      <c r="H129" s="75">
        <v>9.1</v>
      </c>
      <c r="I129" s="65">
        <v>203395396.77999991</v>
      </c>
      <c r="J129" s="65">
        <v>87761967.103475586</v>
      </c>
      <c r="K129" s="75"/>
      <c r="L129" s="65">
        <f>L752</f>
        <v>200500544.28872645</v>
      </c>
      <c r="M129" s="65">
        <f>M752</f>
        <v>113987980.44537403</v>
      </c>
      <c r="N129" s="65">
        <f>N752</f>
        <v>86512563.843352422</v>
      </c>
      <c r="O129" s="65">
        <f>O752</f>
        <v>0</v>
      </c>
      <c r="P129" s="65">
        <f>P752</f>
        <v>86512563.843352422</v>
      </c>
      <c r="Q129" s="70"/>
      <c r="R129" s="71"/>
    </row>
    <row r="130" spans="1:18" ht="11.65" customHeight="1">
      <c r="A130" s="2">
        <v>14</v>
      </c>
      <c r="D130" s="1" t="s">
        <v>57</v>
      </c>
      <c r="H130" s="75">
        <v>9.1199999999999992</v>
      </c>
      <c r="I130" s="65">
        <v>211900029.54999968</v>
      </c>
      <c r="J130" s="65">
        <v>91634409.887172028</v>
      </c>
      <c r="K130" s="75"/>
      <c r="L130" s="65">
        <f>L853</f>
        <v>223625997.85868672</v>
      </c>
      <c r="M130" s="65">
        <f>M853</f>
        <v>125231703.15457299</v>
      </c>
      <c r="N130" s="65">
        <f>N853</f>
        <v>98394294.704113752</v>
      </c>
      <c r="O130" s="65">
        <f>O853</f>
        <v>0</v>
      </c>
      <c r="P130" s="65">
        <f>P853</f>
        <v>98394294.704113752</v>
      </c>
      <c r="Q130" s="70"/>
      <c r="R130" s="71"/>
    </row>
    <row r="131" spans="1:18" ht="11.65" customHeight="1">
      <c r="A131" s="2">
        <v>15</v>
      </c>
      <c r="D131" s="1" t="s">
        <v>58</v>
      </c>
      <c r="H131" s="75">
        <v>9.1199999999999992</v>
      </c>
      <c r="I131" s="65">
        <v>95209361.739999905</v>
      </c>
      <c r="J131" s="65">
        <v>38772440.608600527</v>
      </c>
      <c r="K131" s="75"/>
      <c r="L131" s="65">
        <f>L888</f>
        <v>98320668.741939679</v>
      </c>
      <c r="M131" s="65">
        <f>M888</f>
        <v>58332458.451752119</v>
      </c>
      <c r="N131" s="65">
        <f>N888</f>
        <v>39988210.290187567</v>
      </c>
      <c r="O131" s="65">
        <f>O888</f>
        <v>0</v>
      </c>
      <c r="P131" s="65">
        <f>P888</f>
        <v>39988210.290187567</v>
      </c>
      <c r="Q131" s="70"/>
      <c r="R131" s="71"/>
    </row>
    <row r="132" spans="1:18" ht="11.65" customHeight="1">
      <c r="A132" s="2">
        <v>16</v>
      </c>
      <c r="D132" s="1" t="s">
        <v>59</v>
      </c>
      <c r="H132" s="75">
        <v>9.1300000000000008</v>
      </c>
      <c r="I132" s="65">
        <v>113969877.03999978</v>
      </c>
      <c r="J132" s="65">
        <v>60249605.519012749</v>
      </c>
      <c r="K132" s="75"/>
      <c r="L132" s="65">
        <f>L919</f>
        <v>20377336.961586419</v>
      </c>
      <c r="M132" s="65">
        <f>M919</f>
        <v>13613902.257181607</v>
      </c>
      <c r="N132" s="65">
        <f>N919</f>
        <v>6763434.7044048151</v>
      </c>
      <c r="O132" s="65">
        <f>O919</f>
        <v>0</v>
      </c>
      <c r="P132" s="65">
        <f>P919</f>
        <v>6763434.7044048151</v>
      </c>
      <c r="Q132" s="70"/>
      <c r="R132" s="71"/>
    </row>
    <row r="133" spans="1:18" ht="11.65" customHeight="1">
      <c r="A133" s="2">
        <v>17</v>
      </c>
      <c r="D133" s="1" t="s">
        <v>60</v>
      </c>
      <c r="H133" s="75">
        <v>9.1300000000000008</v>
      </c>
      <c r="I133" s="65">
        <v>0</v>
      </c>
      <c r="J133" s="65">
        <v>0</v>
      </c>
      <c r="K133" s="75"/>
      <c r="L133" s="65">
        <f>L949</f>
        <v>0</v>
      </c>
      <c r="M133" s="65">
        <f>M949</f>
        <v>0</v>
      </c>
      <c r="N133" s="65">
        <f>N949</f>
        <v>0</v>
      </c>
      <c r="O133" s="65">
        <f>O949</f>
        <v>0</v>
      </c>
      <c r="P133" s="65">
        <f>P949</f>
        <v>0</v>
      </c>
      <c r="Q133" s="70"/>
      <c r="R133" s="71"/>
    </row>
    <row r="134" spans="1:18" ht="11.65" customHeight="1">
      <c r="A134" s="2">
        <v>18</v>
      </c>
      <c r="D134" s="1" t="s">
        <v>61</v>
      </c>
      <c r="H134" s="75">
        <v>9.14</v>
      </c>
      <c r="I134" s="65">
        <v>153962448.73999977</v>
      </c>
      <c r="J134" s="65">
        <v>60633727.170648977</v>
      </c>
      <c r="K134" s="75"/>
      <c r="L134" s="65">
        <f>L1033</f>
        <v>154567876.46729869</v>
      </c>
      <c r="M134" s="65">
        <f>M1033</f>
        <v>88727068.298210323</v>
      </c>
      <c r="N134" s="65">
        <f>N1033</f>
        <v>65840808.169088349</v>
      </c>
      <c r="O134" s="65">
        <f>O1033</f>
        <v>0</v>
      </c>
      <c r="P134" s="65">
        <f>P1033</f>
        <v>65840808.169088349</v>
      </c>
      <c r="Q134" s="70"/>
      <c r="R134" s="71"/>
    </row>
    <row r="135" spans="1:18" ht="11.65" customHeight="1">
      <c r="A135" s="2">
        <v>19</v>
      </c>
      <c r="H135" s="75"/>
      <c r="I135" s="76"/>
      <c r="J135" s="76"/>
      <c r="K135" s="75"/>
      <c r="L135" s="76"/>
      <c r="M135" s="76"/>
      <c r="N135" s="76"/>
      <c r="O135" s="76"/>
      <c r="P135" s="76"/>
      <c r="Q135" s="70"/>
      <c r="R135" s="71"/>
    </row>
    <row r="136" spans="1:18" ht="11.65" customHeight="1">
      <c r="A136" s="2">
        <v>20</v>
      </c>
      <c r="D136" s="1" t="s">
        <v>62</v>
      </c>
      <c r="H136" s="75">
        <v>9.14</v>
      </c>
      <c r="I136" s="69">
        <v>2713491556.1799965</v>
      </c>
      <c r="J136" s="69">
        <v>1185537904.9159241</v>
      </c>
      <c r="K136" s="75"/>
      <c r="L136" s="69">
        <f>SUM(L125:L134)</f>
        <v>3080251069.6956038</v>
      </c>
      <c r="M136" s="69">
        <f>SUM(M125:M134)</f>
        <v>1747617587.6547852</v>
      </c>
      <c r="N136" s="69">
        <f>SUM(N125:N134)</f>
        <v>1332633482.0408192</v>
      </c>
      <c r="O136" s="69">
        <f>SUM(O125:O134)</f>
        <v>0</v>
      </c>
      <c r="P136" s="69">
        <f>SUM(P125:P134)</f>
        <v>1332633482.0408192</v>
      </c>
      <c r="Q136" s="70"/>
      <c r="R136" s="71"/>
    </row>
    <row r="137" spans="1:18" ht="11.65" customHeight="1">
      <c r="A137" s="2">
        <v>21</v>
      </c>
      <c r="H137" s="75"/>
      <c r="I137" s="69"/>
      <c r="J137" s="69"/>
      <c r="K137" s="75"/>
      <c r="L137" s="69"/>
      <c r="Q137" s="70"/>
      <c r="R137" s="71"/>
    </row>
    <row r="138" spans="1:18" ht="11.65" customHeight="1">
      <c r="A138" s="2">
        <v>22</v>
      </c>
      <c r="D138" s="1" t="s">
        <v>63</v>
      </c>
      <c r="H138" s="75">
        <v>9.16</v>
      </c>
      <c r="I138" s="65">
        <v>515564332.69999939</v>
      </c>
      <c r="J138" s="65">
        <v>217306510.45067292</v>
      </c>
      <c r="K138" s="75"/>
      <c r="L138" s="65">
        <f>L1122</f>
        <v>567640716.96424162</v>
      </c>
      <c r="M138" s="65">
        <f>M1122</f>
        <v>330520904.52706683</v>
      </c>
      <c r="N138" s="65">
        <f>N1122</f>
        <v>237119812.43717486</v>
      </c>
      <c r="O138" s="65">
        <f>O1122</f>
        <v>0</v>
      </c>
      <c r="P138" s="65">
        <f>P1122</f>
        <v>237119812.43717486</v>
      </c>
      <c r="Q138" s="70"/>
      <c r="R138" s="71"/>
    </row>
    <row r="139" spans="1:18" ht="11.65" customHeight="1">
      <c r="A139" s="2">
        <v>23</v>
      </c>
      <c r="D139" s="1" t="s">
        <v>64</v>
      </c>
      <c r="H139" s="75">
        <v>9.17</v>
      </c>
      <c r="I139" s="65">
        <v>48399073.949999988</v>
      </c>
      <c r="J139" s="65">
        <v>20533088.266324986</v>
      </c>
      <c r="K139" s="75"/>
      <c r="L139" s="65">
        <f>L1202</f>
        <v>54123530.494229093</v>
      </c>
      <c r="M139" s="65">
        <f>M1202</f>
        <v>31088795.616987169</v>
      </c>
      <c r="N139" s="65">
        <f>N1202</f>
        <v>23034734.87724191</v>
      </c>
      <c r="O139" s="65">
        <f>O1202</f>
        <v>0</v>
      </c>
      <c r="P139" s="65">
        <f>P1202</f>
        <v>23034734.87724191</v>
      </c>
      <c r="Q139" s="70"/>
      <c r="R139" s="71"/>
    </row>
    <row r="140" spans="1:18" ht="11.65" customHeight="1">
      <c r="A140" s="2">
        <v>24</v>
      </c>
      <c r="D140" s="1" t="s">
        <v>65</v>
      </c>
      <c r="H140" s="75">
        <v>9.17</v>
      </c>
      <c r="I140" s="65">
        <v>146842557.89999902</v>
      </c>
      <c r="J140" s="65">
        <v>51122577.202600628</v>
      </c>
      <c r="K140" s="75"/>
      <c r="L140" s="65">
        <f>L1230</f>
        <v>170526727.56666568</v>
      </c>
      <c r="M140" s="65">
        <f>M1230</f>
        <v>109249852.33448114</v>
      </c>
      <c r="N140" s="65">
        <f>N1230</f>
        <v>61276875.232184552</v>
      </c>
      <c r="O140" s="65">
        <f>O1230</f>
        <v>0</v>
      </c>
      <c r="P140" s="65">
        <f>P1230</f>
        <v>61276875.232184552</v>
      </c>
      <c r="Q140" s="70"/>
      <c r="R140" s="71"/>
    </row>
    <row r="141" spans="1:18" ht="11.65" customHeight="1">
      <c r="A141" s="2">
        <v>25</v>
      </c>
      <c r="D141" s="1" t="s">
        <v>66</v>
      </c>
      <c r="H141" s="75">
        <v>9.1999999999999993</v>
      </c>
      <c r="I141" s="4">
        <v>-616164214.60941494</v>
      </c>
      <c r="J141" s="4">
        <v>-279272860.55852354</v>
      </c>
      <c r="K141" s="75"/>
      <c r="L141" s="4">
        <f>L1439</f>
        <v>-16094042.54002551</v>
      </c>
      <c r="M141" s="4">
        <f>M1439</f>
        <v>-3378300.7323275432</v>
      </c>
      <c r="N141" s="65">
        <f>N1439</f>
        <v>-12715741.80769822</v>
      </c>
      <c r="O141" s="65">
        <f>O1439</f>
        <v>0</v>
      </c>
      <c r="P141" s="4">
        <f>P1439</f>
        <v>-12715741.80769822</v>
      </c>
      <c r="Q141" s="70"/>
      <c r="R141" s="71"/>
    </row>
    <row r="142" spans="1:18" ht="11.65" customHeight="1">
      <c r="A142" s="2">
        <v>26</v>
      </c>
      <c r="D142" s="1" t="s">
        <v>67</v>
      </c>
      <c r="H142" s="75">
        <v>9.1999999999999993</v>
      </c>
      <c r="I142" s="4">
        <v>-76055226.069460452</v>
      </c>
      <c r="J142" s="4">
        <v>-34638081.625007853</v>
      </c>
      <c r="K142" s="75"/>
      <c r="L142" s="4">
        <f>L1406</f>
        <v>6379550.9304804327</v>
      </c>
      <c r="M142" s="4">
        <f>M1406</f>
        <v>4410583.2084206417</v>
      </c>
      <c r="N142" s="65">
        <f>N1406</f>
        <v>1968967.7220597905</v>
      </c>
      <c r="O142" s="65">
        <f>O1406</f>
        <v>0</v>
      </c>
      <c r="P142" s="4">
        <f>P1406</f>
        <v>1968967.7220597905</v>
      </c>
      <c r="Q142" s="70"/>
      <c r="R142" s="71"/>
    </row>
    <row r="143" spans="1:18" ht="11.65" customHeight="1">
      <c r="A143" s="2">
        <v>27</v>
      </c>
      <c r="D143" s="1" t="s">
        <v>68</v>
      </c>
      <c r="H143" s="75">
        <v>9.19</v>
      </c>
      <c r="I143" s="65">
        <v>922130589.43001819</v>
      </c>
      <c r="J143" s="65">
        <v>393686179.16909885</v>
      </c>
      <c r="K143" s="75"/>
      <c r="L143" s="65">
        <f>L1328</f>
        <v>202791590.80255014</v>
      </c>
      <c r="M143" s="65">
        <f>M1328</f>
        <v>108531133.98216134</v>
      </c>
      <c r="N143" s="65">
        <f>N1328</f>
        <v>94260456.820388794</v>
      </c>
      <c r="O143" s="65">
        <f>O1328</f>
        <v>0</v>
      </c>
      <c r="P143" s="65">
        <f>P1328</f>
        <v>94260456.820388794</v>
      </c>
      <c r="Q143" s="70"/>
      <c r="R143" s="71"/>
    </row>
    <row r="144" spans="1:18" ht="11.65" customHeight="1">
      <c r="A144" s="2">
        <v>28</v>
      </c>
      <c r="D144" s="1" t="s">
        <v>69</v>
      </c>
      <c r="H144" s="75">
        <v>9.17</v>
      </c>
      <c r="I144" s="65">
        <v>-1874204</v>
      </c>
      <c r="J144" s="65">
        <v>-1545328.0628615732</v>
      </c>
      <c r="K144" s="75"/>
      <c r="L144" s="65">
        <f>L1243</f>
        <v>-1874204</v>
      </c>
      <c r="M144" s="65">
        <f>M1243</f>
        <v>-328875.93713842682</v>
      </c>
      <c r="N144" s="65">
        <f>N1243</f>
        <v>-1545328.0628615732</v>
      </c>
      <c r="O144" s="65">
        <f>O1243</f>
        <v>0</v>
      </c>
      <c r="P144" s="65">
        <f>P1243</f>
        <v>-1545328.0628615732</v>
      </c>
      <c r="Q144" s="70"/>
      <c r="R144" s="71"/>
    </row>
    <row r="145" spans="1:18" ht="11.65" customHeight="1">
      <c r="A145" s="2">
        <v>29</v>
      </c>
      <c r="D145" s="1" t="s">
        <v>70</v>
      </c>
      <c r="H145" s="72">
        <v>9.4</v>
      </c>
      <c r="I145" s="65">
        <v>-1689284.3200000003</v>
      </c>
      <c r="J145" s="65">
        <v>-827321.56083466532</v>
      </c>
      <c r="K145" s="72"/>
      <c r="L145" s="65">
        <f>L332</f>
        <v>-2305814.8169999998</v>
      </c>
      <c r="M145" s="65">
        <f>M332</f>
        <v>-1657432.8264362211</v>
      </c>
      <c r="N145" s="65">
        <f>N332</f>
        <v>-648381.99056377879</v>
      </c>
      <c r="O145" s="65">
        <f>O332</f>
        <v>0</v>
      </c>
      <c r="P145" s="65">
        <f>P332</f>
        <v>-648381.99056377879</v>
      </c>
      <c r="Q145" s="70"/>
      <c r="R145" s="71"/>
    </row>
    <row r="146" spans="1:18" ht="11.65" customHeight="1">
      <c r="A146" s="2">
        <v>30</v>
      </c>
      <c r="H146" s="72"/>
      <c r="I146" s="76"/>
      <c r="J146" s="76"/>
      <c r="K146" s="72"/>
      <c r="L146" s="76"/>
      <c r="M146" s="76"/>
      <c r="N146" s="76"/>
      <c r="O146" s="76"/>
      <c r="P146" s="76"/>
      <c r="Q146" s="70"/>
      <c r="R146" s="71"/>
    </row>
    <row r="147" spans="1:18" ht="11.65" customHeight="1">
      <c r="A147" s="2">
        <v>31</v>
      </c>
      <c r="D147" s="1" t="s">
        <v>71</v>
      </c>
      <c r="H147" s="75">
        <v>9.1999999999999993</v>
      </c>
      <c r="I147" s="69">
        <v>3650645181.1611371</v>
      </c>
      <c r="J147" s="69">
        <v>1551902668.1973937</v>
      </c>
      <c r="K147" s="75"/>
      <c r="L147" s="69">
        <f>SUM(L136:L145)</f>
        <v>4061439125.0967455</v>
      </c>
      <c r="M147" s="69">
        <f>SUM(M136:M145)</f>
        <v>2326054247.8280005</v>
      </c>
      <c r="N147" s="69">
        <f>SUM(N136:N145)</f>
        <v>1735384877.2687452</v>
      </c>
      <c r="O147" s="69">
        <f>SUM(O136:O145)</f>
        <v>0</v>
      </c>
      <c r="P147" s="69">
        <f>SUM(P136:P145)</f>
        <v>1735384877.2687452</v>
      </c>
      <c r="Q147" s="70"/>
      <c r="R147" s="71"/>
    </row>
    <row r="148" spans="1:18" ht="11.65" customHeight="1">
      <c r="A148" s="2">
        <v>32</v>
      </c>
      <c r="H148" s="72"/>
      <c r="I148" s="1"/>
      <c r="J148" s="1"/>
      <c r="K148" s="72"/>
      <c r="Q148" s="70"/>
      <c r="R148" s="71"/>
    </row>
    <row r="149" spans="1:18" ht="11.65" customHeight="1" thickBot="1">
      <c r="A149" s="2">
        <v>33</v>
      </c>
      <c r="C149" s="1" t="s">
        <v>72</v>
      </c>
      <c r="H149" s="72"/>
      <c r="I149" s="77">
        <v>813992169.61885786</v>
      </c>
      <c r="J149" s="77">
        <v>332178769.83485436</v>
      </c>
      <c r="K149" s="72"/>
      <c r="L149" s="77">
        <f>L122-L147</f>
        <v>797799108.7362442</v>
      </c>
      <c r="M149" s="77">
        <f>M122-M147</f>
        <v>449658709.57657576</v>
      </c>
      <c r="N149" s="77">
        <f>N122-N147</f>
        <v>348140399.15966797</v>
      </c>
      <c r="O149" s="77">
        <f>O122-O147</f>
        <v>0</v>
      </c>
      <c r="P149" s="77">
        <f>P122-P147</f>
        <v>348140399.15966797</v>
      </c>
      <c r="Q149" s="70"/>
      <c r="R149" s="71"/>
    </row>
    <row r="150" spans="1:18" ht="11.65" customHeight="1" thickTop="1">
      <c r="A150" s="2">
        <v>34</v>
      </c>
      <c r="H150" s="72"/>
      <c r="I150" s="1"/>
      <c r="J150" s="1"/>
      <c r="K150" s="72"/>
      <c r="Q150" s="70"/>
      <c r="R150" s="71"/>
    </row>
    <row r="151" spans="1:18" ht="11.65" customHeight="1">
      <c r="A151" s="2">
        <v>35</v>
      </c>
      <c r="C151" s="1" t="s">
        <v>73</v>
      </c>
      <c r="H151" s="75"/>
      <c r="I151" s="1"/>
      <c r="J151" s="1"/>
      <c r="K151" s="75"/>
      <c r="Q151" s="70"/>
      <c r="R151" s="71"/>
    </row>
    <row r="152" spans="1:18" ht="11.65" customHeight="1">
      <c r="A152" s="2">
        <v>36</v>
      </c>
      <c r="D152" s="1" t="s">
        <v>74</v>
      </c>
      <c r="H152" s="75">
        <v>9.3000000000000007</v>
      </c>
      <c r="I152" s="65">
        <v>21272481543.944969</v>
      </c>
      <c r="J152" s="65">
        <v>9117303558.2073517</v>
      </c>
      <c r="K152" s="75"/>
      <c r="L152" s="65">
        <f>L2065</f>
        <v>23691363693.724739</v>
      </c>
      <c r="M152" s="65">
        <f>M2065</f>
        <v>13538760013.449379</v>
      </c>
      <c r="N152" s="65">
        <f>N2065</f>
        <v>10152603680.27536</v>
      </c>
      <c r="O152" s="65">
        <f>O2065</f>
        <v>0</v>
      </c>
      <c r="P152" s="65">
        <f>P2065</f>
        <v>10152603680.27536</v>
      </c>
      <c r="Q152" s="70"/>
      <c r="R152" s="71"/>
    </row>
    <row r="153" spans="1:18" ht="11.65" customHeight="1">
      <c r="A153" s="2">
        <v>37</v>
      </c>
      <c r="D153" s="1" t="s">
        <v>75</v>
      </c>
      <c r="H153" s="75">
        <v>9.31</v>
      </c>
      <c r="I153" s="65">
        <v>29234834.75999999</v>
      </c>
      <c r="J153" s="65">
        <v>12938323.543830302</v>
      </c>
      <c r="K153" s="75"/>
      <c r="L153" s="65">
        <f>L2088</f>
        <v>44277991.382307686</v>
      </c>
      <c r="M153" s="65">
        <f>M2088</f>
        <v>24878125.515090644</v>
      </c>
      <c r="N153" s="65">
        <f>N2088</f>
        <v>19399865.867217045</v>
      </c>
      <c r="O153" s="65">
        <f>O2088</f>
        <v>0</v>
      </c>
      <c r="P153" s="65">
        <f>P2088</f>
        <v>19399865.867217045</v>
      </c>
      <c r="Q153" s="70"/>
      <c r="R153" s="71"/>
    </row>
    <row r="154" spans="1:18" ht="11.65" customHeight="1">
      <c r="A154" s="2">
        <v>38</v>
      </c>
      <c r="D154" s="1" t="s">
        <v>76</v>
      </c>
      <c r="H154" s="75">
        <v>9.33</v>
      </c>
      <c r="I154" s="65">
        <v>186588958.08000004</v>
      </c>
      <c r="J154" s="65">
        <v>34045158.870537639</v>
      </c>
      <c r="K154" s="75"/>
      <c r="L154" s="65">
        <f>L2196+L2207</f>
        <v>190682061.60074413</v>
      </c>
      <c r="M154" s="65">
        <f>M2196+M2207</f>
        <v>155829342.17744362</v>
      </c>
      <c r="N154" s="65">
        <f>N2196+N2207</f>
        <v>34852719.423300505</v>
      </c>
      <c r="O154" s="65">
        <f>O2196+O2207</f>
        <v>0</v>
      </c>
      <c r="P154" s="65">
        <f>P2196+P2207</f>
        <v>34852719.423300505</v>
      </c>
      <c r="Q154" s="70"/>
      <c r="R154" s="71"/>
    </row>
    <row r="155" spans="1:18" ht="11.65" customHeight="1">
      <c r="A155" s="2">
        <v>39</v>
      </c>
      <c r="D155" s="1" t="s">
        <v>77</v>
      </c>
      <c r="H155" s="75">
        <v>9.31</v>
      </c>
      <c r="I155" s="65">
        <v>57330242.52500011</v>
      </c>
      <c r="J155" s="65">
        <v>24740683.306147195</v>
      </c>
      <c r="K155" s="75"/>
      <c r="L155" s="65">
        <f>L2094+L2100</f>
        <v>46742634.125000179</v>
      </c>
      <c r="M155" s="65">
        <f>M2094+M2100</f>
        <v>26570999.454565197</v>
      </c>
      <c r="N155" s="65">
        <f>N2094+N2100</f>
        <v>20171634.670434982</v>
      </c>
      <c r="O155" s="65">
        <f>O2094+O2100</f>
        <v>0</v>
      </c>
      <c r="P155" s="65">
        <f>P2094+P2100</f>
        <v>20171634.670434982</v>
      </c>
      <c r="Q155" s="70"/>
      <c r="R155" s="71"/>
    </row>
    <row r="156" spans="1:18" ht="11.65" customHeight="1">
      <c r="A156" s="2">
        <v>40</v>
      </c>
      <c r="D156" s="1" t="s">
        <v>78</v>
      </c>
      <c r="H156" s="75">
        <v>9.31</v>
      </c>
      <c r="I156" s="65">
        <v>0</v>
      </c>
      <c r="J156" s="65">
        <v>0</v>
      </c>
      <c r="K156" s="75"/>
      <c r="L156" s="65">
        <f>L2104</f>
        <v>0</v>
      </c>
      <c r="M156" s="65">
        <f>M2104</f>
        <v>0</v>
      </c>
      <c r="N156" s="65">
        <f>N2104</f>
        <v>0</v>
      </c>
      <c r="O156" s="65">
        <f>O2104</f>
        <v>0</v>
      </c>
      <c r="P156" s="65">
        <f>P2104</f>
        <v>0</v>
      </c>
      <c r="Q156" s="70"/>
      <c r="R156" s="71"/>
    </row>
    <row r="157" spans="1:18" ht="11.65" customHeight="1">
      <c r="A157" s="2">
        <v>41</v>
      </c>
      <c r="D157" s="1" t="s">
        <v>79</v>
      </c>
      <c r="H157" s="75">
        <v>9.32</v>
      </c>
      <c r="I157" s="65">
        <v>30280616.100000001</v>
      </c>
      <c r="J157" s="65">
        <v>14215548.589386396</v>
      </c>
      <c r="K157" s="75"/>
      <c r="L157" s="65">
        <f>L2186</f>
        <v>30280616.100000001</v>
      </c>
      <c r="M157" s="65">
        <f>M2186</f>
        <v>16065067.510613602</v>
      </c>
      <c r="N157" s="65">
        <f>N2186</f>
        <v>14215548.589386396</v>
      </c>
      <c r="O157" s="65">
        <f>O2186</f>
        <v>0</v>
      </c>
      <c r="P157" s="65">
        <f>P2186</f>
        <v>14215548.589386396</v>
      </c>
      <c r="Q157" s="70"/>
      <c r="R157" s="71"/>
    </row>
    <row r="158" spans="1:18" ht="11.65" customHeight="1">
      <c r="A158" s="2">
        <v>42</v>
      </c>
      <c r="D158" s="1" t="s">
        <v>80</v>
      </c>
      <c r="H158" s="75">
        <v>9.32</v>
      </c>
      <c r="I158" s="65">
        <v>200926347.97999901</v>
      </c>
      <c r="J158" s="65">
        <v>86304632.329031169</v>
      </c>
      <c r="K158" s="75"/>
      <c r="L158" s="65">
        <f>L2151</f>
        <v>244121525.62815702</v>
      </c>
      <c r="M158" s="65">
        <f>M2151</f>
        <v>139263109.9711048</v>
      </c>
      <c r="N158" s="65">
        <f>N2151</f>
        <v>104858415.65705222</v>
      </c>
      <c r="O158" s="65">
        <f>O2151</f>
        <v>0</v>
      </c>
      <c r="P158" s="65">
        <f>P2151</f>
        <v>104858415.65705222</v>
      </c>
      <c r="Q158" s="70"/>
      <c r="R158" s="71"/>
    </row>
    <row r="159" spans="1:18" ht="11.65" customHeight="1">
      <c r="A159" s="2">
        <v>43</v>
      </c>
      <c r="D159" s="1" t="s">
        <v>81</v>
      </c>
      <c r="H159" s="75">
        <v>9.32</v>
      </c>
      <c r="I159" s="65">
        <v>187447127.31499991</v>
      </c>
      <c r="J159" s="65">
        <v>79883100.014846131</v>
      </c>
      <c r="K159" s="75"/>
      <c r="L159" s="65">
        <f>L2178</f>
        <v>187447127.31499991</v>
      </c>
      <c r="M159" s="65">
        <f>M2178</f>
        <v>107564027.30015379</v>
      </c>
      <c r="N159" s="65">
        <f>N2178</f>
        <v>79883100.014846131</v>
      </c>
      <c r="O159" s="65">
        <f>O2178</f>
        <v>0</v>
      </c>
      <c r="P159" s="65">
        <f>P2178</f>
        <v>79883100.014846131</v>
      </c>
      <c r="Q159" s="70"/>
      <c r="R159" s="71"/>
    </row>
    <row r="160" spans="1:18" ht="11.65" customHeight="1">
      <c r="A160" s="2">
        <v>44</v>
      </c>
      <c r="D160" s="1" t="s">
        <v>82</v>
      </c>
      <c r="H160" s="75">
        <v>9.33</v>
      </c>
      <c r="I160" s="65">
        <v>66145099.837940603</v>
      </c>
      <c r="J160" s="65">
        <v>28497969.601189598</v>
      </c>
      <c r="K160" s="75"/>
      <c r="L160" s="65">
        <f>L2234</f>
        <v>79016140.698038667</v>
      </c>
      <c r="M160" s="65">
        <f>M2234</f>
        <v>44520892.007277206</v>
      </c>
      <c r="N160" s="65">
        <f>N2234</f>
        <v>34495248.690761462</v>
      </c>
      <c r="O160" s="65">
        <f>O2234</f>
        <v>0</v>
      </c>
      <c r="P160" s="65">
        <f>P2234</f>
        <v>34495248.690761462</v>
      </c>
      <c r="Q160" s="70"/>
      <c r="R160" s="71"/>
    </row>
    <row r="161" spans="1:18" ht="11.65" customHeight="1">
      <c r="A161" s="2">
        <v>45</v>
      </c>
      <c r="D161" s="1" t="s">
        <v>83</v>
      </c>
      <c r="H161" s="75">
        <v>9.31</v>
      </c>
      <c r="I161" s="65">
        <v>9011971.6000000108</v>
      </c>
      <c r="J161" s="65">
        <v>5032211.7432298735</v>
      </c>
      <c r="K161" s="75"/>
      <c r="L161" s="65">
        <f>L2126</f>
        <v>8776309.1243589837</v>
      </c>
      <c r="M161" s="65">
        <f>M2126</f>
        <v>3979759.8567701355</v>
      </c>
      <c r="N161" s="65">
        <f>N2126</f>
        <v>4796549.2675888473</v>
      </c>
      <c r="O161" s="65">
        <f>O2126</f>
        <v>0</v>
      </c>
      <c r="P161" s="65">
        <f>P2126</f>
        <v>4796549.2675888473</v>
      </c>
      <c r="Q161" s="70"/>
      <c r="R161" s="71"/>
    </row>
    <row r="162" spans="1:18" ht="11.65" customHeight="1">
      <c r="A162" s="2">
        <v>46</v>
      </c>
      <c r="D162" s="1" t="s">
        <v>84</v>
      </c>
      <c r="H162" s="75">
        <v>9.34</v>
      </c>
      <c r="I162" s="65">
        <v>487084.48000000004</v>
      </c>
      <c r="J162" s="65">
        <v>253264.71413657168</v>
      </c>
      <c r="K162" s="75"/>
      <c r="L162" s="65">
        <f>L2254</f>
        <v>-100251.98499995978</v>
      </c>
      <c r="M162" s="65">
        <f>M2254</f>
        <v>-100251.98499997712</v>
      </c>
      <c r="N162" s="65">
        <f>N2254</f>
        <v>1.7344110212695308E-8</v>
      </c>
      <c r="O162" s="65">
        <f>O2254</f>
        <v>0</v>
      </c>
      <c r="P162" s="65">
        <f>P2254</f>
        <v>1.7344110212695308E-8</v>
      </c>
      <c r="Q162" s="70"/>
      <c r="R162" s="71"/>
    </row>
    <row r="163" spans="1:18" ht="11.65" customHeight="1">
      <c r="A163" s="2">
        <v>47</v>
      </c>
      <c r="H163" s="75"/>
      <c r="I163" s="78"/>
      <c r="J163" s="78"/>
      <c r="K163" s="75"/>
      <c r="L163" s="78"/>
      <c r="M163" s="78"/>
      <c r="N163" s="78"/>
      <c r="O163" s="78"/>
      <c r="P163" s="78"/>
      <c r="Q163" s="70"/>
      <c r="R163" s="71"/>
    </row>
    <row r="164" spans="1:18" ht="11.65" customHeight="1">
      <c r="A164" s="2">
        <v>48</v>
      </c>
      <c r="D164" s="1" t="s">
        <v>85</v>
      </c>
      <c r="H164" s="75"/>
      <c r="I164" s="65">
        <v>22039933826.622906</v>
      </c>
      <c r="J164" s="65">
        <v>9403214450.9196854</v>
      </c>
      <c r="K164" s="75"/>
      <c r="L164" s="65">
        <f>SUM(L152:L163)</f>
        <v>24522607847.713345</v>
      </c>
      <c r="M164" s="65">
        <f>SUM(M152:M163)</f>
        <v>14057331085.257399</v>
      </c>
      <c r="N164" s="65">
        <f>SUM(N152:N163)</f>
        <v>10465276762.455948</v>
      </c>
      <c r="O164" s="65">
        <f>SUM(O152:O163)</f>
        <v>0</v>
      </c>
      <c r="P164" s="65">
        <f>SUM(P152:P163)</f>
        <v>10465276762.455948</v>
      </c>
      <c r="Q164" s="70"/>
      <c r="R164" s="71"/>
    </row>
    <row r="165" spans="1:18" ht="11.65" customHeight="1">
      <c r="A165" s="2">
        <v>49</v>
      </c>
      <c r="H165" s="75"/>
      <c r="I165" s="1"/>
      <c r="J165" s="1"/>
      <c r="K165" s="75"/>
      <c r="Q165" s="70"/>
      <c r="R165" s="71"/>
    </row>
    <row r="166" spans="1:18" ht="11.65" customHeight="1">
      <c r="A166" s="2">
        <v>50</v>
      </c>
      <c r="C166" s="1" t="s">
        <v>86</v>
      </c>
      <c r="H166" s="75"/>
      <c r="I166" s="1"/>
      <c r="J166" s="1"/>
      <c r="K166" s="75"/>
      <c r="Q166" s="70"/>
      <c r="R166" s="71"/>
    </row>
    <row r="167" spans="1:18" ht="11.65" customHeight="1">
      <c r="A167" s="2">
        <v>51</v>
      </c>
      <c r="D167" s="1" t="s">
        <v>87</v>
      </c>
      <c r="H167" s="75">
        <v>9.3800000000000008</v>
      </c>
      <c r="I167" s="65">
        <v>-6827482367.4499931</v>
      </c>
      <c r="J167" s="65">
        <v>-2750328243.6366396</v>
      </c>
      <c r="K167" s="75"/>
      <c r="L167" s="65">
        <f>L2555</f>
        <v>-7285321157.3529377</v>
      </c>
      <c r="M167" s="65">
        <f>M2555</f>
        <v>-4361485281.6932449</v>
      </c>
      <c r="N167" s="65">
        <f>N2555</f>
        <v>-2923835875.6596947</v>
      </c>
      <c r="O167" s="65">
        <f>O2555</f>
        <v>0</v>
      </c>
      <c r="P167" s="65">
        <f>P2555</f>
        <v>-2923835875.6596947</v>
      </c>
      <c r="Q167" s="70"/>
      <c r="R167" s="71"/>
    </row>
    <row r="168" spans="1:18" ht="11.65" customHeight="1">
      <c r="A168" s="2">
        <v>52</v>
      </c>
      <c r="D168" s="1" t="s">
        <v>88</v>
      </c>
      <c r="H168" s="75">
        <v>9.39</v>
      </c>
      <c r="I168" s="65">
        <v>-455571389.53499877</v>
      </c>
      <c r="J168" s="65">
        <v>-194955530.18390864</v>
      </c>
      <c r="K168" s="75"/>
      <c r="L168" s="65">
        <f>L2604</f>
        <v>-493771391.20471096</v>
      </c>
      <c r="M168" s="65">
        <f>M2604</f>
        <v>-282231215.4384383</v>
      </c>
      <c r="N168" s="65">
        <f>N2604</f>
        <v>-211540175.76627263</v>
      </c>
      <c r="O168" s="65">
        <f>O2604</f>
        <v>0</v>
      </c>
      <c r="P168" s="65">
        <f>P2604</f>
        <v>-211540175.76627263</v>
      </c>
      <c r="Q168" s="70"/>
      <c r="R168" s="71"/>
    </row>
    <row r="169" spans="1:18" ht="11.65" customHeight="1">
      <c r="A169" s="2">
        <v>53</v>
      </c>
      <c r="D169" s="1" t="s">
        <v>89</v>
      </c>
      <c r="H169" s="75">
        <v>9.35</v>
      </c>
      <c r="I169" s="65">
        <v>-2740126079.6999998</v>
      </c>
      <c r="J169" s="65">
        <v>-1163644665.810672</v>
      </c>
      <c r="K169" s="75"/>
      <c r="L169" s="65">
        <f>L2353</f>
        <v>-3607036862.0618024</v>
      </c>
      <c r="M169" s="65">
        <f>M2353</f>
        <v>-2076611794.7448008</v>
      </c>
      <c r="N169" s="65">
        <f>N2353</f>
        <v>-1530425067.3170016</v>
      </c>
      <c r="O169" s="65">
        <f>O2353</f>
        <v>0</v>
      </c>
      <c r="P169" s="65">
        <f>P2353</f>
        <v>-1530425067.3170016</v>
      </c>
      <c r="Q169" s="70"/>
      <c r="R169" s="71"/>
    </row>
    <row r="170" spans="1:18" ht="11.65" customHeight="1">
      <c r="A170" s="2">
        <v>54</v>
      </c>
      <c r="D170" s="1" t="s">
        <v>90</v>
      </c>
      <c r="H170" s="75">
        <v>9.35</v>
      </c>
      <c r="I170" s="65">
        <v>-5669770</v>
      </c>
      <c r="J170" s="65">
        <v>-134765.90115000002</v>
      </c>
      <c r="K170" s="75"/>
      <c r="L170" s="65">
        <f>L2363</f>
        <v>-3489711</v>
      </c>
      <c r="M170" s="65">
        <f>M2363</f>
        <v>-3374078.8247799999</v>
      </c>
      <c r="N170" s="65">
        <f>N2363</f>
        <v>-115632.17522</v>
      </c>
      <c r="O170" s="65">
        <f>O2363</f>
        <v>0</v>
      </c>
      <c r="P170" s="65">
        <f>P2363</f>
        <v>-115632.17522</v>
      </c>
      <c r="Q170" s="70"/>
      <c r="R170" s="71"/>
    </row>
    <row r="171" spans="1:18" ht="11.65" customHeight="1">
      <c r="A171" s="2">
        <v>55</v>
      </c>
      <c r="D171" s="1" t="s">
        <v>91</v>
      </c>
      <c r="H171" s="75">
        <v>9.34</v>
      </c>
      <c r="I171" s="65">
        <v>-25055236.73</v>
      </c>
      <c r="J171" s="65">
        <v>-8872894.6710988525</v>
      </c>
      <c r="K171" s="75"/>
      <c r="L171" s="65">
        <f>L2286</f>
        <v>-25055236.73</v>
      </c>
      <c r="M171" s="65">
        <f>M2286</f>
        <v>-16163893.415339423</v>
      </c>
      <c r="N171" s="65">
        <f>N2286</f>
        <v>-8891343.3146605771</v>
      </c>
      <c r="O171" s="65">
        <f>O2286</f>
        <v>0</v>
      </c>
      <c r="P171" s="65">
        <f>P2286</f>
        <v>-8891343.3146605771</v>
      </c>
      <c r="Q171" s="70"/>
      <c r="R171" s="71"/>
    </row>
    <row r="172" spans="1:18" ht="11.65" customHeight="1">
      <c r="A172" s="2">
        <v>56</v>
      </c>
      <c r="D172" s="1" t="s">
        <v>92</v>
      </c>
      <c r="H172" s="75">
        <v>9.34</v>
      </c>
      <c r="I172" s="65">
        <v>0</v>
      </c>
      <c r="J172" s="65">
        <v>0</v>
      </c>
      <c r="K172" s="75"/>
      <c r="L172" s="65">
        <f>L2260</f>
        <v>-14421398.745000001</v>
      </c>
      <c r="M172" s="65">
        <f>M2260</f>
        <v>0</v>
      </c>
      <c r="N172" s="65">
        <f>N2260</f>
        <v>-14421398.745000001</v>
      </c>
      <c r="O172" s="65">
        <f>O2260</f>
        <v>0</v>
      </c>
      <c r="P172" s="65">
        <f>P2260</f>
        <v>-14421398.745000001</v>
      </c>
      <c r="Q172" s="70"/>
      <c r="R172" s="71"/>
    </row>
    <row r="173" spans="1:18" ht="11.65" customHeight="1">
      <c r="A173" s="2">
        <v>57</v>
      </c>
      <c r="D173" s="1" t="s">
        <v>93</v>
      </c>
      <c r="H173" s="75">
        <v>9.34</v>
      </c>
      <c r="I173" s="65">
        <v>-61284736.014999896</v>
      </c>
      <c r="J173" s="65">
        <v>-22388150.814851262</v>
      </c>
      <c r="K173" s="75"/>
      <c r="L173" s="65">
        <f>L2267+L2272+L2278+L2290+L2297</f>
        <v>-62878343.082176566</v>
      </c>
      <c r="M173" s="65">
        <f>M2267+M2272+M2278+M2290+M2297</f>
        <v>-39699744.826760232</v>
      </c>
      <c r="N173" s="65">
        <f>N2267+N2272+N2278+N2290+N2297</f>
        <v>-23178598.25541633</v>
      </c>
      <c r="O173" s="65">
        <f>O2267+O2272+O2278+O2290+O2297</f>
        <v>0</v>
      </c>
      <c r="P173" s="65">
        <f>P2267+P2272+P2278+P2290+P2297</f>
        <v>-23178598.25541633</v>
      </c>
      <c r="Q173" s="70"/>
      <c r="R173" s="71"/>
    </row>
    <row r="174" spans="1:18" ht="11.65" customHeight="1">
      <c r="A174" s="2">
        <v>58</v>
      </c>
      <c r="H174" s="75"/>
      <c r="I174" s="76"/>
      <c r="J174" s="76"/>
      <c r="K174" s="75"/>
      <c r="L174" s="76"/>
      <c r="M174" s="76"/>
      <c r="N174" s="76"/>
      <c r="O174" s="76"/>
      <c r="P174" s="76"/>
      <c r="Q174" s="70"/>
      <c r="R174" s="71"/>
    </row>
    <row r="175" spans="1:18" ht="11.65" customHeight="1">
      <c r="A175" s="2">
        <v>59</v>
      </c>
      <c r="D175" s="1" t="s">
        <v>94</v>
      </c>
      <c r="H175" s="75"/>
      <c r="I175" s="69">
        <v>-10115189579.429991</v>
      </c>
      <c r="J175" s="69">
        <v>-4140324251.0183201</v>
      </c>
      <c r="K175" s="75"/>
      <c r="L175" s="69">
        <f>SUM(L167:L173)</f>
        <v>-11491974100.176628</v>
      </c>
      <c r="M175" s="69">
        <f>SUM(M167:M173)</f>
        <v>-6779566008.9433641</v>
      </c>
      <c r="N175" s="69">
        <f>SUM(N167:N173)</f>
        <v>-4712408091.2332649</v>
      </c>
      <c r="O175" s="69">
        <f>SUM(O167:O173)</f>
        <v>0</v>
      </c>
      <c r="P175" s="69">
        <f>SUM(P167:P173)</f>
        <v>-4712408091.2332649</v>
      </c>
      <c r="Q175" s="70"/>
      <c r="R175" s="71"/>
    </row>
    <row r="176" spans="1:18" ht="11.65" customHeight="1">
      <c r="A176" s="2">
        <v>60</v>
      </c>
      <c r="H176" s="75"/>
      <c r="I176" s="1"/>
      <c r="J176" s="1"/>
      <c r="K176" s="75"/>
      <c r="N176" s="64"/>
      <c r="Q176" s="70"/>
      <c r="R176" s="71"/>
    </row>
    <row r="177" spans="1:23" ht="11.65" customHeight="1" thickBot="1">
      <c r="A177" s="2">
        <v>61</v>
      </c>
      <c r="C177" s="1" t="s">
        <v>95</v>
      </c>
      <c r="H177" s="75"/>
      <c r="I177" s="77">
        <v>11924744247.192915</v>
      </c>
      <c r="J177" s="77">
        <v>5262890199.9013653</v>
      </c>
      <c r="K177" s="75"/>
      <c r="L177" s="77">
        <f>L164+L175</f>
        <v>13030633747.536716</v>
      </c>
      <c r="M177" s="77">
        <f>M164+M175</f>
        <v>7277765076.3140345</v>
      </c>
      <c r="N177" s="77">
        <f>N164+N175</f>
        <v>5752868671.222683</v>
      </c>
      <c r="O177" s="77">
        <f>O164+O175</f>
        <v>0</v>
      </c>
      <c r="P177" s="77">
        <f>P164+P175</f>
        <v>5752868671.222683</v>
      </c>
      <c r="Q177" s="70"/>
      <c r="R177" s="71"/>
      <c r="T177" s="79"/>
    </row>
    <row r="178" spans="1:23" ht="11.65" customHeight="1" thickTop="1">
      <c r="A178" s="2">
        <v>62</v>
      </c>
      <c r="H178" s="75"/>
      <c r="I178" s="1"/>
      <c r="J178" s="1"/>
      <c r="K178" s="75"/>
      <c r="N178" s="64"/>
      <c r="Q178" s="70"/>
      <c r="R178" s="71"/>
    </row>
    <row r="179" spans="1:23" ht="11.65" customHeight="1">
      <c r="A179" s="2">
        <v>63</v>
      </c>
      <c r="C179" s="1" t="s">
        <v>96</v>
      </c>
      <c r="H179" s="75"/>
      <c r="I179" s="41">
        <v>6.8260765408907756E-2</v>
      </c>
      <c r="J179" s="41">
        <v>6.3117176535638142E-2</v>
      </c>
      <c r="K179" s="75"/>
      <c r="L179" s="41">
        <f>L149/L177</f>
        <v>6.1224889302644893E-2</v>
      </c>
      <c r="M179" s="41"/>
      <c r="N179" s="80">
        <f>N149/N177</f>
        <v>6.0515965000410156E-2</v>
      </c>
      <c r="O179" s="81"/>
      <c r="P179" s="41">
        <f>P149/P177</f>
        <v>6.0515965000410156E-2</v>
      </c>
      <c r="Q179" s="70"/>
      <c r="R179" s="71"/>
    </row>
    <row r="180" spans="1:23" ht="11.65" customHeight="1">
      <c r="A180" s="2">
        <v>64</v>
      </c>
      <c r="H180" s="75"/>
      <c r="I180" s="41"/>
      <c r="J180" s="41"/>
      <c r="K180" s="75"/>
      <c r="L180" s="41"/>
      <c r="M180" s="41"/>
      <c r="N180" s="80"/>
      <c r="Q180" s="70"/>
      <c r="R180" s="71"/>
    </row>
    <row r="181" spans="1:23" ht="11.65" customHeight="1">
      <c r="A181" s="2">
        <v>65</v>
      </c>
      <c r="C181" s="1" t="s">
        <v>97</v>
      </c>
      <c r="H181" s="75"/>
      <c r="I181" s="41">
        <v>8.1278820362586865E-2</v>
      </c>
      <c r="J181" s="41">
        <v>7.140628893596572E-2</v>
      </c>
      <c r="K181" s="75"/>
      <c r="L181" s="41">
        <v>6.7774259697974834E-2</v>
      </c>
      <c r="M181" s="41"/>
      <c r="N181" s="80">
        <v>6.6413560461439841E-2</v>
      </c>
      <c r="O181" s="81"/>
      <c r="P181" s="41">
        <v>6.6413560461439841E-2</v>
      </c>
      <c r="Q181" s="70"/>
      <c r="R181" s="71"/>
    </row>
    <row r="182" spans="1:23" ht="11.65" customHeight="1">
      <c r="A182" s="2">
        <v>66</v>
      </c>
      <c r="C182" s="1" t="s">
        <v>98</v>
      </c>
      <c r="H182" s="75"/>
      <c r="I182" s="4">
        <v>1242802122.0299981</v>
      </c>
      <c r="J182" s="4">
        <v>534334008.56373549</v>
      </c>
      <c r="K182" s="75"/>
      <c r="L182" s="4">
        <f>-L231+L353+L368+L559+L612+L708</f>
        <v>1499512657.189594</v>
      </c>
      <c r="M182" s="4" t="s">
        <v>1</v>
      </c>
      <c r="N182" s="4">
        <f>-N231+N353+N368+N559+N612+N708</f>
        <v>644658740.81904697</v>
      </c>
      <c r="O182" s="4" t="s">
        <v>1</v>
      </c>
      <c r="P182" s="4">
        <f>-P231+P353+P368+P559+P612+P708</f>
        <v>644658740.81904697</v>
      </c>
      <c r="Q182" s="70"/>
      <c r="R182" s="71"/>
    </row>
    <row r="183" spans="1:23" ht="11.65" customHeight="1">
      <c r="A183" s="2">
        <v>67</v>
      </c>
      <c r="C183" s="1" t="s">
        <v>99</v>
      </c>
      <c r="H183" s="75"/>
      <c r="I183" s="79"/>
      <c r="J183" s="79"/>
      <c r="K183" s="75"/>
      <c r="L183" s="79"/>
      <c r="M183" s="65"/>
      <c r="N183" s="79"/>
      <c r="O183" s="65"/>
      <c r="P183" s="79">
        <v>29972445.777070105</v>
      </c>
      <c r="Q183" s="70"/>
      <c r="R183" s="71"/>
    </row>
    <row r="184" spans="1:23" ht="11.65" customHeight="1">
      <c r="A184" s="2">
        <v>68</v>
      </c>
      <c r="D184" s="1" t="s">
        <v>100</v>
      </c>
      <c r="H184" s="72"/>
      <c r="I184" s="65">
        <v>100127185.81745888</v>
      </c>
      <c r="J184" s="65">
        <v>44190330.128585666</v>
      </c>
      <c r="K184" s="72"/>
      <c r="L184" s="65">
        <v>109412886.30705756</v>
      </c>
      <c r="M184" s="65"/>
      <c r="N184" s="65">
        <v>48304478.35915181</v>
      </c>
      <c r="O184" s="65"/>
      <c r="P184" s="65">
        <v>48304478.35915181</v>
      </c>
      <c r="Q184" s="70"/>
      <c r="R184" s="71"/>
    </row>
    <row r="185" spans="1:23" ht="11.65" customHeight="1">
      <c r="A185" s="2">
        <v>69</v>
      </c>
      <c r="D185" s="1" t="s">
        <v>101</v>
      </c>
      <c r="H185" s="72"/>
      <c r="I185" s="65">
        <v>-845614132.12584496</v>
      </c>
      <c r="J185" s="65">
        <v>-401299443.81917381</v>
      </c>
      <c r="K185" s="72"/>
      <c r="L185" s="65">
        <v>-1021896815.6234035</v>
      </c>
      <c r="M185" s="65"/>
      <c r="N185" s="65">
        <v>-456021387.84699535</v>
      </c>
      <c r="O185" s="65"/>
      <c r="P185" s="65">
        <v>-456021387.84699535</v>
      </c>
      <c r="Q185" s="70"/>
      <c r="R185" s="71"/>
    </row>
    <row r="186" spans="1:23" s="82" customFormat="1">
      <c r="A186" s="2"/>
      <c r="C186" s="82" t="str">
        <f>$B$109</f>
        <v xml:space="preserve">  ROLLED-IN</v>
      </c>
      <c r="H186" s="83"/>
      <c r="I186" s="83"/>
      <c r="J186" s="83"/>
      <c r="K186" s="83"/>
      <c r="L186" s="84"/>
      <c r="Q186" s="70"/>
      <c r="R186" s="71"/>
      <c r="W186" s="85"/>
    </row>
    <row r="187" spans="1:23" s="82" customFormat="1" ht="11.65" customHeight="1">
      <c r="A187" s="2"/>
      <c r="C187" s="86" t="str">
        <f>$B$110</f>
        <v>Average</v>
      </c>
      <c r="H187" s="83"/>
      <c r="I187" s="87" t="str">
        <f>I113</f>
        <v>JUNE 2011</v>
      </c>
      <c r="J187" s="88"/>
      <c r="K187" s="83"/>
      <c r="L187" s="87" t="str">
        <f>L113</f>
        <v>MAY 2013</v>
      </c>
      <c r="M187" s="89"/>
      <c r="N187" s="89"/>
      <c r="Q187" s="70"/>
      <c r="R187" s="71"/>
      <c r="W187" s="85"/>
    </row>
    <row r="188" spans="1:23" s="82" customFormat="1" ht="11.65" customHeight="1">
      <c r="A188" s="2"/>
      <c r="C188" s="86" t="s">
        <v>102</v>
      </c>
      <c r="D188" s="90"/>
      <c r="E188" s="91"/>
      <c r="F188" s="86" t="s">
        <v>103</v>
      </c>
      <c r="G188" s="86"/>
      <c r="H188" s="83"/>
      <c r="I188" s="89" t="str">
        <f>I114</f>
        <v>UNADJUSTED RESULTS</v>
      </c>
      <c r="J188" s="88"/>
      <c r="K188" s="83"/>
      <c r="L188" s="89" t="str">
        <f>L114</f>
        <v>NORMALIZED RESULTS</v>
      </c>
      <c r="M188" s="89"/>
      <c r="N188" s="89"/>
      <c r="O188" s="89" t="str">
        <f>$N$115</f>
        <v>UTAH</v>
      </c>
      <c r="P188" s="89"/>
      <c r="Q188" s="70"/>
      <c r="R188" s="71"/>
      <c r="W188" s="85"/>
    </row>
    <row r="189" spans="1:23" s="82" customFormat="1" ht="11.65" customHeight="1">
      <c r="A189" s="2"/>
      <c r="B189" s="92"/>
      <c r="C189" s="93" t="s">
        <v>104</v>
      </c>
      <c r="D189" s="93" t="s">
        <v>105</v>
      </c>
      <c r="E189" s="93"/>
      <c r="F189" s="93" t="s">
        <v>106</v>
      </c>
      <c r="G189" s="93" t="s">
        <v>107</v>
      </c>
      <c r="H189" s="94" t="s">
        <v>40</v>
      </c>
      <c r="I189" s="94" t="s">
        <v>41</v>
      </c>
      <c r="J189" s="95" t="s">
        <v>108</v>
      </c>
      <c r="K189" s="94"/>
      <c r="L189" s="95" t="s">
        <v>41</v>
      </c>
      <c r="M189" s="95" t="s">
        <v>42</v>
      </c>
      <c r="N189" s="95" t="str">
        <f>$N$115</f>
        <v>UTAH</v>
      </c>
      <c r="O189" s="95" t="s">
        <v>109</v>
      </c>
      <c r="P189" s="95" t="s">
        <v>44</v>
      </c>
      <c r="Q189" s="70"/>
      <c r="R189" s="71"/>
      <c r="W189" s="85"/>
    </row>
    <row r="190" spans="1:23" s="64" customFormat="1" ht="11.65" customHeight="1">
      <c r="A190" s="2">
        <v>70</v>
      </c>
      <c r="B190" s="1"/>
      <c r="C190" s="96" t="s">
        <v>110</v>
      </c>
      <c r="D190" s="1"/>
      <c r="E190" s="1"/>
      <c r="F190" s="1"/>
      <c r="G190" s="1"/>
      <c r="H190" s="72"/>
      <c r="I190" s="72"/>
      <c r="J190" s="72"/>
      <c r="K190" s="72"/>
      <c r="L190" s="1"/>
      <c r="M190" s="1"/>
      <c r="N190" s="1"/>
      <c r="O190" s="1"/>
      <c r="P190" s="1"/>
      <c r="Q190" s="70"/>
      <c r="R190" s="71"/>
      <c r="W190" s="97"/>
    </row>
    <row r="191" spans="1:23" ht="11.65" customHeight="1">
      <c r="A191" s="2">
        <v>71</v>
      </c>
      <c r="C191" s="96">
        <v>440</v>
      </c>
      <c r="D191" s="1" t="s">
        <v>111</v>
      </c>
      <c r="H191" s="72"/>
      <c r="I191" s="72"/>
      <c r="J191" s="72"/>
      <c r="K191" s="72"/>
      <c r="N191" s="98"/>
      <c r="Q191" s="70"/>
      <c r="R191" s="71"/>
    </row>
    <row r="192" spans="1:23" ht="11.65" customHeight="1">
      <c r="A192" s="2">
        <v>72</v>
      </c>
      <c r="C192" s="96"/>
      <c r="F192" s="96">
        <v>0</v>
      </c>
      <c r="G192" s="1" t="s">
        <v>131</v>
      </c>
      <c r="H192" s="72"/>
      <c r="I192" s="4">
        <v>1437482983.7399988</v>
      </c>
      <c r="J192" s="4">
        <v>590286230.92999995</v>
      </c>
      <c r="K192" s="72"/>
      <c r="L192" s="4">
        <v>1567959058.0568461</v>
      </c>
      <c r="M192" s="4">
        <f>L192-N192</f>
        <v>916349029.10719323</v>
      </c>
      <c r="N192" s="98">
        <v>651610028.94965291</v>
      </c>
      <c r="O192" s="4">
        <f>P192-N192</f>
        <v>0</v>
      </c>
      <c r="P192" s="4">
        <v>651610028.94965291</v>
      </c>
      <c r="Q192" s="70"/>
      <c r="R192" s="71"/>
      <c r="S192" s="4"/>
      <c r="T192" s="4"/>
    </row>
    <row r="193" spans="1:20" ht="11.65" customHeight="1">
      <c r="A193" s="2">
        <v>73</v>
      </c>
      <c r="C193" s="96"/>
      <c r="H193" s="72"/>
      <c r="I193" s="4"/>
      <c r="J193" s="4"/>
      <c r="K193" s="72"/>
      <c r="L193" s="4"/>
      <c r="M193" s="4"/>
      <c r="N193" s="4"/>
      <c r="O193" s="4"/>
      <c r="P193" s="4"/>
      <c r="Q193" s="70"/>
      <c r="R193" s="71"/>
      <c r="S193" s="4"/>
      <c r="T193" s="4"/>
    </row>
    <row r="194" spans="1:20" ht="11.65" customHeight="1">
      <c r="A194" s="2">
        <v>74</v>
      </c>
      <c r="C194" s="96"/>
      <c r="H194" s="72" t="s">
        <v>112</v>
      </c>
      <c r="I194" s="99">
        <v>1437482983.7399988</v>
      </c>
      <c r="J194" s="99">
        <v>590286230.92999995</v>
      </c>
      <c r="K194" s="72"/>
      <c r="L194" s="99">
        <f>SUBTOTAL(9,L192:L193)</f>
        <v>1567959058.0568461</v>
      </c>
      <c r="M194" s="99">
        <f>SUBTOTAL(9,M192:M193)</f>
        <v>916349029.10719323</v>
      </c>
      <c r="N194" s="99">
        <f>SUBTOTAL(9,N192:N193)</f>
        <v>651610028.94965291</v>
      </c>
      <c r="O194" s="99">
        <f>SUBTOTAL(9,O192:O193)</f>
        <v>0</v>
      </c>
      <c r="P194" s="99">
        <f>SUBTOTAL(9,P192:P193)</f>
        <v>651610028.94965291</v>
      </c>
      <c r="Q194" s="70"/>
      <c r="R194" s="71"/>
      <c r="S194" s="4"/>
      <c r="T194" s="4"/>
    </row>
    <row r="195" spans="1:20" ht="11.65" customHeight="1">
      <c r="A195" s="2">
        <v>75</v>
      </c>
      <c r="C195" s="96"/>
      <c r="H195" s="72"/>
      <c r="I195" s="4"/>
      <c r="J195" s="4"/>
      <c r="K195" s="72"/>
      <c r="L195" s="4"/>
      <c r="M195" s="4"/>
      <c r="N195" s="4"/>
      <c r="O195" s="4"/>
      <c r="P195" s="4"/>
      <c r="Q195" s="70"/>
      <c r="R195" s="71"/>
      <c r="S195" s="4"/>
      <c r="T195" s="4"/>
    </row>
    <row r="196" spans="1:20" ht="11.65" customHeight="1">
      <c r="A196" s="2">
        <v>76</v>
      </c>
      <c r="C196" s="96">
        <v>442</v>
      </c>
      <c r="D196" s="1" t="s">
        <v>113</v>
      </c>
      <c r="H196" s="72"/>
      <c r="I196" s="4"/>
      <c r="J196" s="4"/>
      <c r="K196" s="72"/>
      <c r="L196" s="4"/>
      <c r="M196" s="4"/>
      <c r="N196" s="4"/>
      <c r="O196" s="4"/>
      <c r="P196" s="4"/>
      <c r="Q196" s="70"/>
      <c r="R196" s="71"/>
      <c r="S196" s="4"/>
      <c r="T196" s="4"/>
    </row>
    <row r="197" spans="1:20" ht="11.65" customHeight="1">
      <c r="A197" s="2">
        <v>77</v>
      </c>
      <c r="C197" s="96"/>
      <c r="F197" s="96">
        <v>0</v>
      </c>
      <c r="G197" s="1" t="s">
        <v>131</v>
      </c>
      <c r="H197" s="72"/>
      <c r="I197" s="4">
        <v>2284357284.3199978</v>
      </c>
      <c r="J197" s="4">
        <v>953431962.65999997</v>
      </c>
      <c r="K197" s="72"/>
      <c r="L197" s="4">
        <v>2532240917.7339497</v>
      </c>
      <c r="M197" s="4">
        <f>L197-N197</f>
        <v>1441878069.1671469</v>
      </c>
      <c r="N197" s="98">
        <v>1090362848.5668027</v>
      </c>
      <c r="O197" s="4">
        <f>P197-N197</f>
        <v>0</v>
      </c>
      <c r="P197" s="4">
        <v>1090362848.5668027</v>
      </c>
      <c r="Q197" s="70"/>
      <c r="R197" s="71"/>
      <c r="S197" s="4"/>
      <c r="T197" s="4"/>
    </row>
    <row r="198" spans="1:20" ht="11.65" customHeight="1">
      <c r="A198" s="2">
        <v>78</v>
      </c>
      <c r="C198" s="96"/>
      <c r="F198" s="96" t="s">
        <v>574</v>
      </c>
      <c r="G198" s="1" t="s">
        <v>133</v>
      </c>
      <c r="H198" s="72"/>
      <c r="I198" s="4">
        <v>0</v>
      </c>
      <c r="J198" s="4">
        <v>0</v>
      </c>
      <c r="K198" s="72"/>
      <c r="L198" s="4">
        <v>0</v>
      </c>
      <c r="M198" s="4">
        <f>L198-N198</f>
        <v>0</v>
      </c>
      <c r="N198" s="98">
        <v>0</v>
      </c>
      <c r="O198" s="4">
        <f>P198-N198</f>
        <v>0</v>
      </c>
      <c r="P198" s="4">
        <v>0</v>
      </c>
      <c r="Q198" s="70"/>
      <c r="R198" s="71"/>
      <c r="S198" s="4"/>
      <c r="T198" s="4"/>
    </row>
    <row r="199" spans="1:20" ht="11.65" customHeight="1">
      <c r="A199" s="2">
        <v>79</v>
      </c>
      <c r="C199" s="96"/>
      <c r="F199" s="96" t="s">
        <v>662</v>
      </c>
      <c r="G199" s="1" t="s">
        <v>135</v>
      </c>
      <c r="H199" s="72"/>
      <c r="I199" s="4">
        <v>0</v>
      </c>
      <c r="J199" s="4">
        <v>0</v>
      </c>
      <c r="K199" s="72"/>
      <c r="L199" s="4">
        <v>0</v>
      </c>
      <c r="M199" s="4">
        <f>L199-N199</f>
        <v>0</v>
      </c>
      <c r="N199" s="98">
        <v>0</v>
      </c>
      <c r="O199" s="4">
        <f>P199-N199</f>
        <v>0</v>
      </c>
      <c r="P199" s="4">
        <v>0</v>
      </c>
      <c r="Q199" s="70"/>
      <c r="R199" s="71"/>
      <c r="S199" s="4"/>
      <c r="T199" s="4"/>
    </row>
    <row r="200" spans="1:20" ht="11.65" customHeight="1">
      <c r="A200" s="2">
        <v>80</v>
      </c>
      <c r="C200" s="96"/>
      <c r="H200" s="72"/>
      <c r="I200" s="100"/>
      <c r="J200" s="100"/>
      <c r="K200" s="72"/>
      <c r="L200" s="100"/>
      <c r="M200" s="4"/>
      <c r="N200" s="4"/>
      <c r="O200" s="4"/>
      <c r="P200" s="4"/>
      <c r="Q200" s="70"/>
      <c r="R200" s="71"/>
      <c r="S200" s="4"/>
      <c r="T200" s="4"/>
    </row>
    <row r="201" spans="1:20" ht="11.65" customHeight="1">
      <c r="A201" s="2">
        <v>81</v>
      </c>
      <c r="C201" s="96"/>
      <c r="H201" s="72"/>
      <c r="I201" s="4"/>
      <c r="J201" s="4"/>
      <c r="K201" s="72"/>
      <c r="L201" s="4"/>
      <c r="M201" s="4"/>
      <c r="N201" s="4"/>
      <c r="O201" s="4"/>
      <c r="P201" s="4"/>
      <c r="Q201" s="70"/>
      <c r="R201" s="71"/>
      <c r="S201" s="4"/>
      <c r="T201" s="4"/>
    </row>
    <row r="202" spans="1:20" ht="11.65" customHeight="1">
      <c r="A202" s="2">
        <v>82</v>
      </c>
      <c r="C202" s="96"/>
      <c r="H202" s="72" t="s">
        <v>112</v>
      </c>
      <c r="I202" s="99">
        <v>2284357284.3199978</v>
      </c>
      <c r="J202" s="99">
        <v>953431962.65999997</v>
      </c>
      <c r="K202" s="72"/>
      <c r="L202" s="99">
        <f>SUBTOTAL(9,L197:L200)</f>
        <v>2532240917.7339497</v>
      </c>
      <c r="M202" s="99">
        <f>SUBTOTAL(9,M197:M200)</f>
        <v>1441878069.1671469</v>
      </c>
      <c r="N202" s="99">
        <f>SUBTOTAL(9,N197:N200)</f>
        <v>1090362848.5668027</v>
      </c>
      <c r="O202" s="99">
        <f>SUBTOTAL(9,O197:O200)</f>
        <v>0</v>
      </c>
      <c r="P202" s="99">
        <f>SUBTOTAL(9,P197:P200)</f>
        <v>1090362848.5668027</v>
      </c>
      <c r="Q202" s="70"/>
      <c r="R202" s="71"/>
      <c r="S202" s="4"/>
      <c r="T202" s="4"/>
    </row>
    <row r="203" spans="1:20" ht="11.65" customHeight="1">
      <c r="A203" s="2">
        <v>83</v>
      </c>
      <c r="C203" s="96"/>
      <c r="H203" s="72"/>
      <c r="I203" s="4"/>
      <c r="J203" s="4"/>
      <c r="K203" s="72"/>
      <c r="L203" s="4"/>
      <c r="M203" s="4"/>
      <c r="N203" s="4"/>
      <c r="O203" s="4"/>
      <c r="P203" s="4"/>
      <c r="Q203" s="70"/>
      <c r="R203" s="71"/>
      <c r="S203" s="4"/>
      <c r="T203" s="4"/>
    </row>
    <row r="204" spans="1:20" ht="11.65" customHeight="1">
      <c r="A204" s="2">
        <v>84</v>
      </c>
      <c r="C204" s="96">
        <v>444</v>
      </c>
      <c r="D204" s="1" t="s">
        <v>114</v>
      </c>
      <c r="H204" s="72"/>
      <c r="I204" s="4"/>
      <c r="J204" s="4"/>
      <c r="K204" s="72"/>
      <c r="L204" s="4"/>
      <c r="M204" s="4"/>
      <c r="N204" s="4"/>
      <c r="O204" s="4"/>
      <c r="P204" s="4"/>
      <c r="Q204" s="70"/>
      <c r="R204" s="71"/>
      <c r="S204" s="4"/>
      <c r="T204" s="4"/>
    </row>
    <row r="205" spans="1:20" ht="11.65" customHeight="1">
      <c r="A205" s="2">
        <v>85</v>
      </c>
      <c r="C205" s="96"/>
      <c r="F205" s="96">
        <v>0</v>
      </c>
      <c r="G205" s="1" t="s">
        <v>131</v>
      </c>
      <c r="H205" s="72"/>
      <c r="I205" s="4">
        <v>20614685.329999991</v>
      </c>
      <c r="J205" s="4">
        <v>10749255.859999999</v>
      </c>
      <c r="K205" s="72"/>
      <c r="L205" s="4">
        <v>18969170.591655955</v>
      </c>
      <c r="M205" s="4">
        <f>L205-N205</f>
        <v>9299930.5552713051</v>
      </c>
      <c r="N205" s="98">
        <v>9669240.0363846496</v>
      </c>
      <c r="O205" s="4">
        <f>P205-N205</f>
        <v>0</v>
      </c>
      <c r="P205" s="4">
        <v>9669240.0363846496</v>
      </c>
      <c r="Q205" s="70"/>
      <c r="R205" s="71"/>
      <c r="S205" s="4"/>
      <c r="T205" s="4"/>
    </row>
    <row r="206" spans="1:20" ht="11.65" customHeight="1">
      <c r="A206" s="2">
        <v>86</v>
      </c>
      <c r="C206" s="96"/>
      <c r="F206" s="96">
        <v>0</v>
      </c>
      <c r="G206" s="1" t="s">
        <v>134</v>
      </c>
      <c r="H206" s="72"/>
      <c r="I206" s="4">
        <v>0</v>
      </c>
      <c r="J206" s="4">
        <v>0</v>
      </c>
      <c r="K206" s="72"/>
      <c r="L206" s="4">
        <v>0</v>
      </c>
      <c r="M206" s="4">
        <f>L206-N206</f>
        <v>0</v>
      </c>
      <c r="N206" s="98">
        <v>0</v>
      </c>
      <c r="O206" s="4">
        <f>P206-N206</f>
        <v>0</v>
      </c>
      <c r="P206" s="4">
        <v>0</v>
      </c>
      <c r="Q206" s="70"/>
      <c r="R206" s="71"/>
      <c r="S206" s="4"/>
      <c r="T206" s="4"/>
    </row>
    <row r="207" spans="1:20" ht="11.65" customHeight="1">
      <c r="A207" s="2">
        <v>87</v>
      </c>
      <c r="C207" s="96"/>
      <c r="H207" s="72" t="s">
        <v>112</v>
      </c>
      <c r="I207" s="99">
        <v>20614685.329999991</v>
      </c>
      <c r="J207" s="99">
        <v>10749255.859999999</v>
      </c>
      <c r="K207" s="72"/>
      <c r="L207" s="99">
        <f>SUBTOTAL(9,L205:L206)</f>
        <v>18969170.591655955</v>
      </c>
      <c r="M207" s="99">
        <f>SUBTOTAL(9,M205:M206)</f>
        <v>9299930.5552713051</v>
      </c>
      <c r="N207" s="99">
        <f>SUBTOTAL(9,N205:N206)</f>
        <v>9669240.0363846496</v>
      </c>
      <c r="O207" s="99">
        <f>SUBTOTAL(9,O205:O206)</f>
        <v>0</v>
      </c>
      <c r="P207" s="99">
        <f>SUBTOTAL(9,P205:P206)</f>
        <v>9669240.0363846496</v>
      </c>
      <c r="Q207" s="70"/>
      <c r="R207" s="71"/>
      <c r="S207" s="4"/>
      <c r="T207" s="4"/>
    </row>
    <row r="208" spans="1:20" ht="11.65" customHeight="1">
      <c r="A208" s="2">
        <v>88</v>
      </c>
      <c r="C208" s="96"/>
      <c r="H208" s="72"/>
      <c r="I208" s="4"/>
      <c r="J208" s="4"/>
      <c r="K208" s="72"/>
      <c r="L208" s="4"/>
      <c r="M208" s="4"/>
      <c r="N208" s="4"/>
      <c r="O208" s="4"/>
      <c r="P208" s="4"/>
      <c r="Q208" s="70"/>
      <c r="R208" s="71"/>
      <c r="S208" s="4"/>
      <c r="T208" s="4"/>
    </row>
    <row r="209" spans="1:20" ht="11.65" customHeight="1">
      <c r="A209" s="2">
        <v>89</v>
      </c>
      <c r="C209" s="96">
        <v>445</v>
      </c>
      <c r="D209" s="1" t="s">
        <v>115</v>
      </c>
      <c r="H209" s="72"/>
      <c r="I209" s="4"/>
      <c r="J209" s="4"/>
      <c r="K209" s="72"/>
      <c r="L209" s="4"/>
      <c r="M209" s="4"/>
      <c r="N209" s="4"/>
      <c r="O209" s="4"/>
      <c r="P209" s="4"/>
      <c r="Q209" s="70"/>
      <c r="R209" s="71"/>
      <c r="S209" s="4"/>
      <c r="T209" s="4"/>
    </row>
    <row r="210" spans="1:20" ht="11.65" customHeight="1">
      <c r="A210" s="2">
        <v>90</v>
      </c>
      <c r="C210" s="96"/>
      <c r="F210" s="96">
        <v>0</v>
      </c>
      <c r="G210" s="1" t="s">
        <v>131</v>
      </c>
      <c r="H210" s="72"/>
      <c r="I210" s="4">
        <v>19771074.920000002</v>
      </c>
      <c r="J210" s="4">
        <v>19771074.920000002</v>
      </c>
      <c r="K210" s="72"/>
      <c r="L210" s="4">
        <v>21205377.896326169</v>
      </c>
      <c r="M210" s="4">
        <f>L210-N210</f>
        <v>0</v>
      </c>
      <c r="N210" s="98">
        <v>21205377.896326169</v>
      </c>
      <c r="O210" s="4">
        <f>P210-N210</f>
        <v>0</v>
      </c>
      <c r="P210" s="4">
        <v>21205377.896326169</v>
      </c>
      <c r="Q210" s="70"/>
      <c r="R210" s="71"/>
      <c r="S210" s="4"/>
      <c r="T210" s="4"/>
    </row>
    <row r="211" spans="1:20" ht="11.65" customHeight="1">
      <c r="A211" s="2">
        <v>91</v>
      </c>
      <c r="C211" s="96"/>
      <c r="H211" s="72"/>
      <c r="I211" s="4"/>
      <c r="J211" s="4"/>
      <c r="K211" s="72"/>
      <c r="L211" s="4"/>
      <c r="M211" s="4"/>
      <c r="N211" s="4"/>
      <c r="O211" s="4"/>
      <c r="P211" s="4"/>
      <c r="Q211" s="70"/>
      <c r="R211" s="71"/>
      <c r="S211" s="4"/>
      <c r="T211" s="4"/>
    </row>
    <row r="212" spans="1:20" ht="11.65" customHeight="1">
      <c r="A212" s="2">
        <v>92</v>
      </c>
      <c r="C212" s="96"/>
      <c r="H212" s="72" t="s">
        <v>112</v>
      </c>
      <c r="I212" s="99">
        <v>19771074.920000002</v>
      </c>
      <c r="J212" s="99">
        <v>19771074.920000002</v>
      </c>
      <c r="K212" s="72"/>
      <c r="L212" s="99">
        <f>SUBTOTAL(9,L210)</f>
        <v>21205377.896326169</v>
      </c>
      <c r="M212" s="99">
        <f>SUBTOTAL(9,M210)</f>
        <v>0</v>
      </c>
      <c r="N212" s="99">
        <f>SUBTOTAL(9,N210)</f>
        <v>21205377.896326169</v>
      </c>
      <c r="O212" s="99">
        <f>SUBTOTAL(9,O210)</f>
        <v>0</v>
      </c>
      <c r="P212" s="99">
        <f>SUBTOTAL(9,P210)</f>
        <v>21205377.896326169</v>
      </c>
      <c r="Q212" s="70"/>
      <c r="R212" s="71"/>
      <c r="S212" s="4"/>
      <c r="T212" s="4"/>
    </row>
    <row r="213" spans="1:20" ht="11.65" customHeight="1">
      <c r="A213" s="2">
        <v>93</v>
      </c>
      <c r="C213" s="96"/>
      <c r="H213" s="72"/>
      <c r="I213" s="4"/>
      <c r="J213" s="4"/>
      <c r="K213" s="72"/>
      <c r="L213" s="4"/>
      <c r="M213" s="4"/>
      <c r="N213" s="4"/>
      <c r="O213" s="4"/>
      <c r="P213" s="4"/>
      <c r="Q213" s="70"/>
      <c r="R213" s="71"/>
      <c r="S213" s="4"/>
      <c r="T213" s="4"/>
    </row>
    <row r="214" spans="1:20" ht="11.65" customHeight="1">
      <c r="A214" s="2">
        <v>94</v>
      </c>
      <c r="C214" s="96">
        <v>448</v>
      </c>
      <c r="D214" s="1" t="s">
        <v>47</v>
      </c>
      <c r="H214" s="72"/>
      <c r="I214" s="4"/>
      <c r="J214" s="4"/>
      <c r="K214" s="72"/>
      <c r="L214" s="4"/>
      <c r="M214" s="4"/>
      <c r="N214" s="4"/>
      <c r="O214" s="4"/>
      <c r="P214" s="4"/>
      <c r="Q214" s="70"/>
      <c r="R214" s="71"/>
      <c r="S214" s="4"/>
      <c r="T214" s="4"/>
    </row>
    <row r="215" spans="1:20" ht="11.65" customHeight="1">
      <c r="A215" s="2">
        <v>95</v>
      </c>
      <c r="C215" s="96"/>
      <c r="F215" s="96" t="s">
        <v>663</v>
      </c>
      <c r="G215" s="1" t="s">
        <v>131</v>
      </c>
      <c r="H215" s="72"/>
      <c r="I215" s="4">
        <v>0</v>
      </c>
      <c r="J215" s="4">
        <v>0</v>
      </c>
      <c r="K215" s="72"/>
      <c r="L215" s="4">
        <v>0</v>
      </c>
      <c r="M215" s="4">
        <f>L215-N215</f>
        <v>0</v>
      </c>
      <c r="N215" s="98">
        <v>0</v>
      </c>
      <c r="O215" s="4">
        <f>P215-N215</f>
        <v>0</v>
      </c>
      <c r="P215" s="4">
        <v>0</v>
      </c>
      <c r="Q215" s="70"/>
      <c r="R215" s="71"/>
      <c r="S215" s="4"/>
      <c r="T215" s="4"/>
    </row>
    <row r="216" spans="1:20" ht="11.65" customHeight="1">
      <c r="A216" s="2">
        <v>96</v>
      </c>
      <c r="C216" s="96"/>
      <c r="F216" s="96" t="s">
        <v>491</v>
      </c>
      <c r="G216" s="1" t="s">
        <v>134</v>
      </c>
      <c r="H216" s="72"/>
      <c r="I216" s="4">
        <v>0</v>
      </c>
      <c r="J216" s="4">
        <v>0</v>
      </c>
      <c r="K216" s="72"/>
      <c r="L216" s="4">
        <v>0</v>
      </c>
      <c r="M216" s="4">
        <f>L216-N216</f>
        <v>0</v>
      </c>
      <c r="N216" s="98">
        <v>0</v>
      </c>
      <c r="O216" s="4">
        <f>P216-N216</f>
        <v>0</v>
      </c>
      <c r="P216" s="4">
        <v>0</v>
      </c>
      <c r="Q216" s="70"/>
      <c r="R216" s="71"/>
      <c r="S216" s="4"/>
      <c r="T216" s="4"/>
    </row>
    <row r="217" spans="1:20" ht="11.65" customHeight="1">
      <c r="A217" s="2">
        <v>97</v>
      </c>
      <c r="C217" s="96"/>
      <c r="H217" s="72" t="s">
        <v>112</v>
      </c>
      <c r="I217" s="99">
        <v>0</v>
      </c>
      <c r="J217" s="99">
        <v>0</v>
      </c>
      <c r="K217" s="72"/>
      <c r="L217" s="99">
        <f>SUBTOTAL(9,L215:L216)</f>
        <v>0</v>
      </c>
      <c r="M217" s="99">
        <f>SUBTOTAL(9,M215:M216)</f>
        <v>0</v>
      </c>
      <c r="N217" s="99">
        <f>SUBTOTAL(9,N215:N216)</f>
        <v>0</v>
      </c>
      <c r="O217" s="99">
        <f>SUBTOTAL(9,O215:O216)</f>
        <v>0</v>
      </c>
      <c r="P217" s="99">
        <f>SUBTOTAL(9,P215:P216)</f>
        <v>0</v>
      </c>
      <c r="Q217" s="70"/>
      <c r="R217" s="71"/>
      <c r="S217" s="4"/>
      <c r="T217" s="4"/>
    </row>
    <row r="218" spans="1:20" ht="11.65" customHeight="1">
      <c r="A218" s="2">
        <v>98</v>
      </c>
      <c r="C218" s="96"/>
      <c r="H218" s="72"/>
      <c r="I218" s="4"/>
      <c r="J218" s="4"/>
      <c r="K218" s="72"/>
      <c r="L218" s="4"/>
      <c r="M218" s="4"/>
      <c r="N218" s="4"/>
      <c r="O218" s="4"/>
      <c r="P218" s="4"/>
      <c r="Q218" s="70"/>
      <c r="R218" s="71"/>
      <c r="S218" s="4"/>
      <c r="T218" s="4"/>
    </row>
    <row r="219" spans="1:20" ht="11.65" customHeight="1" thickBot="1">
      <c r="A219" s="2">
        <v>99</v>
      </c>
      <c r="C219" s="101" t="s">
        <v>116</v>
      </c>
      <c r="H219" s="102" t="s">
        <v>112</v>
      </c>
      <c r="I219" s="103">
        <v>3762226028.3099966</v>
      </c>
      <c r="J219" s="103">
        <v>1574238524.3699999</v>
      </c>
      <c r="K219" s="102"/>
      <c r="L219" s="103">
        <f>SUBTOTAL(9,L192:L217)</f>
        <v>4140374524.2787776</v>
      </c>
      <c r="M219" s="103">
        <f>SUBTOTAL(9,M192:M217)</f>
        <v>2367527028.8296113</v>
      </c>
      <c r="N219" s="103">
        <f>SUBTOTAL(9,N192:N217)</f>
        <v>1772847495.4491663</v>
      </c>
      <c r="O219" s="103">
        <f>SUBTOTAL(9,O192:O217)</f>
        <v>0</v>
      </c>
      <c r="P219" s="103">
        <f>SUBTOTAL(9,P192:P217)</f>
        <v>1772847495.4491663</v>
      </c>
      <c r="Q219" s="70"/>
      <c r="R219" s="71"/>
      <c r="S219" s="4"/>
      <c r="T219" s="4"/>
    </row>
    <row r="220" spans="1:20" ht="11.65" customHeight="1" thickTop="1">
      <c r="A220" s="2">
        <v>100</v>
      </c>
      <c r="C220" s="96"/>
      <c r="H220" s="72"/>
      <c r="I220" s="104"/>
      <c r="J220" s="104"/>
      <c r="K220" s="72"/>
      <c r="L220" s="104"/>
      <c r="M220" s="4"/>
      <c r="N220" s="4"/>
      <c r="O220" s="4"/>
      <c r="P220" s="4"/>
      <c r="Q220" s="70"/>
      <c r="R220" s="71"/>
      <c r="S220" s="4"/>
      <c r="T220" s="4"/>
    </row>
    <row r="221" spans="1:20" ht="11.65" customHeight="1">
      <c r="A221" s="2">
        <v>101</v>
      </c>
      <c r="C221" s="96"/>
      <c r="E221" s="67"/>
      <c r="H221" s="72"/>
      <c r="I221" s="104"/>
      <c r="J221" s="104"/>
      <c r="K221" s="72"/>
      <c r="L221" s="104"/>
      <c r="M221" s="104"/>
      <c r="N221" s="104"/>
      <c r="O221" s="104"/>
      <c r="P221" s="104"/>
      <c r="Q221" s="70"/>
      <c r="R221" s="71"/>
      <c r="S221" s="4"/>
      <c r="T221" s="4"/>
    </row>
    <row r="222" spans="1:20" ht="11.65" customHeight="1">
      <c r="A222" s="2">
        <v>102</v>
      </c>
      <c r="C222" s="105"/>
      <c r="D222" s="106"/>
      <c r="E222" s="107"/>
      <c r="G222" s="106"/>
      <c r="H222" s="108"/>
      <c r="I222" s="109"/>
      <c r="J222" s="109"/>
      <c r="K222" s="108"/>
      <c r="L222" s="109"/>
      <c r="M222" s="109"/>
      <c r="N222" s="109"/>
      <c r="O222" s="109"/>
      <c r="P222" s="109"/>
      <c r="Q222" s="70"/>
      <c r="R222" s="71"/>
      <c r="S222" s="4"/>
      <c r="T222" s="4"/>
    </row>
    <row r="223" spans="1:20" ht="11.65" customHeight="1">
      <c r="A223" s="2">
        <v>103</v>
      </c>
      <c r="C223" s="96">
        <v>447</v>
      </c>
      <c r="D223" s="1" t="s">
        <v>117</v>
      </c>
      <c r="H223" s="72"/>
      <c r="I223" s="4"/>
      <c r="J223" s="4"/>
      <c r="K223" s="72"/>
      <c r="L223" s="4"/>
      <c r="M223" s="4"/>
      <c r="N223" s="4"/>
      <c r="O223" s="4"/>
      <c r="P223" s="4"/>
      <c r="Q223" s="70"/>
      <c r="R223" s="71"/>
      <c r="S223" s="4"/>
      <c r="T223" s="4"/>
    </row>
    <row r="224" spans="1:20" ht="11.65" customHeight="1">
      <c r="A224" s="2">
        <v>104</v>
      </c>
      <c r="C224" s="96"/>
      <c r="F224" s="96" t="s">
        <v>574</v>
      </c>
      <c r="G224" s="1" t="s">
        <v>131</v>
      </c>
      <c r="H224" s="72"/>
      <c r="I224" s="4">
        <v>9158551.8100000005</v>
      </c>
      <c r="J224" s="4">
        <v>0</v>
      </c>
      <c r="K224" s="72"/>
      <c r="L224" s="4">
        <v>9158551.8100000005</v>
      </c>
      <c r="M224" s="4">
        <f>L224-N224</f>
        <v>9158551.8100000005</v>
      </c>
      <c r="N224" s="98">
        <v>0</v>
      </c>
      <c r="O224" s="4">
        <f>P224-N224</f>
        <v>0</v>
      </c>
      <c r="P224" s="4">
        <v>0</v>
      </c>
      <c r="Q224" s="70"/>
      <c r="R224" s="71"/>
      <c r="S224" s="4"/>
      <c r="T224" s="4"/>
    </row>
    <row r="225" spans="1:20" ht="11.65" customHeight="1">
      <c r="A225" s="2">
        <v>105</v>
      </c>
      <c r="C225" s="96"/>
      <c r="F225" s="96"/>
      <c r="H225" s="72"/>
      <c r="I225" s="99">
        <v>9158551.8100000005</v>
      </c>
      <c r="J225" s="99">
        <v>0</v>
      </c>
      <c r="K225" s="72"/>
      <c r="L225" s="99">
        <f>SUBTOTAL(9,L224:L224)</f>
        <v>9158551.8100000005</v>
      </c>
      <c r="M225" s="99">
        <f>SUBTOTAL(9,M224:M224)</f>
        <v>9158551.8100000005</v>
      </c>
      <c r="N225" s="110">
        <f>SUBTOTAL(9,N224:N224)</f>
        <v>0</v>
      </c>
      <c r="O225" s="99">
        <f>SUBTOTAL(9,O224:O224)</f>
        <v>0</v>
      </c>
      <c r="P225" s="99">
        <f>SUBTOTAL(9,P224:P224)</f>
        <v>0</v>
      </c>
      <c r="Q225" s="70"/>
      <c r="R225" s="71"/>
      <c r="S225" s="4"/>
      <c r="T225" s="4"/>
    </row>
    <row r="226" spans="1:20" ht="11.65" customHeight="1">
      <c r="A226" s="2">
        <v>106</v>
      </c>
      <c r="C226" s="96"/>
      <c r="F226" s="96"/>
      <c r="H226" s="72"/>
      <c r="I226" s="97"/>
      <c r="J226" s="97"/>
      <c r="K226" s="72"/>
      <c r="L226" s="97"/>
      <c r="M226" s="97"/>
      <c r="N226" s="111"/>
      <c r="O226" s="97"/>
      <c r="P226" s="97"/>
      <c r="Q226" s="70"/>
      <c r="R226" s="71"/>
      <c r="S226" s="4"/>
      <c r="T226" s="4"/>
    </row>
    <row r="227" spans="1:20" ht="11.65" customHeight="1">
      <c r="A227" s="2">
        <v>107</v>
      </c>
      <c r="C227" s="96" t="s">
        <v>118</v>
      </c>
      <c r="D227" s="1" t="s">
        <v>119</v>
      </c>
      <c r="F227" s="96"/>
      <c r="H227" s="72"/>
      <c r="I227" s="4"/>
      <c r="J227" s="4"/>
      <c r="K227" s="72"/>
      <c r="L227" s="4"/>
      <c r="M227" s="4"/>
      <c r="N227" s="98"/>
      <c r="O227" s="4"/>
      <c r="P227" s="4"/>
      <c r="Q227" s="70"/>
      <c r="R227" s="71"/>
      <c r="S227" s="4"/>
      <c r="T227" s="4"/>
    </row>
    <row r="228" spans="1:20" ht="11.65" customHeight="1">
      <c r="A228" s="2">
        <v>108</v>
      </c>
      <c r="C228" s="96" t="s">
        <v>1</v>
      </c>
      <c r="F228" s="96" t="s">
        <v>574</v>
      </c>
      <c r="G228" s="1" t="s">
        <v>135</v>
      </c>
      <c r="H228" s="72"/>
      <c r="I228" s="4">
        <v>369045838.93000001</v>
      </c>
      <c r="J228" s="4">
        <v>159260554.71398023</v>
      </c>
      <c r="K228" s="72"/>
      <c r="L228" s="4">
        <v>521960630.02000004</v>
      </c>
      <c r="M228" s="4">
        <f>L228-N228</f>
        <v>296710184.93474507</v>
      </c>
      <c r="N228" s="98">
        <v>225250445.08525494</v>
      </c>
      <c r="O228" s="4">
        <f>P228-N228</f>
        <v>0</v>
      </c>
      <c r="P228" s="4">
        <v>225250445.08525494</v>
      </c>
      <c r="Q228" s="70"/>
      <c r="R228" s="71"/>
      <c r="S228" s="4"/>
      <c r="T228" s="4"/>
    </row>
    <row r="229" spans="1:20" ht="11.65" customHeight="1">
      <c r="A229" s="2">
        <v>109</v>
      </c>
      <c r="C229" s="96"/>
      <c r="F229" s="96" t="s">
        <v>574</v>
      </c>
      <c r="G229" s="1" t="s">
        <v>133</v>
      </c>
      <c r="H229" s="72"/>
      <c r="I229" s="4">
        <v>975103.9</v>
      </c>
      <c r="J229" s="4">
        <v>418839.96010558849</v>
      </c>
      <c r="K229" s="72"/>
      <c r="L229" s="4">
        <v>0</v>
      </c>
      <c r="M229" s="4">
        <f>L229-N229</f>
        <v>0</v>
      </c>
      <c r="N229" s="98">
        <v>0</v>
      </c>
      <c r="O229" s="4">
        <f>P229-N229</f>
        <v>0</v>
      </c>
      <c r="P229" s="4">
        <v>0</v>
      </c>
      <c r="Q229" s="70"/>
      <c r="R229" s="71"/>
      <c r="S229" s="4"/>
      <c r="T229" s="4"/>
    </row>
    <row r="230" spans="1:20" ht="11.65" customHeight="1">
      <c r="A230" s="2">
        <v>110</v>
      </c>
      <c r="C230" s="96"/>
      <c r="F230" s="96" t="s">
        <v>574</v>
      </c>
      <c r="G230" s="1" t="s">
        <v>135</v>
      </c>
      <c r="H230" s="72"/>
      <c r="I230" s="4">
        <v>0</v>
      </c>
      <c r="J230" s="4">
        <v>0</v>
      </c>
      <c r="K230" s="72"/>
      <c r="L230" s="4">
        <v>0</v>
      </c>
      <c r="M230" s="4">
        <f>L230-N230</f>
        <v>0</v>
      </c>
      <c r="N230" s="98">
        <v>0</v>
      </c>
      <c r="O230" s="4">
        <f>P230-N230</f>
        <v>0</v>
      </c>
      <c r="P230" s="4">
        <v>0</v>
      </c>
      <c r="Q230" s="70"/>
      <c r="R230" s="71"/>
      <c r="S230" s="4"/>
      <c r="T230" s="4"/>
    </row>
    <row r="231" spans="1:20" ht="11.65" customHeight="1">
      <c r="A231" s="2">
        <v>111</v>
      </c>
      <c r="C231" s="96"/>
      <c r="F231" s="96"/>
      <c r="H231" s="72"/>
      <c r="I231" s="99">
        <v>370020942.82999998</v>
      </c>
      <c r="J231" s="99">
        <v>159679394.67408583</v>
      </c>
      <c r="K231" s="72"/>
      <c r="L231" s="99">
        <f>SUBTOTAL(9,L228:L230)</f>
        <v>521960630.02000004</v>
      </c>
      <c r="M231" s="99">
        <f>SUBTOTAL(9,M228:M230)</f>
        <v>296710184.93474507</v>
      </c>
      <c r="N231" s="110">
        <f>SUBTOTAL(9,N228:N230)</f>
        <v>225250445.08525494</v>
      </c>
      <c r="O231" s="99">
        <f>SUBTOTAL(9,O228:O230)</f>
        <v>0</v>
      </c>
      <c r="P231" s="99">
        <f>SUBTOTAL(9,P228:P230)</f>
        <v>225250445.08525494</v>
      </c>
      <c r="Q231" s="70"/>
      <c r="R231" s="71"/>
      <c r="S231" s="4"/>
      <c r="T231" s="4"/>
    </row>
    <row r="232" spans="1:20" ht="11.65" customHeight="1">
      <c r="A232" s="2">
        <v>112</v>
      </c>
      <c r="C232" s="96"/>
      <c r="H232" s="72"/>
      <c r="I232" s="4"/>
      <c r="J232" s="4"/>
      <c r="K232" s="72"/>
      <c r="L232" s="4"/>
      <c r="M232" s="4"/>
      <c r="N232" s="4"/>
      <c r="O232" s="4"/>
      <c r="P232" s="4"/>
      <c r="Q232" s="70"/>
      <c r="R232" s="71"/>
      <c r="S232" s="4"/>
      <c r="T232" s="4"/>
    </row>
    <row r="233" spans="1:20" ht="11.65" customHeight="1">
      <c r="A233" s="2">
        <v>113</v>
      </c>
      <c r="C233" s="96"/>
      <c r="D233" s="1" t="s">
        <v>120</v>
      </c>
      <c r="H233" s="72" t="s">
        <v>112</v>
      </c>
      <c r="I233" s="99">
        <v>379179494.63999999</v>
      </c>
      <c r="J233" s="99">
        <v>159679394.67408583</v>
      </c>
      <c r="K233" s="72"/>
      <c r="L233" s="99">
        <f>SUBTOTAL(9,L224:L231)</f>
        <v>531119181.83000004</v>
      </c>
      <c r="M233" s="99">
        <f>SUBTOTAL(9,M224:M231)</f>
        <v>305868736.74474508</v>
      </c>
      <c r="N233" s="99">
        <f>SUBTOTAL(9,N224:N231)</f>
        <v>225250445.08525494</v>
      </c>
      <c r="O233" s="99">
        <f>SUBTOTAL(9,O224:O231)</f>
        <v>0</v>
      </c>
      <c r="P233" s="99">
        <f>SUBTOTAL(9,P224:P231)</f>
        <v>225250445.08525494</v>
      </c>
      <c r="Q233" s="70"/>
      <c r="R233" s="71"/>
      <c r="S233" s="4"/>
      <c r="T233" s="4"/>
    </row>
    <row r="234" spans="1:20" ht="11.65" customHeight="1">
      <c r="A234" s="2">
        <v>114</v>
      </c>
      <c r="C234" s="96"/>
      <c r="H234" s="72"/>
      <c r="I234" s="97"/>
      <c r="J234" s="97"/>
      <c r="K234" s="72"/>
      <c r="L234" s="97"/>
      <c r="M234" s="97"/>
      <c r="N234" s="97"/>
      <c r="O234" s="97"/>
      <c r="P234" s="97"/>
      <c r="Q234" s="70"/>
      <c r="R234" s="71"/>
      <c r="S234" s="4"/>
      <c r="T234" s="4"/>
    </row>
    <row r="235" spans="1:20" ht="11.65" customHeight="1">
      <c r="A235" s="2">
        <v>115</v>
      </c>
      <c r="C235" s="96">
        <v>449</v>
      </c>
      <c r="D235" s="1" t="s">
        <v>121</v>
      </c>
      <c r="H235" s="72"/>
      <c r="I235" s="4"/>
      <c r="J235" s="4"/>
      <c r="K235" s="72"/>
      <c r="L235" s="4"/>
      <c r="M235" s="4"/>
      <c r="N235" s="4"/>
      <c r="O235" s="4"/>
      <c r="P235" s="4"/>
      <c r="Q235" s="70"/>
      <c r="R235" s="71"/>
      <c r="S235" s="4"/>
      <c r="T235" s="4"/>
    </row>
    <row r="236" spans="1:20" ht="11.65" customHeight="1">
      <c r="A236" s="2">
        <v>116</v>
      </c>
      <c r="C236" s="96"/>
      <c r="F236" s="96" t="s">
        <v>574</v>
      </c>
      <c r="G236" s="1" t="s">
        <v>131</v>
      </c>
      <c r="H236" s="72"/>
      <c r="I236" s="4">
        <v>0</v>
      </c>
      <c r="J236" s="4">
        <v>0</v>
      </c>
      <c r="K236" s="72"/>
      <c r="L236" s="4">
        <v>0</v>
      </c>
      <c r="M236" s="4">
        <f>L236-N236</f>
        <v>0</v>
      </c>
      <c r="N236" s="98">
        <v>0</v>
      </c>
      <c r="O236" s="4">
        <f>P236-N236</f>
        <v>0</v>
      </c>
      <c r="P236" s="4">
        <v>0</v>
      </c>
      <c r="Q236" s="70"/>
      <c r="R236" s="71"/>
      <c r="S236" s="4"/>
      <c r="T236" s="4"/>
    </row>
    <row r="237" spans="1:20" ht="11.65" customHeight="1">
      <c r="A237" s="2">
        <v>117</v>
      </c>
      <c r="C237" s="96"/>
      <c r="F237" s="96" t="s">
        <v>574</v>
      </c>
      <c r="G237" s="1" t="s">
        <v>135</v>
      </c>
      <c r="H237" s="72"/>
      <c r="I237" s="4">
        <v>0</v>
      </c>
      <c r="J237" s="4">
        <v>0</v>
      </c>
      <c r="K237" s="72"/>
      <c r="L237" s="4">
        <v>0</v>
      </c>
      <c r="M237" s="4">
        <f>L237-N237</f>
        <v>0</v>
      </c>
      <c r="N237" s="98">
        <v>0</v>
      </c>
      <c r="O237" s="4">
        <f>P237-N237</f>
        <v>0</v>
      </c>
      <c r="P237" s="4">
        <v>0</v>
      </c>
      <c r="Q237" s="70"/>
      <c r="R237" s="71"/>
      <c r="S237" s="4"/>
      <c r="T237" s="4"/>
    </row>
    <row r="238" spans="1:20" ht="11.65" customHeight="1">
      <c r="A238" s="2">
        <v>118</v>
      </c>
      <c r="C238" s="96"/>
      <c r="H238" s="72"/>
      <c r="I238" s="4"/>
      <c r="J238" s="4"/>
      <c r="K238" s="72"/>
      <c r="L238" s="4"/>
      <c r="M238" s="4"/>
      <c r="N238" s="4"/>
      <c r="O238" s="4"/>
      <c r="P238" s="4"/>
      <c r="Q238" s="70"/>
      <c r="R238" s="71"/>
      <c r="S238" s="4"/>
      <c r="T238" s="4"/>
    </row>
    <row r="239" spans="1:20" ht="11.65" customHeight="1">
      <c r="A239" s="2">
        <v>119</v>
      </c>
      <c r="C239" s="96"/>
      <c r="H239" s="72"/>
      <c r="I239" s="4"/>
      <c r="J239" s="4"/>
      <c r="K239" s="72"/>
      <c r="L239" s="4"/>
      <c r="M239" s="4"/>
      <c r="N239" s="4"/>
      <c r="O239" s="4"/>
      <c r="P239" s="4"/>
      <c r="Q239" s="70"/>
      <c r="R239" s="71"/>
      <c r="S239" s="4"/>
      <c r="T239" s="4"/>
    </row>
    <row r="240" spans="1:20" ht="11.65" customHeight="1">
      <c r="A240" s="2">
        <v>120</v>
      </c>
      <c r="C240" s="96"/>
      <c r="H240" s="72" t="s">
        <v>112</v>
      </c>
      <c r="I240" s="99">
        <v>0</v>
      </c>
      <c r="J240" s="99">
        <v>0</v>
      </c>
      <c r="K240" s="72"/>
      <c r="L240" s="99">
        <f>SUBTOTAL(9,L236:L237)</f>
        <v>0</v>
      </c>
      <c r="M240" s="99">
        <f>SUBTOTAL(9,M236:M237)</f>
        <v>0</v>
      </c>
      <c r="N240" s="99">
        <f>SUBTOTAL(9,N236:N237)</f>
        <v>0</v>
      </c>
      <c r="O240" s="99">
        <f>SUBTOTAL(9,O236:O237)</f>
        <v>0</v>
      </c>
      <c r="P240" s="99">
        <f>SUBTOTAL(9,P236:P237)</f>
        <v>0</v>
      </c>
      <c r="Q240" s="70"/>
      <c r="R240" s="71"/>
      <c r="S240" s="4"/>
      <c r="T240" s="4"/>
    </row>
    <row r="241" spans="1:20" ht="11.65" customHeight="1">
      <c r="A241" s="2">
        <v>121</v>
      </c>
      <c r="C241" s="96"/>
      <c r="H241" s="72"/>
      <c r="I241" s="4"/>
      <c r="J241" s="4"/>
      <c r="K241" s="72"/>
      <c r="L241" s="4"/>
      <c r="M241" s="4"/>
      <c r="N241" s="4"/>
      <c r="O241" s="4"/>
      <c r="P241" s="4"/>
      <c r="Q241" s="70"/>
      <c r="R241" s="71"/>
      <c r="S241" s="4"/>
      <c r="T241" s="4"/>
    </row>
    <row r="242" spans="1:20" ht="11.65" customHeight="1" thickBot="1">
      <c r="A242" s="2">
        <v>122</v>
      </c>
      <c r="C242" s="101" t="s">
        <v>122</v>
      </c>
      <c r="F242" s="112"/>
      <c r="G242" s="112"/>
      <c r="H242" s="102" t="s">
        <v>112</v>
      </c>
      <c r="I242" s="103">
        <v>4141405522.9499965</v>
      </c>
      <c r="J242" s="103">
        <v>1733917919.0440857</v>
      </c>
      <c r="K242" s="102"/>
      <c r="L242" s="103">
        <f>SUBTOTAL(9,L224:L240)+L219</f>
        <v>4671493706.108778</v>
      </c>
      <c r="M242" s="103">
        <f>SUBTOTAL(9,M224:M240)+M219</f>
        <v>2673395765.5743566</v>
      </c>
      <c r="N242" s="103">
        <f>SUBTOTAL(9,N224:N240)+N219</f>
        <v>1998097940.5344212</v>
      </c>
      <c r="O242" s="103">
        <f>SUBTOTAL(9,O224:O240)+O219</f>
        <v>0</v>
      </c>
      <c r="P242" s="103">
        <f>SUBTOTAL(9,P224:P240)+P219</f>
        <v>1998097940.5344212</v>
      </c>
      <c r="Q242" s="70"/>
      <c r="R242" s="71"/>
      <c r="S242" s="4"/>
      <c r="T242" s="4"/>
    </row>
    <row r="243" spans="1:20" ht="11.65" customHeight="1" thickTop="1">
      <c r="A243" s="2">
        <v>123</v>
      </c>
      <c r="C243" s="96">
        <v>450</v>
      </c>
      <c r="D243" s="1" t="s">
        <v>123</v>
      </c>
      <c r="H243" s="72"/>
      <c r="I243" s="4"/>
      <c r="J243" s="4"/>
      <c r="K243" s="72"/>
      <c r="L243" s="4"/>
      <c r="M243" s="4"/>
      <c r="N243" s="4"/>
      <c r="O243" s="4"/>
      <c r="P243" s="4"/>
      <c r="Q243" s="70"/>
      <c r="R243" s="71"/>
      <c r="S243" s="4"/>
      <c r="T243" s="4"/>
    </row>
    <row r="244" spans="1:20" ht="11.65" customHeight="1">
      <c r="A244" s="2">
        <v>124</v>
      </c>
      <c r="C244" s="96"/>
      <c r="F244" s="96" t="s">
        <v>664</v>
      </c>
      <c r="G244" s="1" t="s">
        <v>131</v>
      </c>
      <c r="H244" s="72"/>
      <c r="I244" s="4">
        <v>8064748.9100000001</v>
      </c>
      <c r="J244" s="4">
        <v>3004767.94</v>
      </c>
      <c r="K244" s="72"/>
      <c r="L244" s="4">
        <v>8064748.9100000001</v>
      </c>
      <c r="M244" s="4">
        <f>L244-N244</f>
        <v>5059980.9700000007</v>
      </c>
      <c r="N244" s="98">
        <v>3004767.94</v>
      </c>
      <c r="O244" s="4">
        <f>P244-N244</f>
        <v>0</v>
      </c>
      <c r="P244" s="4">
        <v>3004767.94</v>
      </c>
      <c r="Q244" s="70"/>
      <c r="R244" s="71"/>
      <c r="S244" s="4"/>
      <c r="T244" s="4"/>
    </row>
    <row r="245" spans="1:20" ht="11.65" customHeight="1">
      <c r="A245" s="2">
        <v>125</v>
      </c>
      <c r="C245" s="96"/>
      <c r="F245" s="96" t="s">
        <v>664</v>
      </c>
      <c r="G245" s="1" t="s">
        <v>134</v>
      </c>
      <c r="H245" s="72"/>
      <c r="I245" s="4">
        <v>0</v>
      </c>
      <c r="J245" s="4">
        <v>0</v>
      </c>
      <c r="K245" s="72"/>
      <c r="L245" s="4">
        <v>0</v>
      </c>
      <c r="M245" s="4">
        <f>L245-N245</f>
        <v>0</v>
      </c>
      <c r="N245" s="98">
        <v>0</v>
      </c>
      <c r="O245" s="4">
        <f>P245-N245</f>
        <v>0</v>
      </c>
      <c r="P245" s="4">
        <v>0</v>
      </c>
      <c r="Q245" s="70"/>
      <c r="R245" s="71"/>
      <c r="S245" s="4"/>
      <c r="T245" s="4"/>
    </row>
    <row r="246" spans="1:20" ht="11.65" customHeight="1">
      <c r="A246" s="2">
        <v>126</v>
      </c>
      <c r="C246" s="96"/>
      <c r="H246" s="72" t="s">
        <v>112</v>
      </c>
      <c r="I246" s="99">
        <v>8064748.9100000001</v>
      </c>
      <c r="J246" s="99">
        <v>3004767.94</v>
      </c>
      <c r="K246" s="72"/>
      <c r="L246" s="99">
        <f>SUBTOTAL(9,L244:L245)</f>
        <v>8064748.9100000001</v>
      </c>
      <c r="M246" s="99">
        <f>SUBTOTAL(9,M244:M245)</f>
        <v>5059980.9700000007</v>
      </c>
      <c r="N246" s="99">
        <f>SUBTOTAL(9,N244:N245)</f>
        <v>3004767.94</v>
      </c>
      <c r="O246" s="99">
        <f>SUBTOTAL(9,O244:O245)</f>
        <v>0</v>
      </c>
      <c r="P246" s="99">
        <f>SUBTOTAL(9,P244:P245)</f>
        <v>3004767.94</v>
      </c>
      <c r="Q246" s="70"/>
      <c r="R246" s="71"/>
      <c r="S246" s="4"/>
      <c r="T246" s="4"/>
    </row>
    <row r="247" spans="1:20" ht="11.65" customHeight="1">
      <c r="A247" s="2">
        <v>127</v>
      </c>
      <c r="C247" s="96"/>
      <c r="H247" s="72"/>
      <c r="I247" s="4"/>
      <c r="J247" s="4"/>
      <c r="K247" s="72"/>
      <c r="L247" s="4"/>
      <c r="M247" s="4"/>
      <c r="N247" s="4"/>
      <c r="O247" s="4"/>
      <c r="P247" s="4"/>
      <c r="Q247" s="70"/>
      <c r="R247" s="71"/>
      <c r="S247" s="4"/>
      <c r="T247" s="4"/>
    </row>
    <row r="248" spans="1:20" ht="11.65" customHeight="1">
      <c r="A248" s="2">
        <v>128</v>
      </c>
      <c r="C248" s="96">
        <v>451</v>
      </c>
      <c r="D248" s="1" t="s">
        <v>124</v>
      </c>
      <c r="H248" s="72"/>
      <c r="I248" s="4"/>
      <c r="J248" s="4"/>
      <c r="K248" s="72"/>
      <c r="L248" s="4"/>
      <c r="M248" s="4"/>
      <c r="N248" s="4"/>
      <c r="O248" s="4"/>
      <c r="P248" s="4"/>
      <c r="Q248" s="70"/>
      <c r="R248" s="71"/>
      <c r="S248" s="4"/>
      <c r="T248" s="4"/>
    </row>
    <row r="249" spans="1:20" ht="11.65" customHeight="1">
      <c r="A249" s="2">
        <v>129</v>
      </c>
      <c r="C249" s="96"/>
      <c r="F249" s="96" t="s">
        <v>664</v>
      </c>
      <c r="G249" s="1" t="s">
        <v>131</v>
      </c>
      <c r="H249" s="72"/>
      <c r="I249" s="4">
        <v>5941040.8700000001</v>
      </c>
      <c r="J249" s="4">
        <v>3887173.55</v>
      </c>
      <c r="K249" s="72"/>
      <c r="L249" s="4">
        <v>5941040.8700000001</v>
      </c>
      <c r="M249" s="4">
        <f>L249-N249</f>
        <v>2053867.3200000003</v>
      </c>
      <c r="N249" s="98">
        <v>3887173.55</v>
      </c>
      <c r="O249" s="4">
        <f>P249-N249</f>
        <v>0</v>
      </c>
      <c r="P249" s="4">
        <v>3887173.55</v>
      </c>
      <c r="Q249" s="70"/>
      <c r="R249" s="71"/>
      <c r="S249" s="4"/>
      <c r="T249" s="4"/>
    </row>
    <row r="250" spans="1:20" ht="11.65" customHeight="1">
      <c r="A250" s="2">
        <v>130</v>
      </c>
      <c r="C250" s="96"/>
      <c r="F250" s="96" t="s">
        <v>491</v>
      </c>
      <c r="G250" s="1" t="s">
        <v>135</v>
      </c>
      <c r="H250" s="72"/>
      <c r="I250" s="4">
        <v>0</v>
      </c>
      <c r="J250" s="4">
        <v>0</v>
      </c>
      <c r="K250" s="72"/>
      <c r="L250" s="4">
        <v>0</v>
      </c>
      <c r="M250" s="4">
        <f>L250-N250</f>
        <v>0</v>
      </c>
      <c r="N250" s="98">
        <v>0</v>
      </c>
      <c r="O250" s="4">
        <f>P250-N250</f>
        <v>0</v>
      </c>
      <c r="P250" s="4">
        <v>0</v>
      </c>
      <c r="Q250" s="70"/>
      <c r="R250" s="71"/>
      <c r="S250" s="4"/>
      <c r="T250" s="4"/>
    </row>
    <row r="251" spans="1:20" ht="11.65" customHeight="1">
      <c r="A251" s="2">
        <v>131</v>
      </c>
      <c r="C251" s="96"/>
      <c r="F251" s="96" t="s">
        <v>664</v>
      </c>
      <c r="G251" s="1" t="s">
        <v>134</v>
      </c>
      <c r="H251" s="72"/>
      <c r="I251" s="4">
        <v>1151.3900000000001</v>
      </c>
      <c r="J251" s="4">
        <v>493.41213543264871</v>
      </c>
      <c r="K251" s="72"/>
      <c r="L251" s="4">
        <v>1151.3900000000001</v>
      </c>
      <c r="M251" s="4">
        <f>L251-N251</f>
        <v>657.97786456735139</v>
      </c>
      <c r="N251" s="98">
        <v>493.41213543264871</v>
      </c>
      <c r="O251" s="4">
        <f>P251-N251</f>
        <v>0</v>
      </c>
      <c r="P251" s="4">
        <v>493.41213543264871</v>
      </c>
      <c r="Q251" s="70"/>
      <c r="R251" s="71"/>
      <c r="S251" s="4"/>
      <c r="T251" s="4"/>
    </row>
    <row r="252" spans="1:20" ht="11.65" customHeight="1">
      <c r="A252" s="2">
        <v>132</v>
      </c>
      <c r="C252" s="96"/>
      <c r="H252" s="72" t="s">
        <v>112</v>
      </c>
      <c r="I252" s="99">
        <v>5942192.2599999998</v>
      </c>
      <c r="J252" s="99">
        <v>3887666.9621354323</v>
      </c>
      <c r="K252" s="72"/>
      <c r="L252" s="99">
        <f>SUBTOTAL(9,L249:L251)</f>
        <v>5942192.2599999998</v>
      </c>
      <c r="M252" s="99">
        <f>SUBTOTAL(9,M249:M251)</f>
        <v>2054525.2978645677</v>
      </c>
      <c r="N252" s="99">
        <f>SUBTOTAL(9,N249:N251)</f>
        <v>3887666.9621354323</v>
      </c>
      <c r="O252" s="99">
        <f>SUBTOTAL(9,O249:O251)</f>
        <v>0</v>
      </c>
      <c r="P252" s="99">
        <f>SUBTOTAL(9,P249:P251)</f>
        <v>3887666.9621354323</v>
      </c>
      <c r="Q252" s="70"/>
      <c r="R252" s="71"/>
      <c r="S252" s="4"/>
      <c r="T252" s="4"/>
    </row>
    <row r="253" spans="1:20" ht="11.65" customHeight="1">
      <c r="A253" s="2">
        <v>133</v>
      </c>
      <c r="C253" s="96"/>
      <c r="H253" s="72"/>
      <c r="I253" s="4"/>
      <c r="J253" s="4"/>
      <c r="K253" s="72"/>
      <c r="L253" s="4"/>
      <c r="M253" s="4"/>
      <c r="N253" s="4"/>
      <c r="O253" s="4"/>
      <c r="P253" s="4"/>
      <c r="Q253" s="70"/>
      <c r="R253" s="71"/>
      <c r="S253" s="4"/>
      <c r="T253" s="4"/>
    </row>
    <row r="254" spans="1:20" ht="11.65" customHeight="1">
      <c r="A254" s="2">
        <v>134</v>
      </c>
      <c r="C254" s="96">
        <v>453</v>
      </c>
      <c r="D254" s="1" t="s">
        <v>125</v>
      </c>
      <c r="H254" s="72"/>
      <c r="I254" s="4"/>
      <c r="J254" s="4"/>
      <c r="K254" s="72"/>
      <c r="L254" s="4"/>
      <c r="M254" s="4"/>
      <c r="N254" s="4"/>
      <c r="O254" s="4"/>
      <c r="P254" s="4"/>
      <c r="Q254" s="70"/>
      <c r="R254" s="71"/>
      <c r="S254" s="4"/>
      <c r="T254" s="4"/>
    </row>
    <row r="255" spans="1:20" ht="11.65" customHeight="1">
      <c r="A255" s="2">
        <v>135</v>
      </c>
      <c r="C255" s="96"/>
      <c r="F255" s="96" t="s">
        <v>574</v>
      </c>
      <c r="G255" s="1" t="s">
        <v>135</v>
      </c>
      <c r="H255" s="72"/>
      <c r="I255" s="4">
        <v>85842.15</v>
      </c>
      <c r="J255" s="4">
        <v>37044.90603790235</v>
      </c>
      <c r="K255" s="72"/>
      <c r="L255" s="4">
        <v>85842.15</v>
      </c>
      <c r="M255" s="4">
        <f>L255-N255</f>
        <v>48797.243962097644</v>
      </c>
      <c r="N255" s="98">
        <v>37044.90603790235</v>
      </c>
      <c r="O255" s="4">
        <f>P255-N255</f>
        <v>0</v>
      </c>
      <c r="P255" s="4">
        <v>37044.90603790235</v>
      </c>
      <c r="Q255" s="70"/>
      <c r="R255" s="71"/>
      <c r="S255" s="4"/>
      <c r="T255" s="4"/>
    </row>
    <row r="256" spans="1:20" ht="11.65" customHeight="1">
      <c r="A256" s="2">
        <v>136</v>
      </c>
      <c r="C256" s="96"/>
      <c r="H256" s="72" t="s">
        <v>112</v>
      </c>
      <c r="I256" s="99">
        <v>85842.15</v>
      </c>
      <c r="J256" s="99">
        <v>37044.90603790235</v>
      </c>
      <c r="K256" s="72"/>
      <c r="L256" s="99">
        <f>SUBTOTAL(9,L255)</f>
        <v>85842.15</v>
      </c>
      <c r="M256" s="99">
        <f>SUBTOTAL(9,M255)</f>
        <v>48797.243962097644</v>
      </c>
      <c r="N256" s="99">
        <f>SUBTOTAL(9,N255)</f>
        <v>37044.90603790235</v>
      </c>
      <c r="O256" s="99">
        <f>SUBTOTAL(9,O255)</f>
        <v>0</v>
      </c>
      <c r="P256" s="99">
        <f>SUBTOTAL(9,P255)</f>
        <v>37044.90603790235</v>
      </c>
      <c r="Q256" s="70"/>
      <c r="R256" s="71"/>
      <c r="S256" s="4"/>
      <c r="T256" s="4"/>
    </row>
    <row r="257" spans="1:20" ht="11.65" customHeight="1">
      <c r="A257" s="2">
        <v>137</v>
      </c>
      <c r="C257" s="96"/>
      <c r="H257" s="72"/>
      <c r="I257" s="4"/>
      <c r="J257" s="4"/>
      <c r="K257" s="72"/>
      <c r="L257" s="4"/>
      <c r="M257" s="4"/>
      <c r="N257" s="4"/>
      <c r="O257" s="4"/>
      <c r="P257" s="4"/>
      <c r="Q257" s="70"/>
      <c r="R257" s="71"/>
      <c r="S257" s="4"/>
      <c r="T257" s="4"/>
    </row>
    <row r="258" spans="1:20" ht="11.65" customHeight="1">
      <c r="A258" s="2">
        <v>138</v>
      </c>
      <c r="C258" s="96">
        <v>454</v>
      </c>
      <c r="D258" s="1" t="s">
        <v>126</v>
      </c>
      <c r="H258" s="72"/>
      <c r="I258" s="4"/>
      <c r="J258" s="4"/>
      <c r="K258" s="72"/>
      <c r="L258" s="4"/>
      <c r="M258" s="4"/>
      <c r="N258" s="4"/>
      <c r="O258" s="4"/>
      <c r="P258" s="4"/>
      <c r="Q258" s="70"/>
      <c r="R258" s="71"/>
      <c r="S258" s="4"/>
      <c r="T258" s="4"/>
    </row>
    <row r="259" spans="1:20" ht="11.65" customHeight="1">
      <c r="A259" s="2">
        <v>139</v>
      </c>
      <c r="C259" s="96"/>
      <c r="F259" s="96" t="s">
        <v>663</v>
      </c>
      <c r="G259" s="1" t="s">
        <v>131</v>
      </c>
      <c r="H259" s="72"/>
      <c r="I259" s="4">
        <v>10629118.770000001</v>
      </c>
      <c r="J259" s="4">
        <v>3433544.54</v>
      </c>
      <c r="K259" s="72"/>
      <c r="L259" s="4">
        <v>10573441.830000002</v>
      </c>
      <c r="M259" s="4">
        <f>L259-N259</f>
        <v>7195574.2300000014</v>
      </c>
      <c r="N259" s="98">
        <v>3377867.6000000006</v>
      </c>
      <c r="O259" s="4">
        <f>P259-N259</f>
        <v>0</v>
      </c>
      <c r="P259" s="4">
        <v>3377867.6000000006</v>
      </c>
      <c r="Q259" s="70"/>
      <c r="R259" s="71"/>
      <c r="S259" s="4"/>
      <c r="T259" s="4"/>
    </row>
    <row r="260" spans="1:20" ht="11.65" customHeight="1">
      <c r="A260" s="2">
        <v>140</v>
      </c>
      <c r="C260" s="96"/>
      <c r="F260" s="96" t="s">
        <v>665</v>
      </c>
      <c r="G260" s="1" t="s">
        <v>135</v>
      </c>
      <c r="H260" s="72"/>
      <c r="I260" s="4">
        <v>5697493.6299999999</v>
      </c>
      <c r="J260" s="4">
        <v>2458735.2038001986</v>
      </c>
      <c r="K260" s="72"/>
      <c r="L260" s="4">
        <v>5697493.6299999999</v>
      </c>
      <c r="M260" s="4">
        <f>L260-N260</f>
        <v>3238758.4261998013</v>
      </c>
      <c r="N260" s="98">
        <v>2458735.2038001986</v>
      </c>
      <c r="O260" s="4">
        <f>P260-N260</f>
        <v>0</v>
      </c>
      <c r="P260" s="4">
        <v>2458735.2038001986</v>
      </c>
      <c r="Q260" s="70"/>
      <c r="R260" s="71"/>
      <c r="S260" s="4"/>
      <c r="T260" s="4"/>
    </row>
    <row r="261" spans="1:20" ht="11.65" customHeight="1">
      <c r="A261" s="2">
        <v>141</v>
      </c>
      <c r="C261" s="96"/>
      <c r="F261" s="96" t="s">
        <v>491</v>
      </c>
      <c r="G261" s="1" t="s">
        <v>134</v>
      </c>
      <c r="H261" s="72"/>
      <c r="I261" s="4">
        <v>3501221.35</v>
      </c>
      <c r="J261" s="4">
        <v>1500399.6064981292</v>
      </c>
      <c r="K261" s="72"/>
      <c r="L261" s="4">
        <v>3501221.35</v>
      </c>
      <c r="M261" s="4">
        <f>L261-N261</f>
        <v>2000821.7435018709</v>
      </c>
      <c r="N261" s="98">
        <v>1500399.6064981292</v>
      </c>
      <c r="O261" s="4">
        <f>P261-N261</f>
        <v>0</v>
      </c>
      <c r="P261" s="4">
        <v>1500399.6064981292</v>
      </c>
      <c r="Q261" s="70"/>
      <c r="R261" s="71"/>
      <c r="S261" s="4"/>
      <c r="T261" s="4"/>
    </row>
    <row r="262" spans="1:20" ht="11.65" customHeight="1">
      <c r="A262" s="2">
        <v>142</v>
      </c>
      <c r="C262" s="96"/>
      <c r="H262" s="72" t="s">
        <v>112</v>
      </c>
      <c r="I262" s="99">
        <v>19827833.750000004</v>
      </c>
      <c r="J262" s="99">
        <v>7392679.3502983283</v>
      </c>
      <c r="K262" s="72"/>
      <c r="L262" s="99">
        <f>SUBTOTAL(9,L259:L261)</f>
        <v>19772156.810000002</v>
      </c>
      <c r="M262" s="99">
        <f>SUBTOTAL(9,M259:M261)</f>
        <v>12435154.399701674</v>
      </c>
      <c r="N262" s="99">
        <f>SUBTOTAL(9,N259:N261)</f>
        <v>7337002.4102983288</v>
      </c>
      <c r="O262" s="99">
        <f>SUBTOTAL(9,O259:O261)</f>
        <v>0</v>
      </c>
      <c r="P262" s="99">
        <f>SUBTOTAL(9,P259:P261)</f>
        <v>7337002.4102983288</v>
      </c>
      <c r="Q262" s="70"/>
      <c r="R262" s="71"/>
      <c r="S262" s="4"/>
      <c r="T262" s="4"/>
    </row>
    <row r="263" spans="1:20" ht="11.65" customHeight="1">
      <c r="A263" s="2">
        <v>143</v>
      </c>
      <c r="C263" s="96"/>
      <c r="H263" s="72"/>
      <c r="I263" s="104"/>
      <c r="J263" s="104"/>
      <c r="K263" s="72"/>
      <c r="L263" s="104"/>
      <c r="M263" s="4"/>
      <c r="N263" s="4"/>
      <c r="O263" s="4"/>
      <c r="P263" s="4"/>
      <c r="Q263" s="70"/>
      <c r="R263" s="71"/>
      <c r="S263" s="4"/>
      <c r="T263" s="4"/>
    </row>
    <row r="264" spans="1:20" ht="11.65" customHeight="1">
      <c r="A264" s="2">
        <v>144</v>
      </c>
      <c r="C264" s="96"/>
      <c r="E264" s="67"/>
      <c r="H264" s="72"/>
      <c r="I264" s="104"/>
      <c r="J264" s="104"/>
      <c r="K264" s="72"/>
      <c r="L264" s="104"/>
      <c r="M264" s="104"/>
      <c r="N264" s="8"/>
      <c r="O264" s="8"/>
      <c r="P264" s="104"/>
      <c r="Q264" s="70"/>
      <c r="R264" s="71"/>
      <c r="S264" s="4"/>
      <c r="T264" s="4"/>
    </row>
    <row r="265" spans="1:20" ht="11.65" customHeight="1">
      <c r="A265" s="2">
        <v>145</v>
      </c>
      <c r="C265" s="105"/>
      <c r="D265" s="106"/>
      <c r="E265" s="107"/>
      <c r="G265" s="106"/>
      <c r="H265" s="108"/>
      <c r="I265" s="109"/>
      <c r="J265" s="109"/>
      <c r="K265" s="108"/>
      <c r="L265" s="109"/>
      <c r="M265" s="109"/>
      <c r="N265" s="113"/>
      <c r="O265" s="113"/>
      <c r="P265" s="109"/>
      <c r="Q265" s="70"/>
      <c r="R265" s="71"/>
      <c r="S265" s="4"/>
      <c r="T265" s="4"/>
    </row>
    <row r="266" spans="1:20" ht="11.65" customHeight="1">
      <c r="A266" s="2">
        <v>146</v>
      </c>
      <c r="C266" s="96">
        <v>456</v>
      </c>
      <c r="D266" s="1" t="s">
        <v>127</v>
      </c>
      <c r="H266" s="72"/>
      <c r="I266" s="4"/>
      <c r="J266" s="4"/>
      <c r="K266" s="72"/>
      <c r="L266" s="4"/>
      <c r="M266" s="4"/>
      <c r="N266" s="4"/>
      <c r="O266" s="4"/>
      <c r="P266" s="4"/>
      <c r="Q266" s="70"/>
      <c r="R266" s="71"/>
      <c r="S266" s="4"/>
      <c r="T266" s="4"/>
    </row>
    <row r="267" spans="1:20" ht="11.65" customHeight="1">
      <c r="A267" s="2">
        <v>147</v>
      </c>
      <c r="C267" s="96"/>
      <c r="F267" s="96" t="s">
        <v>666</v>
      </c>
      <c r="G267" s="1" t="s">
        <v>131</v>
      </c>
      <c r="H267" s="72"/>
      <c r="I267" s="4">
        <v>98316741.819999993</v>
      </c>
      <c r="J267" s="4">
        <v>53440798.340000004</v>
      </c>
      <c r="K267" s="72"/>
      <c r="L267" s="4">
        <v>-11667513.942270931</v>
      </c>
      <c r="M267" s="4">
        <f>L267-N267</f>
        <v>-11410918.782270934</v>
      </c>
      <c r="N267" s="98">
        <v>-256595.15999999642</v>
      </c>
      <c r="O267" s="4">
        <f>P267-N267</f>
        <v>0</v>
      </c>
      <c r="P267" s="4">
        <v>-256595.15999999642</v>
      </c>
      <c r="Q267" s="70"/>
      <c r="R267" s="71"/>
      <c r="S267" s="4"/>
      <c r="T267" s="4"/>
    </row>
    <row r="268" spans="1:20" ht="11.65" customHeight="1">
      <c r="A268" s="2">
        <v>148</v>
      </c>
      <c r="C268" s="96"/>
      <c r="F268" s="96" t="s">
        <v>664</v>
      </c>
      <c r="G268" s="1" t="s">
        <v>132</v>
      </c>
      <c r="H268" s="72"/>
      <c r="I268" s="4">
        <v>0</v>
      </c>
      <c r="J268" s="4">
        <v>0</v>
      </c>
      <c r="K268" s="72"/>
      <c r="L268" s="4">
        <v>0</v>
      </c>
      <c r="M268" s="4">
        <f>L268-N268</f>
        <v>0</v>
      </c>
      <c r="N268" s="98">
        <v>0</v>
      </c>
      <c r="O268" s="4">
        <f>P268-N268</f>
        <v>0</v>
      </c>
      <c r="P268" s="4">
        <v>0</v>
      </c>
      <c r="Q268" s="70"/>
      <c r="R268" s="71"/>
      <c r="S268" s="4"/>
      <c r="T268" s="4"/>
    </row>
    <row r="269" spans="1:20" ht="11.65" customHeight="1">
      <c r="A269" s="2">
        <v>149</v>
      </c>
      <c r="C269" s="96"/>
      <c r="F269" s="96" t="s">
        <v>667</v>
      </c>
      <c r="G269" s="1" t="s">
        <v>133</v>
      </c>
      <c r="H269" s="72"/>
      <c r="I269" s="4">
        <v>10745276.029999999</v>
      </c>
      <c r="J269" s="4">
        <v>4615457.8847738542</v>
      </c>
      <c r="K269" s="72"/>
      <c r="L269" s="4">
        <v>11431973.363333333</v>
      </c>
      <c r="M269" s="4">
        <f>L269-N269</f>
        <v>6521555.8504645163</v>
      </c>
      <c r="N269" s="98">
        <v>4910417.512868817</v>
      </c>
      <c r="O269" s="4">
        <f>P269-N269</f>
        <v>0</v>
      </c>
      <c r="P269" s="4">
        <v>4910417.512868817</v>
      </c>
      <c r="Q269" s="70"/>
      <c r="R269" s="71"/>
      <c r="S269" s="4"/>
      <c r="T269" s="4"/>
    </row>
    <row r="270" spans="1:20" ht="11.65" customHeight="1">
      <c r="A270" s="2">
        <v>150</v>
      </c>
      <c r="C270" s="96"/>
      <c r="F270" s="96" t="s">
        <v>668</v>
      </c>
      <c r="G270" s="1" t="s">
        <v>134</v>
      </c>
      <c r="H270" s="72"/>
      <c r="I270" s="4">
        <v>285871.81</v>
      </c>
      <c r="J270" s="4">
        <v>122506.3794475342</v>
      </c>
      <c r="K270" s="72"/>
      <c r="L270" s="4">
        <v>285871.81</v>
      </c>
      <c r="M270" s="4">
        <f>L270-N270</f>
        <v>163365.43055246578</v>
      </c>
      <c r="N270" s="98">
        <v>122506.3794475342</v>
      </c>
      <c r="O270" s="4">
        <f>P270-N270</f>
        <v>0</v>
      </c>
      <c r="P270" s="4">
        <v>122506.3794475342</v>
      </c>
      <c r="Q270" s="70"/>
      <c r="R270" s="71"/>
      <c r="S270" s="4"/>
      <c r="T270" s="4"/>
    </row>
    <row r="271" spans="1:20" ht="11.65" customHeight="1">
      <c r="A271" s="2">
        <v>151</v>
      </c>
      <c r="C271" s="96"/>
      <c r="F271" s="96" t="s">
        <v>669</v>
      </c>
      <c r="G271" s="1" t="s">
        <v>135</v>
      </c>
      <c r="H271" s="72"/>
      <c r="I271" s="4">
        <v>179963321.09999901</v>
      </c>
      <c r="J271" s="4">
        <v>77662597.225469232</v>
      </c>
      <c r="K271" s="72"/>
      <c r="L271" s="4">
        <v>153829256.36314929</v>
      </c>
      <c r="M271" s="4">
        <f>L271-N271</f>
        <v>87444731.4199453</v>
      </c>
      <c r="N271" s="98">
        <v>66384524.943203993</v>
      </c>
      <c r="O271" s="4">
        <f>P271-N271</f>
        <v>0</v>
      </c>
      <c r="P271" s="4">
        <v>66384524.943203993</v>
      </c>
      <c r="Q271" s="70"/>
      <c r="R271" s="71"/>
      <c r="S271" s="4"/>
      <c r="T271" s="4"/>
    </row>
    <row r="272" spans="1:20" ht="11.65" customHeight="1">
      <c r="A272" s="2">
        <v>152</v>
      </c>
      <c r="C272" s="96"/>
      <c r="H272" s="72"/>
      <c r="I272" s="4"/>
      <c r="J272" s="4"/>
      <c r="K272" s="72"/>
      <c r="L272" s="4"/>
      <c r="M272" s="4"/>
      <c r="N272" s="4"/>
      <c r="O272" s="4"/>
      <c r="P272" s="4"/>
      <c r="Q272" s="70"/>
      <c r="R272" s="71"/>
      <c r="S272" s="4"/>
      <c r="T272" s="4"/>
    </row>
    <row r="273" spans="1:20" ht="11.65" customHeight="1">
      <c r="A273" s="2">
        <v>153</v>
      </c>
      <c r="C273" s="96"/>
      <c r="H273" s="72"/>
      <c r="I273" s="4"/>
      <c r="J273" s="4"/>
      <c r="K273" s="72"/>
      <c r="L273" s="4"/>
      <c r="M273" s="4"/>
      <c r="N273" s="4"/>
      <c r="O273" s="4"/>
      <c r="P273" s="4"/>
      <c r="Q273" s="70"/>
      <c r="R273" s="71"/>
      <c r="S273" s="4"/>
      <c r="T273" s="4"/>
    </row>
    <row r="274" spans="1:20" ht="11.65" customHeight="1">
      <c r="A274" s="2">
        <v>154</v>
      </c>
      <c r="C274" s="96"/>
      <c r="H274" s="72" t="s">
        <v>112</v>
      </c>
      <c r="I274" s="99">
        <v>289311210.75999904</v>
      </c>
      <c r="J274" s="99">
        <v>135841359.82969064</v>
      </c>
      <c r="K274" s="72"/>
      <c r="L274" s="99">
        <f>SUBTOTAL(9,L267:L273)</f>
        <v>153879587.5942117</v>
      </c>
      <c r="M274" s="99">
        <f>SUBTOTAL(9,M267:M273)</f>
        <v>82718733.918691352</v>
      </c>
      <c r="N274" s="99">
        <f>SUBTOTAL(9,N267:N273)</f>
        <v>71160853.675520346</v>
      </c>
      <c r="O274" s="99">
        <f>SUBTOTAL(9,O267:O273)</f>
        <v>0</v>
      </c>
      <c r="P274" s="99">
        <f>SUBTOTAL(9,P267:P273)</f>
        <v>71160853.675520346</v>
      </c>
      <c r="Q274" s="70"/>
      <c r="R274" s="71"/>
      <c r="S274" s="4"/>
      <c r="T274" s="4"/>
    </row>
    <row r="275" spans="1:20" ht="11.65" customHeight="1">
      <c r="A275" s="2">
        <v>155</v>
      </c>
      <c r="C275" s="96"/>
      <c r="H275" s="72"/>
      <c r="I275" s="4"/>
      <c r="J275" s="4"/>
      <c r="K275" s="72"/>
      <c r="L275" s="4"/>
      <c r="M275" s="4"/>
      <c r="N275" s="4"/>
      <c r="O275" s="4"/>
      <c r="P275" s="4"/>
      <c r="Q275" s="70"/>
      <c r="R275" s="71"/>
      <c r="S275" s="4"/>
      <c r="T275" s="4"/>
    </row>
    <row r="276" spans="1:20" ht="11.65" customHeight="1" thickBot="1">
      <c r="A276" s="2">
        <v>156</v>
      </c>
      <c r="C276" s="112" t="s">
        <v>128</v>
      </c>
      <c r="D276" s="112"/>
      <c r="H276" s="102" t="s">
        <v>112</v>
      </c>
      <c r="I276" s="103">
        <v>323231827.82999897</v>
      </c>
      <c r="J276" s="103">
        <v>150163518.98816228</v>
      </c>
      <c r="K276" s="102"/>
      <c r="L276" s="103">
        <f>SUBTOTAL(9,L244:L274)</f>
        <v>187744527.72421169</v>
      </c>
      <c r="M276" s="103">
        <f>SUBTOTAL(9,M244:M274)</f>
        <v>102317191.83021969</v>
      </c>
      <c r="N276" s="103">
        <f>SUBTOTAL(9,N244:N274)</f>
        <v>85427335.893992007</v>
      </c>
      <c r="O276" s="103">
        <f>SUBTOTAL(9,O244:O274)</f>
        <v>0</v>
      </c>
      <c r="P276" s="103">
        <f>SUBTOTAL(9,P244:P274)</f>
        <v>85427335.893992007</v>
      </c>
      <c r="Q276" s="70"/>
      <c r="R276" s="71"/>
      <c r="S276" s="4"/>
      <c r="T276" s="4"/>
    </row>
    <row r="277" spans="1:20" ht="11.65" customHeight="1" thickTop="1">
      <c r="A277" s="2">
        <v>157</v>
      </c>
      <c r="C277" s="96"/>
      <c r="H277" s="72"/>
      <c r="I277" s="4"/>
      <c r="J277" s="4"/>
      <c r="K277" s="72"/>
      <c r="L277" s="4"/>
      <c r="M277" s="4"/>
      <c r="N277" s="4"/>
      <c r="O277" s="4"/>
      <c r="P277" s="4"/>
      <c r="Q277" s="70"/>
      <c r="R277" s="71"/>
      <c r="S277" s="4"/>
      <c r="T277" s="4"/>
    </row>
    <row r="278" spans="1:20" ht="11.65" customHeight="1" thickBot="1">
      <c r="A278" s="2">
        <v>158</v>
      </c>
      <c r="C278" s="101" t="s">
        <v>129</v>
      </c>
      <c r="H278" s="102" t="s">
        <v>112</v>
      </c>
      <c r="I278" s="103">
        <v>4464637350.779995</v>
      </c>
      <c r="J278" s="103">
        <v>1884081438.032248</v>
      </c>
      <c r="K278" s="102"/>
      <c r="L278" s="103">
        <f>L276+L242</f>
        <v>4859238233.8329897</v>
      </c>
      <c r="M278" s="103">
        <f>M276+M242</f>
        <v>2775712957.4045763</v>
      </c>
      <c r="N278" s="103">
        <f>N276+N242</f>
        <v>2083525276.4284132</v>
      </c>
      <c r="O278" s="103">
        <f>O276+O242</f>
        <v>0</v>
      </c>
      <c r="P278" s="103">
        <f>P276+P242</f>
        <v>2083525276.4284132</v>
      </c>
      <c r="Q278" s="70"/>
      <c r="R278" s="71"/>
      <c r="S278" s="4"/>
      <c r="T278" s="4"/>
    </row>
    <row r="279" spans="1:20" ht="11.65" customHeight="1" thickTop="1">
      <c r="A279" s="2">
        <v>159</v>
      </c>
      <c r="C279" s="96"/>
      <c r="H279" s="72"/>
      <c r="I279" s="4"/>
      <c r="J279" s="4"/>
      <c r="K279" s="72"/>
      <c r="L279" s="4"/>
      <c r="M279" s="4"/>
      <c r="N279" s="4"/>
      <c r="O279" s="4"/>
      <c r="P279" s="4"/>
      <c r="Q279" s="70"/>
      <c r="R279" s="71"/>
      <c r="S279" s="4"/>
      <c r="T279" s="4"/>
    </row>
    <row r="280" spans="1:20" ht="15" customHeight="1">
      <c r="A280" s="2">
        <v>160</v>
      </c>
      <c r="C280" s="96" t="s">
        <v>130</v>
      </c>
      <c r="H280" s="72"/>
      <c r="I280" s="4"/>
      <c r="J280" s="4"/>
      <c r="K280" s="72"/>
      <c r="L280" s="4"/>
      <c r="M280" s="4"/>
      <c r="N280" s="4"/>
      <c r="O280" s="4"/>
      <c r="P280" s="4"/>
      <c r="Q280" s="70"/>
      <c r="R280" s="71"/>
      <c r="S280" s="4"/>
      <c r="T280" s="4"/>
    </row>
    <row r="281" spans="1:20" ht="11.65" customHeight="1">
      <c r="A281" s="2">
        <v>161</v>
      </c>
      <c r="C281" s="96"/>
      <c r="D281" s="96" t="s">
        <v>1</v>
      </c>
      <c r="E281" s="67" t="s">
        <v>131</v>
      </c>
      <c r="H281" s="72"/>
      <c r="I281" s="4">
        <v>3894336230.4899964</v>
      </c>
      <c r="J281" s="4">
        <v>1638004808.7399998</v>
      </c>
      <c r="K281" s="72"/>
      <c r="L281" s="4">
        <v>4162444793.7565064</v>
      </c>
      <c r="M281" s="4">
        <f t="shared" ref="M281:M286" si="0">L281-N281</f>
        <v>2379584084.3773403</v>
      </c>
      <c r="N281" s="98">
        <v>1782860709.3791661</v>
      </c>
      <c r="O281" s="4">
        <f t="shared" ref="O281:O286" si="1">P281-N281</f>
        <v>0</v>
      </c>
      <c r="P281" s="4">
        <v>1782860709.3791661</v>
      </c>
      <c r="Q281" s="70"/>
      <c r="R281" s="71"/>
      <c r="S281" s="4"/>
      <c r="T281" s="4"/>
    </row>
    <row r="282" spans="1:20" ht="11.65" customHeight="1">
      <c r="A282" s="2">
        <v>162</v>
      </c>
      <c r="C282" s="96"/>
      <c r="D282" s="1" t="s">
        <v>1</v>
      </c>
      <c r="E282" s="1" t="s">
        <v>132</v>
      </c>
      <c r="H282" s="72"/>
      <c r="I282" s="4">
        <v>0</v>
      </c>
      <c r="J282" s="4">
        <v>0</v>
      </c>
      <c r="K282" s="72"/>
      <c r="L282" s="4">
        <v>0</v>
      </c>
      <c r="M282" s="4">
        <f t="shared" si="0"/>
        <v>0</v>
      </c>
      <c r="N282" s="98">
        <v>0</v>
      </c>
      <c r="O282" s="4">
        <f t="shared" si="1"/>
        <v>0</v>
      </c>
      <c r="P282" s="4">
        <v>0</v>
      </c>
      <c r="Q282" s="70"/>
      <c r="R282" s="71"/>
      <c r="S282" s="4"/>
      <c r="T282" s="4"/>
    </row>
    <row r="283" spans="1:20" ht="11.65" customHeight="1">
      <c r="A283" s="2">
        <v>163</v>
      </c>
      <c r="C283" s="96"/>
      <c r="D283" s="1" t="s">
        <v>1</v>
      </c>
      <c r="E283" s="1" t="s">
        <v>133</v>
      </c>
      <c r="H283" s="72"/>
      <c r="I283" s="4">
        <v>11720379.93</v>
      </c>
      <c r="J283" s="4">
        <v>5034297.8448794428</v>
      </c>
      <c r="K283" s="72"/>
      <c r="L283" s="4">
        <v>11431973.363333333</v>
      </c>
      <c r="M283" s="4">
        <f t="shared" si="0"/>
        <v>6521555.8504645163</v>
      </c>
      <c r="N283" s="98">
        <v>4910417.512868817</v>
      </c>
      <c r="O283" s="4">
        <f t="shared" si="1"/>
        <v>0</v>
      </c>
      <c r="P283" s="4">
        <v>4910417.512868817</v>
      </c>
      <c r="Q283" s="70"/>
      <c r="R283" s="71"/>
      <c r="S283" s="4"/>
      <c r="T283" s="4"/>
    </row>
    <row r="284" spans="1:20" ht="11.65" customHeight="1">
      <c r="A284" s="2">
        <v>164</v>
      </c>
      <c r="C284" s="96"/>
      <c r="D284" s="1" t="s">
        <v>1</v>
      </c>
      <c r="E284" s="1" t="s">
        <v>134</v>
      </c>
      <c r="H284" s="72"/>
      <c r="I284" s="4">
        <v>3788244.5500000003</v>
      </c>
      <c r="J284" s="4">
        <v>1623399.3980810961</v>
      </c>
      <c r="K284" s="72"/>
      <c r="L284" s="4">
        <v>3788244.5500000003</v>
      </c>
      <c r="M284" s="4">
        <f t="shared" si="0"/>
        <v>2164845.1519189039</v>
      </c>
      <c r="N284" s="98">
        <v>1623399.3980810961</v>
      </c>
      <c r="O284" s="4">
        <f t="shared" si="1"/>
        <v>0</v>
      </c>
      <c r="P284" s="4">
        <v>1623399.3980810961</v>
      </c>
      <c r="Q284" s="70"/>
      <c r="R284" s="71"/>
      <c r="S284" s="79"/>
      <c r="T284" s="4"/>
    </row>
    <row r="285" spans="1:20" ht="11.65" customHeight="1">
      <c r="A285" s="2">
        <v>165</v>
      </c>
      <c r="C285" s="96"/>
      <c r="D285" s="1" t="s">
        <v>1</v>
      </c>
      <c r="E285" s="1" t="s">
        <v>135</v>
      </c>
      <c r="H285" s="72"/>
      <c r="I285" s="4">
        <v>554792495.80999899</v>
      </c>
      <c r="J285" s="4">
        <v>239418932.04928756</v>
      </c>
      <c r="K285" s="72"/>
      <c r="L285" s="4">
        <v>681573222.16314936</v>
      </c>
      <c r="M285" s="4">
        <f t="shared" si="0"/>
        <v>387442472.02485234</v>
      </c>
      <c r="N285" s="98">
        <v>294130750.13829702</v>
      </c>
      <c r="O285" s="4">
        <f t="shared" si="1"/>
        <v>0</v>
      </c>
      <c r="P285" s="4">
        <v>294130750.13829702</v>
      </c>
      <c r="Q285" s="70"/>
      <c r="R285" s="71"/>
      <c r="S285" s="4"/>
      <c r="T285" s="4"/>
    </row>
    <row r="286" spans="1:20" ht="11.65" customHeight="1">
      <c r="A286" s="2">
        <v>166</v>
      </c>
      <c r="C286" s="96"/>
      <c r="D286" s="1" t="s">
        <v>1</v>
      </c>
      <c r="E286" s="1" t="s">
        <v>136</v>
      </c>
      <c r="H286" s="72"/>
      <c r="I286" s="4">
        <v>0</v>
      </c>
      <c r="J286" s="4">
        <v>0</v>
      </c>
      <c r="K286" s="72"/>
      <c r="L286" s="4">
        <v>0</v>
      </c>
      <c r="M286" s="4">
        <f t="shared" si="0"/>
        <v>0</v>
      </c>
      <c r="N286" s="98">
        <v>0</v>
      </c>
      <c r="O286" s="4">
        <f t="shared" si="1"/>
        <v>0</v>
      </c>
      <c r="P286" s="4">
        <v>0</v>
      </c>
      <c r="Q286" s="70"/>
      <c r="R286" s="71"/>
      <c r="S286" s="4"/>
      <c r="T286" s="4"/>
    </row>
    <row r="287" spans="1:20" ht="11.65" customHeight="1">
      <c r="A287" s="2">
        <v>167</v>
      </c>
      <c r="C287" s="96"/>
      <c r="H287" s="72"/>
      <c r="I287" s="4"/>
      <c r="J287" s="4"/>
      <c r="K287" s="72"/>
      <c r="L287" s="4"/>
      <c r="M287" s="4"/>
      <c r="N287" s="4"/>
      <c r="O287" s="4"/>
      <c r="P287" s="4"/>
      <c r="Q287" s="70"/>
      <c r="R287" s="71"/>
      <c r="S287" s="4"/>
      <c r="T287" s="4"/>
    </row>
    <row r="288" spans="1:20" ht="11.65" customHeight="1" thickBot="1">
      <c r="A288" s="2">
        <v>168</v>
      </c>
      <c r="C288" s="96" t="s">
        <v>129</v>
      </c>
      <c r="H288" s="72" t="s">
        <v>1</v>
      </c>
      <c r="I288" s="114">
        <v>4464637350.779995</v>
      </c>
      <c r="J288" s="114">
        <v>1884081438.0322478</v>
      </c>
      <c r="K288" s="72"/>
      <c r="L288" s="114">
        <f>SUM(L281:L286)</f>
        <v>4859238233.8329887</v>
      </c>
      <c r="M288" s="114">
        <f>SUM(M281:M286)</f>
        <v>2775712957.4045758</v>
      </c>
      <c r="N288" s="114">
        <f>SUM(N281:N286)</f>
        <v>2083525276.4284132</v>
      </c>
      <c r="O288" s="114">
        <f>SUM(O281:O286)</f>
        <v>0</v>
      </c>
      <c r="P288" s="114">
        <f>SUM(P281:P286)</f>
        <v>2083525276.4284132</v>
      </c>
      <c r="Q288" s="70"/>
      <c r="R288" s="71"/>
      <c r="S288" s="4"/>
      <c r="T288" s="4"/>
    </row>
    <row r="289" spans="1:20" ht="11.65" customHeight="1" thickTop="1">
      <c r="A289" s="2">
        <v>169</v>
      </c>
      <c r="C289" s="96" t="s">
        <v>137</v>
      </c>
      <c r="H289" s="72"/>
      <c r="I289" s="4"/>
      <c r="J289" s="4"/>
      <c r="K289" s="72"/>
      <c r="L289" s="4"/>
      <c r="M289" s="4"/>
      <c r="N289" s="4"/>
      <c r="O289" s="4"/>
      <c r="P289" s="4"/>
      <c r="Q289" s="70"/>
      <c r="R289" s="71"/>
      <c r="S289" s="4"/>
      <c r="T289" s="4"/>
    </row>
    <row r="290" spans="1:20" ht="11.65" customHeight="1">
      <c r="A290" s="2">
        <v>170</v>
      </c>
      <c r="C290" s="96">
        <v>41160</v>
      </c>
      <c r="D290" s="1" t="s">
        <v>138</v>
      </c>
      <c r="H290" s="72"/>
      <c r="I290" s="4"/>
      <c r="J290" s="4"/>
      <c r="K290" s="72"/>
      <c r="L290" s="4"/>
      <c r="M290" s="4"/>
      <c r="N290" s="4"/>
      <c r="O290" s="4"/>
      <c r="P290" s="4"/>
      <c r="Q290" s="70"/>
      <c r="R290" s="71"/>
      <c r="S290" s="4"/>
      <c r="T290" s="4"/>
    </row>
    <row r="291" spans="1:20" ht="11.65" customHeight="1">
      <c r="A291" s="2">
        <v>171</v>
      </c>
      <c r="C291" s="96"/>
      <c r="F291" s="96" t="s">
        <v>663</v>
      </c>
      <c r="G291" s="1" t="s">
        <v>131</v>
      </c>
      <c r="H291" s="72"/>
      <c r="I291" s="4">
        <v>0</v>
      </c>
      <c r="J291" s="4">
        <v>0</v>
      </c>
      <c r="K291" s="72"/>
      <c r="L291" s="4">
        <v>0</v>
      </c>
      <c r="M291" s="4">
        <f>L291-N291</f>
        <v>0</v>
      </c>
      <c r="N291" s="98">
        <v>0</v>
      </c>
      <c r="O291" s="4">
        <f>P291-N291</f>
        <v>0</v>
      </c>
      <c r="P291" s="4">
        <v>0</v>
      </c>
      <c r="Q291" s="70"/>
      <c r="R291" s="71"/>
      <c r="S291" s="4"/>
      <c r="T291" s="4"/>
    </row>
    <row r="292" spans="1:20" ht="11.65" customHeight="1">
      <c r="A292" s="2">
        <v>172</v>
      </c>
      <c r="C292" s="96"/>
      <c r="F292" s="96" t="s">
        <v>665</v>
      </c>
      <c r="G292" s="1" t="s">
        <v>135</v>
      </c>
      <c r="H292" s="72"/>
      <c r="I292" s="4">
        <v>0</v>
      </c>
      <c r="J292" s="4">
        <v>0</v>
      </c>
      <c r="K292" s="72"/>
      <c r="L292" s="4">
        <v>0</v>
      </c>
      <c r="M292" s="4">
        <f>L292-N292</f>
        <v>0</v>
      </c>
      <c r="N292" s="98">
        <v>0</v>
      </c>
      <c r="O292" s="4">
        <f>P292-N292</f>
        <v>0</v>
      </c>
      <c r="P292" s="4">
        <v>0</v>
      </c>
      <c r="Q292" s="70"/>
      <c r="R292" s="71"/>
      <c r="S292" s="4"/>
      <c r="T292" s="4"/>
    </row>
    <row r="293" spans="1:20" ht="11.65" customHeight="1">
      <c r="A293" s="2">
        <v>173</v>
      </c>
      <c r="C293" s="96"/>
      <c r="F293" s="96" t="s">
        <v>670</v>
      </c>
      <c r="G293" s="1" t="s">
        <v>134</v>
      </c>
      <c r="H293" s="72"/>
      <c r="I293" s="4">
        <v>0</v>
      </c>
      <c r="J293" s="4">
        <v>0</v>
      </c>
      <c r="K293" s="72"/>
      <c r="L293" s="4">
        <v>0</v>
      </c>
      <c r="M293" s="4">
        <f>L293-N293</f>
        <v>0</v>
      </c>
      <c r="N293" s="98">
        <v>0</v>
      </c>
      <c r="O293" s="4">
        <f>P293-N293</f>
        <v>0</v>
      </c>
      <c r="P293" s="4">
        <v>0</v>
      </c>
      <c r="Q293" s="70"/>
      <c r="R293" s="71"/>
      <c r="S293" s="4"/>
      <c r="T293" s="4"/>
    </row>
    <row r="294" spans="1:20" ht="11.65" customHeight="1">
      <c r="A294" s="2">
        <v>174</v>
      </c>
      <c r="C294" s="96"/>
      <c r="F294" s="96" t="s">
        <v>665</v>
      </c>
      <c r="G294" s="1" t="s">
        <v>135</v>
      </c>
      <c r="H294" s="72"/>
      <c r="I294" s="4">
        <v>0</v>
      </c>
      <c r="J294" s="4">
        <v>0</v>
      </c>
      <c r="K294" s="72"/>
      <c r="L294" s="4">
        <v>0</v>
      </c>
      <c r="M294" s="4">
        <f>L294-N294</f>
        <v>0</v>
      </c>
      <c r="N294" s="98">
        <v>0</v>
      </c>
      <c r="O294" s="4">
        <f>P294-N294</f>
        <v>0</v>
      </c>
      <c r="P294" s="4">
        <v>0</v>
      </c>
      <c r="Q294" s="70"/>
      <c r="R294" s="71"/>
      <c r="S294" s="4"/>
      <c r="T294" s="4"/>
    </row>
    <row r="295" spans="1:20" ht="11.65" customHeight="1">
      <c r="A295" s="2">
        <v>175</v>
      </c>
      <c r="C295" s="96"/>
      <c r="F295" s="96" t="s">
        <v>574</v>
      </c>
      <c r="G295" s="1" t="s">
        <v>135</v>
      </c>
      <c r="H295" s="72"/>
      <c r="I295" s="4">
        <v>0</v>
      </c>
      <c r="J295" s="4">
        <v>0</v>
      </c>
      <c r="K295" s="72"/>
      <c r="L295" s="4">
        <v>0</v>
      </c>
      <c r="M295" s="4">
        <f>L295-N295</f>
        <v>0</v>
      </c>
      <c r="N295" s="98">
        <v>0</v>
      </c>
      <c r="O295" s="4">
        <f>P295-N295</f>
        <v>0</v>
      </c>
      <c r="P295" s="4">
        <v>0</v>
      </c>
      <c r="Q295" s="70"/>
      <c r="R295" s="71"/>
      <c r="S295" s="4"/>
      <c r="T295" s="4"/>
    </row>
    <row r="296" spans="1:20" ht="11.65" customHeight="1">
      <c r="A296" s="2">
        <v>176</v>
      </c>
      <c r="C296" s="96"/>
      <c r="H296" s="72" t="s">
        <v>112</v>
      </c>
      <c r="I296" s="99">
        <v>0</v>
      </c>
      <c r="J296" s="99">
        <v>0</v>
      </c>
      <c r="K296" s="72"/>
      <c r="L296" s="99">
        <f>SUBTOTAL(9,L291:L295)</f>
        <v>0</v>
      </c>
      <c r="M296" s="99">
        <f>SUBTOTAL(9,M291:M295)</f>
        <v>0</v>
      </c>
      <c r="N296" s="99">
        <f>SUBTOTAL(9,N291:N295)</f>
        <v>0</v>
      </c>
      <c r="O296" s="99">
        <f>SUBTOTAL(9,O291:O295)</f>
        <v>0</v>
      </c>
      <c r="P296" s="99">
        <f>SUBTOTAL(9,P291:P295)</f>
        <v>0</v>
      </c>
      <c r="Q296" s="70"/>
      <c r="R296" s="71"/>
      <c r="S296" s="4"/>
      <c r="T296" s="4"/>
    </row>
    <row r="297" spans="1:20" ht="11.65" customHeight="1">
      <c r="A297" s="2">
        <v>177</v>
      </c>
      <c r="C297" s="96"/>
      <c r="H297" s="72"/>
      <c r="I297" s="4"/>
      <c r="J297" s="4"/>
      <c r="K297" s="72"/>
      <c r="L297" s="4"/>
      <c r="M297" s="4"/>
      <c r="N297" s="4"/>
      <c r="O297" s="4"/>
      <c r="P297" s="4"/>
      <c r="Q297" s="70"/>
      <c r="R297" s="71"/>
      <c r="S297" s="4"/>
      <c r="T297" s="4"/>
    </row>
    <row r="298" spans="1:20" ht="11.65" customHeight="1">
      <c r="A298" s="2">
        <v>178</v>
      </c>
      <c r="C298" s="96">
        <v>41170</v>
      </c>
      <c r="D298" s="1" t="s">
        <v>139</v>
      </c>
      <c r="H298" s="72"/>
      <c r="I298" s="4"/>
      <c r="J298" s="4"/>
      <c r="K298" s="72"/>
      <c r="L298" s="4"/>
      <c r="M298" s="4"/>
      <c r="N298" s="4"/>
      <c r="O298" s="4"/>
      <c r="P298" s="4"/>
      <c r="Q298" s="70"/>
      <c r="R298" s="71"/>
      <c r="S298" s="4"/>
      <c r="T298" s="4"/>
    </row>
    <row r="299" spans="1:20" ht="11.65" customHeight="1">
      <c r="A299" s="2">
        <v>179</v>
      </c>
      <c r="C299" s="96"/>
      <c r="F299" s="96" t="s">
        <v>663</v>
      </c>
      <c r="G299" s="1" t="s">
        <v>131</v>
      </c>
      <c r="H299" s="72"/>
      <c r="I299" s="4">
        <v>0</v>
      </c>
      <c r="J299" s="4">
        <v>0</v>
      </c>
      <c r="K299" s="72"/>
      <c r="L299" s="4">
        <v>0</v>
      </c>
      <c r="M299" s="4">
        <f>L299-N299</f>
        <v>0</v>
      </c>
      <c r="N299" s="98">
        <v>0</v>
      </c>
      <c r="O299" s="4">
        <f>P299-N299</f>
        <v>0</v>
      </c>
      <c r="P299" s="4">
        <v>0</v>
      </c>
      <c r="Q299" s="70"/>
      <c r="R299" s="71"/>
      <c r="S299" s="4"/>
      <c r="T299" s="4"/>
    </row>
    <row r="300" spans="1:20" ht="11.65" customHeight="1">
      <c r="A300" s="2">
        <v>180</v>
      </c>
      <c r="C300" s="96"/>
      <c r="F300" s="96" t="s">
        <v>665</v>
      </c>
      <c r="G300" s="1" t="s">
        <v>135</v>
      </c>
      <c r="H300" s="72"/>
      <c r="I300" s="4">
        <v>0</v>
      </c>
      <c r="J300" s="4">
        <v>0</v>
      </c>
      <c r="K300" s="72"/>
      <c r="L300" s="4">
        <v>0</v>
      </c>
      <c r="M300" s="4">
        <f>L300-N300</f>
        <v>0</v>
      </c>
      <c r="N300" s="98">
        <v>0</v>
      </c>
      <c r="O300" s="4">
        <f>P300-N300</f>
        <v>0</v>
      </c>
      <c r="P300" s="4">
        <v>0</v>
      </c>
      <c r="Q300" s="70"/>
      <c r="R300" s="71"/>
      <c r="S300" s="4"/>
      <c r="T300" s="4"/>
    </row>
    <row r="301" spans="1:20" ht="11.65" customHeight="1">
      <c r="A301" s="2">
        <v>181</v>
      </c>
      <c r="C301" s="96"/>
      <c r="H301" s="72" t="s">
        <v>112</v>
      </c>
      <c r="I301" s="99">
        <v>0</v>
      </c>
      <c r="J301" s="99">
        <v>0</v>
      </c>
      <c r="K301" s="72"/>
      <c r="L301" s="99">
        <f>SUBTOTAL(9,L299:L300)</f>
        <v>0</v>
      </c>
      <c r="M301" s="99">
        <f>SUBTOTAL(9,M299:M300)</f>
        <v>0</v>
      </c>
      <c r="N301" s="99">
        <f>SUBTOTAL(9,N299:N300)</f>
        <v>0</v>
      </c>
      <c r="O301" s="99">
        <f>SUBTOTAL(9,O299:O300)</f>
        <v>0</v>
      </c>
      <c r="P301" s="99">
        <f>SUBTOTAL(9,P299:P300)</f>
        <v>0</v>
      </c>
      <c r="Q301" s="70"/>
      <c r="R301" s="71"/>
      <c r="S301" s="4"/>
      <c r="T301" s="4"/>
    </row>
    <row r="302" spans="1:20" ht="11.65" customHeight="1">
      <c r="A302" s="2">
        <v>182</v>
      </c>
      <c r="C302" s="96"/>
      <c r="H302" s="72"/>
      <c r="I302" s="4"/>
      <c r="J302" s="4"/>
      <c r="K302" s="72"/>
      <c r="L302" s="4"/>
      <c r="M302" s="4"/>
      <c r="N302" s="4"/>
      <c r="O302" s="4"/>
      <c r="P302" s="4"/>
      <c r="Q302" s="70"/>
      <c r="R302" s="71"/>
      <c r="S302" s="4"/>
      <c r="T302" s="4"/>
    </row>
    <row r="303" spans="1:20" ht="11.65" customHeight="1">
      <c r="A303" s="2">
        <v>183</v>
      </c>
      <c r="C303" s="96">
        <v>4118</v>
      </c>
      <c r="D303" s="1" t="s">
        <v>140</v>
      </c>
      <c r="H303" s="72"/>
      <c r="I303" s="4"/>
      <c r="J303" s="4"/>
      <c r="K303" s="72"/>
      <c r="L303" s="4"/>
      <c r="M303" s="4"/>
      <c r="N303" s="4"/>
      <c r="O303" s="4"/>
      <c r="P303" s="4"/>
      <c r="Q303" s="70"/>
      <c r="R303" s="71"/>
      <c r="S303" s="4"/>
      <c r="T303" s="4"/>
    </row>
    <row r="304" spans="1:20" ht="11.65" customHeight="1">
      <c r="A304" s="2">
        <v>184</v>
      </c>
      <c r="C304" s="96"/>
      <c r="F304" s="96" t="s">
        <v>574</v>
      </c>
      <c r="G304" s="1" t="s">
        <v>131</v>
      </c>
      <c r="H304" s="72"/>
      <c r="I304" s="4">
        <v>0</v>
      </c>
      <c r="J304" s="4">
        <v>0</v>
      </c>
      <c r="K304" s="72"/>
      <c r="L304" s="4">
        <v>0</v>
      </c>
      <c r="M304" s="4">
        <f>L304-N304</f>
        <v>0</v>
      </c>
      <c r="N304" s="98">
        <v>0</v>
      </c>
      <c r="O304" s="4">
        <f>P304-N304</f>
        <v>0</v>
      </c>
      <c r="P304" s="4">
        <v>0</v>
      </c>
      <c r="Q304" s="70"/>
      <c r="R304" s="71"/>
      <c r="S304" s="4"/>
      <c r="T304" s="4"/>
    </row>
    <row r="305" spans="1:20" ht="11.65" customHeight="1">
      <c r="A305" s="2">
        <v>185</v>
      </c>
      <c r="C305" s="96"/>
      <c r="F305" s="96" t="s">
        <v>574</v>
      </c>
      <c r="G305" s="1" t="s">
        <v>133</v>
      </c>
      <c r="H305" s="72"/>
      <c r="I305" s="4">
        <v>-559750.40000000002</v>
      </c>
      <c r="J305" s="4">
        <v>-240431.64549448239</v>
      </c>
      <c r="K305" s="72"/>
      <c r="L305" s="4">
        <v>-2093869.997</v>
      </c>
      <c r="M305" s="4">
        <f>L305-N305</f>
        <v>-1194482.3255838887</v>
      </c>
      <c r="N305" s="98">
        <v>-899387.67141611129</v>
      </c>
      <c r="O305" s="4">
        <f>P305-N305</f>
        <v>0</v>
      </c>
      <c r="P305" s="4">
        <v>-899387.67141611129</v>
      </c>
      <c r="Q305" s="70"/>
      <c r="R305" s="71"/>
      <c r="S305" s="4"/>
      <c r="T305" s="4"/>
    </row>
    <row r="306" spans="1:20" ht="11.65" customHeight="1">
      <c r="A306" s="2">
        <v>186</v>
      </c>
      <c r="C306" s="96"/>
      <c r="H306" s="72" t="s">
        <v>112</v>
      </c>
      <c r="I306" s="99">
        <v>-559750.40000000002</v>
      </c>
      <c r="J306" s="99">
        <v>-240431.64549448239</v>
      </c>
      <c r="K306" s="72"/>
      <c r="L306" s="99">
        <f>SUBTOTAL(9,L304:L305)</f>
        <v>-2093869.997</v>
      </c>
      <c r="M306" s="99">
        <f>SUBTOTAL(9,M304:M305)</f>
        <v>-1194482.3255838887</v>
      </c>
      <c r="N306" s="99">
        <f>SUBTOTAL(9,N304:N305)</f>
        <v>-899387.67141611129</v>
      </c>
      <c r="O306" s="99">
        <f>SUBTOTAL(9,O304:O305)</f>
        <v>0</v>
      </c>
      <c r="P306" s="99">
        <f>SUBTOTAL(9,P304:P305)</f>
        <v>-899387.67141611129</v>
      </c>
      <c r="Q306" s="70"/>
      <c r="R306" s="71"/>
      <c r="S306" s="4"/>
      <c r="T306" s="4"/>
    </row>
    <row r="307" spans="1:20" ht="11.65" customHeight="1">
      <c r="A307" s="2">
        <v>187</v>
      </c>
      <c r="C307" s="96"/>
      <c r="H307" s="72"/>
      <c r="I307" s="4"/>
      <c r="J307" s="4"/>
      <c r="K307" s="72"/>
      <c r="L307" s="4"/>
      <c r="M307" s="4"/>
      <c r="N307" s="4"/>
      <c r="O307" s="4"/>
      <c r="P307" s="4"/>
      <c r="Q307" s="70"/>
      <c r="R307" s="71"/>
      <c r="S307" s="4"/>
      <c r="T307" s="4"/>
    </row>
    <row r="308" spans="1:20" ht="11.65" customHeight="1">
      <c r="A308" s="2">
        <v>188</v>
      </c>
      <c r="C308" s="96">
        <v>41181</v>
      </c>
      <c r="D308" s="67" t="s">
        <v>141</v>
      </c>
      <c r="H308" s="72"/>
      <c r="I308" s="4"/>
      <c r="J308" s="4"/>
      <c r="K308" s="72"/>
      <c r="L308" s="4"/>
      <c r="M308" s="4"/>
      <c r="N308" s="4"/>
      <c r="O308" s="4"/>
      <c r="P308" s="4"/>
      <c r="Q308" s="70"/>
      <c r="R308" s="71"/>
      <c r="S308" s="4"/>
      <c r="T308" s="4"/>
    </row>
    <row r="309" spans="1:20" ht="11.65" customHeight="1">
      <c r="A309" s="2">
        <v>189</v>
      </c>
      <c r="C309" s="96"/>
      <c r="F309" s="96" t="s">
        <v>574</v>
      </c>
      <c r="G309" s="1" t="s">
        <v>133</v>
      </c>
      <c r="H309" s="72"/>
      <c r="I309" s="4">
        <v>0</v>
      </c>
      <c r="J309" s="4">
        <v>0</v>
      </c>
      <c r="K309" s="72"/>
      <c r="L309" s="4">
        <v>0</v>
      </c>
      <c r="M309" s="4">
        <f>L309-N309</f>
        <v>0</v>
      </c>
      <c r="N309" s="98">
        <v>0</v>
      </c>
      <c r="O309" s="4">
        <f>P309-N309</f>
        <v>0</v>
      </c>
      <c r="P309" s="4">
        <v>0</v>
      </c>
      <c r="Q309" s="70"/>
      <c r="R309" s="71"/>
      <c r="S309" s="4"/>
      <c r="T309" s="4"/>
    </row>
    <row r="310" spans="1:20" ht="11.65" customHeight="1">
      <c r="A310" s="2">
        <v>190</v>
      </c>
      <c r="C310" s="96"/>
      <c r="H310" s="72" t="s">
        <v>112</v>
      </c>
      <c r="I310" s="99">
        <v>0</v>
      </c>
      <c r="J310" s="99">
        <v>0</v>
      </c>
      <c r="K310" s="72"/>
      <c r="L310" s="99">
        <f>SUBTOTAL(9,L309)</f>
        <v>0</v>
      </c>
      <c r="M310" s="99">
        <f>SUBTOTAL(9,M309)</f>
        <v>0</v>
      </c>
      <c r="N310" s="99">
        <f>SUBTOTAL(9,N309)</f>
        <v>0</v>
      </c>
      <c r="O310" s="99">
        <f>SUBTOTAL(9,O309)</f>
        <v>0</v>
      </c>
      <c r="P310" s="99">
        <f>SUBTOTAL(9,P309)</f>
        <v>0</v>
      </c>
      <c r="Q310" s="70"/>
      <c r="R310" s="71"/>
      <c r="S310" s="4"/>
      <c r="T310" s="4"/>
    </row>
    <row r="311" spans="1:20" ht="11.65" customHeight="1">
      <c r="A311" s="2">
        <v>191</v>
      </c>
      <c r="C311" s="96"/>
      <c r="H311" s="72"/>
      <c r="I311" s="4"/>
      <c r="J311" s="4"/>
      <c r="K311" s="72"/>
      <c r="L311" s="4"/>
      <c r="M311" s="4"/>
      <c r="N311" s="4"/>
      <c r="O311" s="4"/>
      <c r="P311" s="4"/>
      <c r="Q311" s="70"/>
      <c r="R311" s="71"/>
      <c r="S311" s="4"/>
      <c r="T311" s="4"/>
    </row>
    <row r="312" spans="1:20" ht="11.65" customHeight="1">
      <c r="A312" s="2">
        <v>192</v>
      </c>
      <c r="C312" s="96">
        <v>4194</v>
      </c>
      <c r="D312" s="1" t="s">
        <v>142</v>
      </c>
      <c r="H312" s="72"/>
      <c r="I312" s="4"/>
      <c r="J312" s="4"/>
      <c r="K312" s="72"/>
      <c r="L312" s="4"/>
      <c r="M312" s="4"/>
      <c r="N312" s="4"/>
      <c r="O312" s="4"/>
      <c r="P312" s="4"/>
      <c r="Q312" s="70"/>
      <c r="R312" s="71"/>
      <c r="S312" s="4"/>
      <c r="T312" s="4"/>
    </row>
    <row r="313" spans="1:20" ht="11.65" customHeight="1">
      <c r="A313" s="2">
        <v>193</v>
      </c>
      <c r="C313" s="96"/>
      <c r="F313" s="96" t="s">
        <v>574</v>
      </c>
      <c r="G313" s="1" t="s">
        <v>135</v>
      </c>
      <c r="H313" s="72"/>
      <c r="I313" s="4">
        <v>0</v>
      </c>
      <c r="J313" s="4">
        <v>0</v>
      </c>
      <c r="K313" s="72"/>
      <c r="L313" s="4">
        <v>0</v>
      </c>
      <c r="M313" s="4">
        <f>L313-N313</f>
        <v>0</v>
      </c>
      <c r="N313" s="98">
        <v>0</v>
      </c>
      <c r="O313" s="4">
        <f>P313-N313</f>
        <v>0</v>
      </c>
      <c r="P313" s="4">
        <v>0</v>
      </c>
      <c r="Q313" s="70"/>
      <c r="R313" s="71"/>
      <c r="S313" s="4"/>
      <c r="T313" s="4"/>
    </row>
    <row r="314" spans="1:20" ht="11.65" customHeight="1">
      <c r="A314" s="2">
        <v>194</v>
      </c>
      <c r="C314" s="96"/>
      <c r="H314" s="72" t="s">
        <v>112</v>
      </c>
      <c r="I314" s="99">
        <v>0</v>
      </c>
      <c r="J314" s="99">
        <v>0</v>
      </c>
      <c r="K314" s="72"/>
      <c r="L314" s="99">
        <f>SUBTOTAL(9,L313)</f>
        <v>0</v>
      </c>
      <c r="M314" s="99">
        <f>SUBTOTAL(9,M313)</f>
        <v>0</v>
      </c>
      <c r="N314" s="99">
        <f>SUBTOTAL(9,N313)</f>
        <v>0</v>
      </c>
      <c r="O314" s="99">
        <f>SUBTOTAL(9,O313)</f>
        <v>0</v>
      </c>
      <c r="P314" s="99">
        <f>SUBTOTAL(9,P313)</f>
        <v>0</v>
      </c>
      <c r="Q314" s="70"/>
      <c r="R314" s="71"/>
      <c r="S314" s="4"/>
      <c r="T314" s="4"/>
    </row>
    <row r="315" spans="1:20" ht="11.65" customHeight="1">
      <c r="A315" s="2">
        <v>195</v>
      </c>
      <c r="C315" s="96"/>
      <c r="H315" s="72"/>
      <c r="I315" s="4"/>
      <c r="J315" s="4"/>
      <c r="K315" s="72"/>
      <c r="L315" s="4"/>
      <c r="M315" s="4"/>
      <c r="N315" s="4"/>
      <c r="O315" s="4"/>
      <c r="P315" s="4"/>
      <c r="Q315" s="70"/>
      <c r="R315" s="71"/>
      <c r="S315" s="4"/>
      <c r="T315" s="4"/>
    </row>
    <row r="316" spans="1:20" ht="11.65" customHeight="1">
      <c r="A316" s="2">
        <v>196</v>
      </c>
      <c r="C316" s="96">
        <v>421</v>
      </c>
      <c r="D316" s="1" t="s">
        <v>143</v>
      </c>
      <c r="H316" s="72"/>
      <c r="I316" s="4"/>
      <c r="J316" s="4"/>
      <c r="K316" s="72"/>
      <c r="L316" s="4"/>
      <c r="M316" s="4"/>
      <c r="N316" s="4"/>
      <c r="O316" s="4"/>
      <c r="P316" s="4"/>
      <c r="Q316" s="70"/>
      <c r="R316" s="71"/>
      <c r="S316" s="4"/>
      <c r="T316" s="4"/>
    </row>
    <row r="317" spans="1:20" ht="11.65" customHeight="1">
      <c r="A317" s="2">
        <v>197</v>
      </c>
      <c r="C317" s="96"/>
      <c r="F317" s="96" t="s">
        <v>663</v>
      </c>
      <c r="G317" s="1" t="s">
        <v>131</v>
      </c>
      <c r="H317" s="72"/>
      <c r="I317" s="4">
        <v>233226.32000000004</v>
      </c>
      <c r="J317" s="4">
        <v>0</v>
      </c>
      <c r="K317" s="72"/>
      <c r="L317" s="4">
        <v>77137.250000000087</v>
      </c>
      <c r="M317" s="4">
        <f t="shared" ref="M317:M322" si="2">L317-N317</f>
        <v>223039.84000000005</v>
      </c>
      <c r="N317" s="98">
        <v>-145902.58999999997</v>
      </c>
      <c r="O317" s="4">
        <f t="shared" ref="O317:O322" si="3">P317-N317</f>
        <v>0</v>
      </c>
      <c r="P317" s="4">
        <v>-145902.58999999997</v>
      </c>
      <c r="Q317" s="70"/>
      <c r="R317" s="71"/>
      <c r="S317" s="4"/>
      <c r="T317" s="4"/>
    </row>
    <row r="318" spans="1:20" ht="11.65" customHeight="1">
      <c r="A318" s="2">
        <v>198</v>
      </c>
      <c r="C318" s="96"/>
      <c r="F318" s="96" t="s">
        <v>665</v>
      </c>
      <c r="G318" s="1" t="s">
        <v>135</v>
      </c>
      <c r="H318" s="72"/>
      <c r="I318" s="4">
        <v>-761976.14</v>
      </c>
      <c r="J318" s="4">
        <v>-328828.37288469047</v>
      </c>
      <c r="K318" s="72"/>
      <c r="L318" s="4">
        <v>-761976.14</v>
      </c>
      <c r="M318" s="4">
        <f t="shared" si="2"/>
        <v>-433147.76711530954</v>
      </c>
      <c r="N318" s="98">
        <v>-328828.37288469047</v>
      </c>
      <c r="O318" s="4">
        <f t="shared" si="3"/>
        <v>0</v>
      </c>
      <c r="P318" s="4">
        <v>-328828.37288469047</v>
      </c>
      <c r="Q318" s="70"/>
      <c r="R318" s="71"/>
      <c r="S318" s="4"/>
      <c r="T318" s="4"/>
    </row>
    <row r="319" spans="1:20" ht="11.65" customHeight="1">
      <c r="A319" s="2">
        <v>199</v>
      </c>
      <c r="C319" s="96"/>
      <c r="F319" s="96" t="s">
        <v>665</v>
      </c>
      <c r="G319" s="1" t="s">
        <v>135</v>
      </c>
      <c r="H319" s="72"/>
      <c r="I319" s="4">
        <v>-170994.53</v>
      </c>
      <c r="J319" s="4">
        <v>-73792.144032334647</v>
      </c>
      <c r="K319" s="72"/>
      <c r="L319" s="4">
        <v>-170994.53</v>
      </c>
      <c r="M319" s="4">
        <f t="shared" si="2"/>
        <v>-97202.385967665352</v>
      </c>
      <c r="N319" s="98">
        <v>-73792.144032334647</v>
      </c>
      <c r="O319" s="4">
        <f t="shared" si="3"/>
        <v>0</v>
      </c>
      <c r="P319" s="4">
        <v>-73792.144032334647</v>
      </c>
      <c r="Q319" s="70"/>
      <c r="R319" s="71"/>
      <c r="S319" s="4"/>
      <c r="T319" s="4"/>
    </row>
    <row r="320" spans="1:20" ht="11.65" customHeight="1">
      <c r="A320" s="2">
        <v>200</v>
      </c>
      <c r="C320" s="96"/>
      <c r="F320" s="96" t="s">
        <v>664</v>
      </c>
      <c r="G320" s="1" t="s">
        <v>132</v>
      </c>
      <c r="H320" s="72"/>
      <c r="I320" s="4">
        <v>899.16</v>
      </c>
      <c r="J320" s="4">
        <v>448.61578989207163</v>
      </c>
      <c r="K320" s="72"/>
      <c r="L320" s="4">
        <v>899.16</v>
      </c>
      <c r="M320" s="4">
        <f t="shared" si="2"/>
        <v>450.54421010792834</v>
      </c>
      <c r="N320" s="98">
        <v>448.61578989207163</v>
      </c>
      <c r="O320" s="4">
        <f t="shared" si="3"/>
        <v>0</v>
      </c>
      <c r="P320" s="4">
        <v>448.61578989207163</v>
      </c>
      <c r="Q320" s="70"/>
      <c r="R320" s="71"/>
      <c r="S320" s="4"/>
      <c r="T320" s="4"/>
    </row>
    <row r="321" spans="1:20" ht="11.65" customHeight="1">
      <c r="A321" s="2">
        <v>201</v>
      </c>
      <c r="C321" s="96"/>
      <c r="F321" s="96" t="s">
        <v>671</v>
      </c>
      <c r="G321" s="1" t="s">
        <v>134</v>
      </c>
      <c r="H321" s="72"/>
      <c r="I321" s="4">
        <v>-380082.63</v>
      </c>
      <c r="J321" s="4">
        <v>-162879.11316683079</v>
      </c>
      <c r="K321" s="72"/>
      <c r="L321" s="4">
        <v>2099.3399999999674</v>
      </c>
      <c r="M321" s="4">
        <f t="shared" si="2"/>
        <v>1199.6971054124162</v>
      </c>
      <c r="N321" s="98">
        <v>899.64289458755115</v>
      </c>
      <c r="O321" s="4">
        <f t="shared" si="3"/>
        <v>0</v>
      </c>
      <c r="P321" s="4">
        <v>899.64289458755115</v>
      </c>
      <c r="Q321" s="70"/>
      <c r="R321" s="71"/>
      <c r="S321" s="4"/>
      <c r="T321" s="4"/>
    </row>
    <row r="322" spans="1:20" ht="11.65" customHeight="1">
      <c r="A322" s="2">
        <v>202</v>
      </c>
      <c r="C322" s="96"/>
      <c r="F322" s="96" t="s">
        <v>574</v>
      </c>
      <c r="G322" s="1" t="s">
        <v>135</v>
      </c>
      <c r="H322" s="72"/>
      <c r="I322" s="4">
        <v>-50606.1</v>
      </c>
      <c r="J322" s="4">
        <v>-21838.901046219024</v>
      </c>
      <c r="K322" s="72"/>
      <c r="L322" s="4">
        <v>-276699</v>
      </c>
      <c r="M322" s="4">
        <f t="shared" si="2"/>
        <v>-157290.42908487795</v>
      </c>
      <c r="N322" s="98">
        <v>-119408.57091512205</v>
      </c>
      <c r="O322" s="4">
        <f t="shared" si="3"/>
        <v>0</v>
      </c>
      <c r="P322" s="4">
        <v>-119408.57091512205</v>
      </c>
      <c r="Q322" s="70"/>
      <c r="R322" s="71"/>
      <c r="S322" s="4"/>
      <c r="T322" s="4"/>
    </row>
    <row r="323" spans="1:20" ht="11.65" customHeight="1">
      <c r="A323" s="2">
        <v>203</v>
      </c>
      <c r="C323" s="96"/>
      <c r="H323" s="72" t="s">
        <v>112</v>
      </c>
      <c r="I323" s="99">
        <v>-1129533.92</v>
      </c>
      <c r="J323" s="99">
        <v>-586889.91534018284</v>
      </c>
      <c r="K323" s="72"/>
      <c r="L323" s="99">
        <f>SUBTOTAL(9,L317:L322)</f>
        <v>-1129533.92</v>
      </c>
      <c r="M323" s="99">
        <f>SUBTOTAL(9,M317:M322)</f>
        <v>-462950.50085233245</v>
      </c>
      <c r="N323" s="99">
        <f>SUBTOTAL(9,N317:N322)</f>
        <v>-666583.41914766748</v>
      </c>
      <c r="O323" s="99">
        <f>SUBTOTAL(9,O317:O322)</f>
        <v>0</v>
      </c>
      <c r="P323" s="99">
        <f>SUBTOTAL(9,P317:P322)</f>
        <v>-666583.41914766748</v>
      </c>
      <c r="Q323" s="70"/>
      <c r="R323" s="71"/>
      <c r="S323" s="4"/>
      <c r="T323" s="4"/>
    </row>
    <row r="324" spans="1:20" ht="11.65" customHeight="1">
      <c r="A324" s="2">
        <v>204</v>
      </c>
      <c r="C324" s="96"/>
      <c r="H324" s="72"/>
      <c r="I324" s="4"/>
      <c r="J324" s="4"/>
      <c r="K324" s="72"/>
      <c r="L324" s="4"/>
      <c r="M324" s="4"/>
      <c r="N324" s="4"/>
      <c r="O324" s="4"/>
      <c r="P324" s="4"/>
      <c r="Q324" s="70"/>
      <c r="R324" s="71"/>
      <c r="S324" s="4"/>
      <c r="T324" s="4"/>
    </row>
    <row r="325" spans="1:20" ht="11.65" customHeight="1" thickBot="1">
      <c r="A325" s="2">
        <v>205</v>
      </c>
      <c r="C325" s="101" t="s">
        <v>144</v>
      </c>
      <c r="H325" s="102" t="s">
        <v>1</v>
      </c>
      <c r="I325" s="103">
        <v>-1689284.3200000003</v>
      </c>
      <c r="J325" s="103">
        <v>-827321.56083466532</v>
      </c>
      <c r="K325" s="102"/>
      <c r="L325" s="103">
        <f>SUBTOTAL(9,L291:L323)</f>
        <v>-3223403.9169999999</v>
      </c>
      <c r="M325" s="103">
        <f>SUBTOTAL(9,M291:M323)</f>
        <v>-1657432.8264362211</v>
      </c>
      <c r="N325" s="103">
        <f>SUBTOTAL(9,N291:N323)</f>
        <v>-1565971.0905637788</v>
      </c>
      <c r="O325" s="103">
        <f>SUBTOTAL(9,O291:O323)</f>
        <v>0</v>
      </c>
      <c r="P325" s="103">
        <f>SUBTOTAL(9,P291:P323)</f>
        <v>-1565971.0905637788</v>
      </c>
      <c r="Q325" s="70"/>
      <c r="R325" s="71"/>
      <c r="S325" s="4"/>
      <c r="T325" s="4"/>
    </row>
    <row r="326" spans="1:20" ht="11.65" customHeight="1" thickTop="1">
      <c r="A326" s="2">
        <v>206</v>
      </c>
      <c r="C326" s="96" t="s">
        <v>145</v>
      </c>
      <c r="H326" s="72"/>
      <c r="I326" s="4"/>
      <c r="J326" s="4"/>
      <c r="K326" s="72"/>
      <c r="L326" s="4"/>
      <c r="M326" s="4"/>
      <c r="N326" s="4"/>
      <c r="O326" s="4"/>
      <c r="P326" s="4"/>
      <c r="Q326" s="70"/>
      <c r="R326" s="71"/>
      <c r="S326" s="4"/>
      <c r="T326" s="4"/>
    </row>
    <row r="327" spans="1:20" ht="11.65" customHeight="1">
      <c r="A327" s="2">
        <v>207</v>
      </c>
      <c r="C327" s="96">
        <v>4311</v>
      </c>
      <c r="D327" s="1" t="s">
        <v>146</v>
      </c>
      <c r="H327" s="72"/>
      <c r="I327" s="4"/>
      <c r="J327" s="4"/>
      <c r="K327" s="72"/>
      <c r="L327" s="4"/>
      <c r="M327" s="4"/>
      <c r="N327" s="4"/>
      <c r="O327" s="4"/>
      <c r="P327" s="4"/>
      <c r="Q327" s="70"/>
      <c r="R327" s="71"/>
      <c r="S327" s="4"/>
      <c r="T327" s="4"/>
    </row>
    <row r="328" spans="1:20" ht="11.65" customHeight="1">
      <c r="A328" s="2">
        <v>208</v>
      </c>
      <c r="C328" s="96"/>
      <c r="F328" s="96" t="s">
        <v>664</v>
      </c>
      <c r="G328" s="1" t="s">
        <v>131</v>
      </c>
      <c r="H328" s="72"/>
      <c r="I328" s="4">
        <v>0</v>
      </c>
      <c r="J328" s="4">
        <v>0</v>
      </c>
      <c r="K328" s="72"/>
      <c r="L328" s="4">
        <v>917589.1</v>
      </c>
      <c r="M328" s="4">
        <f>L328-N328</f>
        <v>0</v>
      </c>
      <c r="N328" s="98">
        <v>917589.1</v>
      </c>
      <c r="O328" s="4">
        <f>P328-N328</f>
        <v>0</v>
      </c>
      <c r="P328" s="4">
        <v>917589.1</v>
      </c>
      <c r="Q328" s="70"/>
      <c r="R328" s="71"/>
      <c r="S328" s="4"/>
      <c r="T328" s="4"/>
    </row>
    <row r="329" spans="1:20" ht="11.65" customHeight="1">
      <c r="A329" s="2">
        <v>209</v>
      </c>
      <c r="C329" s="96"/>
      <c r="H329" s="72" t="s">
        <v>112</v>
      </c>
      <c r="I329" s="99">
        <v>0</v>
      </c>
      <c r="J329" s="99">
        <v>0</v>
      </c>
      <c r="K329" s="72"/>
      <c r="L329" s="99">
        <f>SUBTOTAL(9,L328)</f>
        <v>917589.1</v>
      </c>
      <c r="M329" s="99">
        <f>SUBTOTAL(9,M328)</f>
        <v>0</v>
      </c>
      <c r="N329" s="99">
        <f>SUBTOTAL(9,N328)</f>
        <v>917589.1</v>
      </c>
      <c r="O329" s="99">
        <f>SUBTOTAL(9,O328)</f>
        <v>0</v>
      </c>
      <c r="P329" s="99">
        <f>SUBTOTAL(9,P328)</f>
        <v>917589.1</v>
      </c>
      <c r="Q329" s="70"/>
      <c r="R329" s="71"/>
      <c r="S329" s="4"/>
      <c r="T329" s="4"/>
    </row>
    <row r="330" spans="1:20" ht="11.65" customHeight="1">
      <c r="A330" s="2">
        <v>210</v>
      </c>
      <c r="C330" s="101" t="s">
        <v>147</v>
      </c>
      <c r="H330" s="102"/>
      <c r="I330" s="115">
        <v>0</v>
      </c>
      <c r="J330" s="115">
        <v>0</v>
      </c>
      <c r="K330" s="102"/>
      <c r="L330" s="115">
        <f>SUBTOTAL(9,L328:L329)</f>
        <v>917589.1</v>
      </c>
      <c r="M330" s="115">
        <f>SUBTOTAL(9,M328:M329)</f>
        <v>0</v>
      </c>
      <c r="N330" s="115">
        <f>SUBTOTAL(9,N328:N329)</f>
        <v>917589.1</v>
      </c>
      <c r="O330" s="115">
        <f>SUBTOTAL(9,O328:O329)</f>
        <v>0</v>
      </c>
      <c r="P330" s="115">
        <f>SUBTOTAL(9,P328:P329)</f>
        <v>917589.1</v>
      </c>
      <c r="Q330" s="70"/>
      <c r="R330" s="71"/>
      <c r="S330" s="4"/>
      <c r="T330" s="4"/>
    </row>
    <row r="331" spans="1:20" ht="11.65" customHeight="1">
      <c r="A331" s="2">
        <v>211</v>
      </c>
      <c r="C331" s="96"/>
      <c r="H331" s="72"/>
      <c r="I331" s="4"/>
      <c r="J331" s="4"/>
      <c r="K331" s="72"/>
      <c r="L331" s="4"/>
      <c r="M331" s="4"/>
      <c r="N331" s="4"/>
      <c r="O331" s="4"/>
      <c r="P331" s="4"/>
      <c r="Q331" s="70"/>
      <c r="R331" s="71"/>
      <c r="S331" s="4"/>
      <c r="T331" s="4"/>
    </row>
    <row r="332" spans="1:20" ht="11.65" customHeight="1" thickBot="1">
      <c r="A332" s="2">
        <v>212</v>
      </c>
      <c r="C332" s="101" t="s">
        <v>148</v>
      </c>
      <c r="H332" s="102" t="s">
        <v>112</v>
      </c>
      <c r="I332" s="103">
        <v>-1689284.3200000003</v>
      </c>
      <c r="J332" s="103">
        <v>-827321.56083466532</v>
      </c>
      <c r="K332" s="102"/>
      <c r="L332" s="103">
        <f>L330+L325</f>
        <v>-2305814.8169999998</v>
      </c>
      <c r="M332" s="103">
        <f>M330+M325</f>
        <v>-1657432.8264362211</v>
      </c>
      <c r="N332" s="103">
        <f>N330+N325</f>
        <v>-648381.99056377879</v>
      </c>
      <c r="O332" s="103">
        <f>O330+O325</f>
        <v>0</v>
      </c>
      <c r="P332" s="103">
        <f>P330+P325</f>
        <v>-648381.99056377879</v>
      </c>
      <c r="Q332" s="70"/>
      <c r="R332" s="71"/>
      <c r="S332" s="4"/>
      <c r="T332" s="4"/>
    </row>
    <row r="333" spans="1:20" ht="15" customHeight="1" thickTop="1">
      <c r="A333" s="2">
        <v>213</v>
      </c>
      <c r="C333" s="96"/>
      <c r="H333" s="72"/>
      <c r="I333" s="104"/>
      <c r="J333" s="104"/>
      <c r="K333" s="72"/>
      <c r="L333" s="104"/>
      <c r="M333" s="4"/>
      <c r="N333" s="4"/>
      <c r="O333" s="4"/>
      <c r="P333" s="4"/>
      <c r="Q333" s="70"/>
      <c r="R333" s="71"/>
      <c r="S333" s="4"/>
      <c r="T333" s="4"/>
    </row>
    <row r="334" spans="1:20" ht="11.65" customHeight="1">
      <c r="A334" s="2">
        <v>214</v>
      </c>
      <c r="C334" s="96">
        <v>500</v>
      </c>
      <c r="D334" s="1" t="s">
        <v>149</v>
      </c>
      <c r="H334" s="72"/>
      <c r="I334" s="4"/>
      <c r="J334" s="4"/>
      <c r="K334" s="72"/>
      <c r="L334" s="4"/>
      <c r="M334" s="4"/>
      <c r="N334" s="4"/>
      <c r="O334" s="4"/>
      <c r="P334" s="4"/>
      <c r="Q334" s="70"/>
      <c r="R334" s="71"/>
      <c r="S334" s="4"/>
      <c r="T334" s="4"/>
    </row>
    <row r="335" spans="1:20" ht="11.65" customHeight="1">
      <c r="A335" s="2">
        <v>215</v>
      </c>
      <c r="C335" s="96"/>
      <c r="F335" s="96" t="s">
        <v>574</v>
      </c>
      <c r="G335" s="1" t="s">
        <v>135</v>
      </c>
      <c r="H335" s="72"/>
      <c r="I335" s="4">
        <v>17434919.41</v>
      </c>
      <c r="J335" s="4">
        <v>7523983.8624947071</v>
      </c>
      <c r="K335" s="72"/>
      <c r="L335" s="4">
        <v>17971064.100673288</v>
      </c>
      <c r="M335" s="4">
        <f>L335-N335</f>
        <v>10215708.706958637</v>
      </c>
      <c r="N335" s="98">
        <v>7755355.3937146515</v>
      </c>
      <c r="O335" s="4">
        <f>P335-N335</f>
        <v>0</v>
      </c>
      <c r="P335" s="4">
        <v>7755355.3937146515</v>
      </c>
      <c r="Q335" s="70"/>
      <c r="R335" s="71"/>
      <c r="S335" s="4"/>
      <c r="T335" s="4"/>
    </row>
    <row r="336" spans="1:20" ht="11.65" customHeight="1">
      <c r="A336" s="2">
        <v>216</v>
      </c>
      <c r="C336" s="96"/>
      <c r="F336" s="96" t="s">
        <v>574</v>
      </c>
      <c r="G336" s="1" t="s">
        <v>135</v>
      </c>
      <c r="H336" s="72"/>
      <c r="I336" s="4">
        <v>2217592.67</v>
      </c>
      <c r="J336" s="4">
        <v>956995.0436992899</v>
      </c>
      <c r="K336" s="72"/>
      <c r="L336" s="4">
        <v>2377982.7012810777</v>
      </c>
      <c r="M336" s="4">
        <f>L336-N336</f>
        <v>1351771.8511484242</v>
      </c>
      <c r="N336" s="98">
        <v>1026210.8501326534</v>
      </c>
      <c r="O336" s="4">
        <f>P336-N336</f>
        <v>0</v>
      </c>
      <c r="P336" s="4">
        <v>1026210.8501326534</v>
      </c>
      <c r="Q336" s="70"/>
      <c r="R336" s="71"/>
      <c r="S336" s="4"/>
      <c r="T336" s="4"/>
    </row>
    <row r="337" spans="1:20" ht="11.65" customHeight="1">
      <c r="A337" s="2">
        <v>217</v>
      </c>
      <c r="C337" s="96"/>
      <c r="H337" s="72" t="s">
        <v>150</v>
      </c>
      <c r="I337" s="99">
        <v>19652512.079999998</v>
      </c>
      <c r="J337" s="99">
        <v>8480978.9061939977</v>
      </c>
      <c r="K337" s="72"/>
      <c r="L337" s="99">
        <f>SUBTOTAL(9,L335:L336)</f>
        <v>20349046.801954366</v>
      </c>
      <c r="M337" s="99">
        <f>SUBTOTAL(9,M335:M336)</f>
        <v>11567480.558107061</v>
      </c>
      <c r="N337" s="99">
        <f>SUBTOTAL(9,N335:N336)</f>
        <v>8781566.243847305</v>
      </c>
      <c r="O337" s="99">
        <f>SUBTOTAL(9,O335:O336)</f>
        <v>0</v>
      </c>
      <c r="P337" s="99">
        <f>SUBTOTAL(9,P335:P336)</f>
        <v>8781566.243847305</v>
      </c>
      <c r="Q337" s="70"/>
      <c r="R337" s="71"/>
      <c r="S337" s="4"/>
      <c r="T337" s="4"/>
    </row>
    <row r="338" spans="1:20" ht="11.65" customHeight="1">
      <c r="A338" s="2">
        <v>218</v>
      </c>
      <c r="C338" s="96"/>
      <c r="H338" s="72"/>
      <c r="I338" s="4"/>
      <c r="J338" s="4"/>
      <c r="K338" s="72"/>
      <c r="L338" s="4"/>
      <c r="M338" s="4"/>
      <c r="N338" s="4"/>
      <c r="O338" s="4"/>
      <c r="P338" s="4"/>
      <c r="Q338" s="70"/>
      <c r="R338" s="71"/>
      <c r="S338" s="4"/>
      <c r="T338" s="4"/>
    </row>
    <row r="339" spans="1:20" ht="11.65" customHeight="1">
      <c r="A339" s="2">
        <v>219</v>
      </c>
      <c r="C339" s="96">
        <v>501</v>
      </c>
      <c r="D339" s="1" t="s">
        <v>151</v>
      </c>
      <c r="H339" s="72"/>
      <c r="I339" s="4"/>
      <c r="J339" s="4"/>
      <c r="K339" s="72"/>
      <c r="L339" s="4"/>
      <c r="M339" s="4"/>
      <c r="N339" s="4"/>
      <c r="O339" s="4"/>
      <c r="P339" s="4"/>
      <c r="Q339" s="70"/>
      <c r="R339" s="71"/>
      <c r="S339" s="4"/>
      <c r="T339" s="4"/>
    </row>
    <row r="340" spans="1:20" ht="11.65" customHeight="1">
      <c r="A340" s="2">
        <v>220</v>
      </c>
      <c r="C340" s="96"/>
      <c r="F340" s="96" t="s">
        <v>574</v>
      </c>
      <c r="G340" s="1" t="s">
        <v>133</v>
      </c>
      <c r="H340" s="72"/>
      <c r="I340" s="4">
        <v>18028764.550000001</v>
      </c>
      <c r="J340" s="4">
        <v>7743961.4638758479</v>
      </c>
      <c r="K340" s="72"/>
      <c r="L340" s="4">
        <v>19333325.168969005</v>
      </c>
      <c r="M340" s="4">
        <f>L340-N340</f>
        <v>11029010.99026523</v>
      </c>
      <c r="N340" s="98">
        <v>8304314.1787037756</v>
      </c>
      <c r="O340" s="4">
        <f>P340-N340</f>
        <v>0</v>
      </c>
      <c r="P340" s="4">
        <v>8304314.1787037756</v>
      </c>
      <c r="Q340" s="70"/>
      <c r="R340" s="71"/>
      <c r="S340" s="4"/>
      <c r="T340" s="4"/>
    </row>
    <row r="341" spans="1:20" ht="11.65" customHeight="1">
      <c r="A341" s="2">
        <v>221</v>
      </c>
      <c r="C341" s="96"/>
      <c r="F341" s="96" t="s">
        <v>574</v>
      </c>
      <c r="G341" s="1" t="s">
        <v>133</v>
      </c>
      <c r="H341" s="72"/>
      <c r="I341" s="4">
        <v>0</v>
      </c>
      <c r="J341" s="4">
        <v>0</v>
      </c>
      <c r="K341" s="72"/>
      <c r="L341" s="4">
        <v>0</v>
      </c>
      <c r="M341" s="4">
        <f>L341-N341</f>
        <v>0</v>
      </c>
      <c r="N341" s="98">
        <v>0</v>
      </c>
      <c r="O341" s="4">
        <f>P341-N341</f>
        <v>0</v>
      </c>
      <c r="P341" s="4">
        <v>0</v>
      </c>
      <c r="Q341" s="70"/>
      <c r="R341" s="71"/>
      <c r="S341" s="4"/>
      <c r="T341" s="4"/>
    </row>
    <row r="342" spans="1:20" ht="11.65" customHeight="1">
      <c r="A342" s="2">
        <v>222</v>
      </c>
      <c r="C342" s="96"/>
      <c r="F342" s="96" t="s">
        <v>574</v>
      </c>
      <c r="G342" s="1" t="s">
        <v>133</v>
      </c>
      <c r="H342" s="72"/>
      <c r="I342" s="4">
        <v>0</v>
      </c>
      <c r="J342" s="4">
        <v>0</v>
      </c>
      <c r="K342" s="72"/>
      <c r="L342" s="4">
        <v>0</v>
      </c>
      <c r="M342" s="4">
        <f>L342-N342</f>
        <v>0</v>
      </c>
      <c r="N342" s="98">
        <v>0</v>
      </c>
      <c r="O342" s="4">
        <f>P342-N342</f>
        <v>0</v>
      </c>
      <c r="P342" s="4">
        <v>0</v>
      </c>
      <c r="Q342" s="70"/>
      <c r="R342" s="71"/>
      <c r="S342" s="4"/>
      <c r="T342" s="4"/>
    </row>
    <row r="343" spans="1:20" ht="11.65" customHeight="1">
      <c r="A343" s="2">
        <v>223</v>
      </c>
      <c r="C343" s="96"/>
      <c r="F343" s="96" t="s">
        <v>574</v>
      </c>
      <c r="G343" s="1" t="s">
        <v>133</v>
      </c>
      <c r="H343" s="72"/>
      <c r="I343" s="4">
        <v>0</v>
      </c>
      <c r="J343" s="4">
        <v>0</v>
      </c>
      <c r="K343" s="72"/>
      <c r="L343" s="4">
        <v>0</v>
      </c>
      <c r="M343" s="4">
        <f>L343-N343</f>
        <v>0</v>
      </c>
      <c r="N343" s="98">
        <v>0</v>
      </c>
      <c r="O343" s="4">
        <f>P343-N343</f>
        <v>0</v>
      </c>
      <c r="P343" s="4">
        <v>0</v>
      </c>
      <c r="Q343" s="70"/>
      <c r="R343" s="71"/>
      <c r="S343" s="4"/>
      <c r="T343" s="4"/>
    </row>
    <row r="344" spans="1:20" ht="11.65" customHeight="1">
      <c r="A344" s="2">
        <v>224</v>
      </c>
      <c r="C344" s="96"/>
      <c r="F344" s="96" t="s">
        <v>574</v>
      </c>
      <c r="G344" s="1" t="s">
        <v>133</v>
      </c>
      <c r="H344" s="72"/>
      <c r="I344" s="4">
        <v>3225440.5</v>
      </c>
      <c r="J344" s="4">
        <v>1385435.3062714131</v>
      </c>
      <c r="K344" s="72"/>
      <c r="L344" s="4">
        <v>3458724.3260555109</v>
      </c>
      <c r="M344" s="4">
        <f>L344-N344</f>
        <v>1973085.7610356</v>
      </c>
      <c r="N344" s="98">
        <v>1485638.5650199109</v>
      </c>
      <c r="O344" s="4">
        <f>P344-N344</f>
        <v>0</v>
      </c>
      <c r="P344" s="4">
        <v>1485638.5650199109</v>
      </c>
      <c r="Q344" s="70"/>
      <c r="R344" s="71"/>
      <c r="S344" s="4"/>
      <c r="T344" s="4"/>
    </row>
    <row r="345" spans="1:20" ht="11.65" customHeight="1">
      <c r="A345" s="2">
        <v>225</v>
      </c>
      <c r="C345" s="96"/>
      <c r="H345" s="72" t="s">
        <v>150</v>
      </c>
      <c r="I345" s="99">
        <v>21254205.050000001</v>
      </c>
      <c r="J345" s="99">
        <v>9129396.7701472603</v>
      </c>
      <c r="K345" s="72"/>
      <c r="L345" s="99">
        <f>SUBTOTAL(9,L340:L344)</f>
        <v>22792049.495024517</v>
      </c>
      <c r="M345" s="99">
        <f>SUBTOTAL(9,M340:M344)</f>
        <v>13002096.75130083</v>
      </c>
      <c r="N345" s="99">
        <f>SUBTOTAL(9,N340:N344)</f>
        <v>9789952.7437236868</v>
      </c>
      <c r="O345" s="99">
        <f>SUBTOTAL(9,O340:O344)</f>
        <v>0</v>
      </c>
      <c r="P345" s="99">
        <f>SUBTOTAL(9,P340:P344)</f>
        <v>9789952.7437236868</v>
      </c>
      <c r="Q345" s="70"/>
      <c r="R345" s="71"/>
      <c r="S345" s="4"/>
      <c r="T345" s="4"/>
    </row>
    <row r="346" spans="1:20" ht="11.65" customHeight="1">
      <c r="A346" s="2">
        <v>226</v>
      </c>
      <c r="C346" s="96"/>
      <c r="H346" s="72"/>
      <c r="I346" s="4"/>
      <c r="J346" s="4"/>
      <c r="K346" s="72"/>
      <c r="L346" s="4"/>
      <c r="M346" s="4"/>
      <c r="N346" s="4"/>
      <c r="O346" s="4"/>
      <c r="P346" s="4"/>
      <c r="Q346" s="70"/>
      <c r="R346" s="71"/>
      <c r="S346" s="4"/>
      <c r="T346" s="4"/>
    </row>
    <row r="347" spans="1:20" ht="11.65" customHeight="1">
      <c r="A347" s="2">
        <v>227</v>
      </c>
      <c r="C347" s="96" t="s">
        <v>152</v>
      </c>
      <c r="D347" s="1" t="s">
        <v>153</v>
      </c>
      <c r="H347" s="72"/>
      <c r="I347" s="4"/>
      <c r="J347" s="4"/>
      <c r="K347" s="72"/>
      <c r="L347" s="4"/>
      <c r="M347" s="4"/>
      <c r="N347" s="4"/>
      <c r="O347" s="4"/>
      <c r="P347" s="4"/>
      <c r="Q347" s="70"/>
      <c r="R347" s="71"/>
      <c r="S347" s="4"/>
      <c r="T347" s="4"/>
    </row>
    <row r="348" spans="1:20" ht="11.65" customHeight="1">
      <c r="A348" s="2">
        <v>228</v>
      </c>
      <c r="C348" s="96"/>
      <c r="F348" s="96" t="s">
        <v>574</v>
      </c>
      <c r="G348" s="1" t="s">
        <v>131</v>
      </c>
      <c r="H348" s="72"/>
      <c r="I348" s="4">
        <v>-409281.92000000004</v>
      </c>
      <c r="J348" s="4">
        <v>0</v>
      </c>
      <c r="K348" s="72"/>
      <c r="L348" s="4">
        <v>0</v>
      </c>
      <c r="M348" s="4">
        <f>L348-N348</f>
        <v>0</v>
      </c>
      <c r="N348" s="98">
        <v>0</v>
      </c>
      <c r="O348" s="4">
        <f>P348-N348</f>
        <v>0</v>
      </c>
      <c r="P348" s="4">
        <v>0</v>
      </c>
      <c r="Q348" s="70"/>
      <c r="R348" s="71"/>
      <c r="S348" s="4"/>
      <c r="T348" s="4"/>
    </row>
    <row r="349" spans="1:20" ht="11.65" customHeight="1">
      <c r="A349" s="2">
        <v>229</v>
      </c>
      <c r="C349" s="96"/>
      <c r="F349" s="96" t="s">
        <v>574</v>
      </c>
      <c r="G349" s="1" t="s">
        <v>133</v>
      </c>
      <c r="H349" s="72"/>
      <c r="I349" s="4">
        <v>614495568.01999903</v>
      </c>
      <c r="J349" s="4">
        <v>263946538.61455926</v>
      </c>
      <c r="K349" s="72"/>
      <c r="L349" s="4">
        <v>718968673.79701257</v>
      </c>
      <c r="M349" s="4">
        <f>L349-N349</f>
        <v>410147418.28741139</v>
      </c>
      <c r="N349" s="98">
        <v>308821255.50960118</v>
      </c>
      <c r="O349" s="4">
        <f>P349-N349</f>
        <v>0</v>
      </c>
      <c r="P349" s="4">
        <v>308821255.50960118</v>
      </c>
      <c r="Q349" s="70"/>
      <c r="R349" s="71"/>
      <c r="S349" s="4"/>
      <c r="T349" s="4"/>
    </row>
    <row r="350" spans="1:20" ht="11.65" customHeight="1">
      <c r="A350" s="2">
        <v>230</v>
      </c>
      <c r="C350" s="96"/>
      <c r="F350" s="96" t="s">
        <v>574</v>
      </c>
      <c r="G350" s="1" t="s">
        <v>133</v>
      </c>
      <c r="H350" s="72"/>
      <c r="I350" s="4">
        <v>0</v>
      </c>
      <c r="J350" s="4">
        <v>0</v>
      </c>
      <c r="K350" s="72"/>
      <c r="L350" s="4">
        <v>0</v>
      </c>
      <c r="M350" s="4">
        <f>L350-N350</f>
        <v>0</v>
      </c>
      <c r="N350" s="98">
        <v>0</v>
      </c>
      <c r="O350" s="4">
        <f>P350-N350</f>
        <v>0</v>
      </c>
      <c r="P350" s="4">
        <v>0</v>
      </c>
      <c r="Q350" s="70"/>
      <c r="R350" s="71"/>
      <c r="S350" s="4"/>
      <c r="T350" s="4"/>
    </row>
    <row r="351" spans="1:20" ht="11.65" customHeight="1">
      <c r="A351" s="2">
        <v>231</v>
      </c>
      <c r="C351" s="96"/>
      <c r="F351" s="96" t="s">
        <v>574</v>
      </c>
      <c r="G351" s="1" t="s">
        <v>133</v>
      </c>
      <c r="H351" s="72"/>
      <c r="I351" s="4">
        <v>0</v>
      </c>
      <c r="J351" s="4">
        <v>0</v>
      </c>
      <c r="K351" s="72"/>
      <c r="L351" s="4">
        <v>0</v>
      </c>
      <c r="M351" s="4">
        <f>L351-N351</f>
        <v>0</v>
      </c>
      <c r="N351" s="98">
        <v>0</v>
      </c>
      <c r="O351" s="4">
        <f>P351-N351</f>
        <v>0</v>
      </c>
      <c r="P351" s="4">
        <v>0</v>
      </c>
      <c r="Q351" s="70"/>
      <c r="R351" s="71"/>
      <c r="S351" s="4"/>
      <c r="T351" s="4"/>
    </row>
    <row r="352" spans="1:20" ht="11.65" customHeight="1">
      <c r="A352" s="2">
        <v>232</v>
      </c>
      <c r="C352" s="96"/>
      <c r="F352" s="96" t="s">
        <v>574</v>
      </c>
      <c r="G352" s="1" t="s">
        <v>133</v>
      </c>
      <c r="H352" s="72"/>
      <c r="I352" s="4">
        <v>49297564.449999899</v>
      </c>
      <c r="J352" s="4">
        <v>21174963.947473325</v>
      </c>
      <c r="K352" s="72"/>
      <c r="L352" s="4">
        <v>54523788.769999906</v>
      </c>
      <c r="M352" s="4">
        <f>L352-N352</f>
        <v>31103985.492387854</v>
      </c>
      <c r="N352" s="98">
        <v>23419803.277612053</v>
      </c>
      <c r="O352" s="4">
        <f>P352-N352</f>
        <v>0</v>
      </c>
      <c r="P352" s="4">
        <v>23419803.277612053</v>
      </c>
      <c r="Q352" s="70"/>
      <c r="R352" s="71"/>
      <c r="S352" s="4"/>
      <c r="T352" s="4"/>
    </row>
    <row r="353" spans="1:20" ht="11.65" customHeight="1">
      <c r="A353" s="2">
        <v>233</v>
      </c>
      <c r="C353" s="96"/>
      <c r="H353" s="72" t="s">
        <v>150</v>
      </c>
      <c r="I353" s="99">
        <v>663383850.549999</v>
      </c>
      <c r="J353" s="99">
        <v>285121502.56203258</v>
      </c>
      <c r="K353" s="72"/>
      <c r="L353" s="99">
        <f>SUBTOTAL(9,L348:L352)</f>
        <v>773492462.56701243</v>
      </c>
      <c r="M353" s="99">
        <f>SUBTOTAL(9,M348:M352)</f>
        <v>441251403.77979922</v>
      </c>
      <c r="N353" s="99">
        <f>SUBTOTAL(9,N348:N352)</f>
        <v>332241058.78721321</v>
      </c>
      <c r="O353" s="99">
        <f>SUBTOTAL(9,O348:O352)</f>
        <v>0</v>
      </c>
      <c r="P353" s="99">
        <f>SUBTOTAL(9,P348:P352)</f>
        <v>332241058.78721321</v>
      </c>
      <c r="Q353" s="70"/>
      <c r="R353" s="71"/>
      <c r="S353" s="4"/>
      <c r="T353" s="4"/>
    </row>
    <row r="354" spans="1:20" ht="11.65" customHeight="1">
      <c r="A354" s="2">
        <v>234</v>
      </c>
      <c r="C354" s="96"/>
      <c r="H354" s="72"/>
      <c r="I354" s="4"/>
      <c r="J354" s="4"/>
      <c r="K354" s="72"/>
      <c r="L354" s="4"/>
      <c r="M354" s="4"/>
      <c r="N354" s="4"/>
      <c r="O354" s="4"/>
      <c r="P354" s="4"/>
      <c r="Q354" s="70"/>
      <c r="R354" s="71"/>
      <c r="S354" s="4"/>
      <c r="T354" s="4"/>
    </row>
    <row r="355" spans="1:20" ht="11.65" customHeight="1">
      <c r="A355" s="2">
        <v>235</v>
      </c>
      <c r="C355" s="96"/>
      <c r="D355" s="1" t="s">
        <v>154</v>
      </c>
      <c r="H355" s="72"/>
      <c r="I355" s="99">
        <v>684638055.59999895</v>
      </c>
      <c r="J355" s="99">
        <v>294250899.33217984</v>
      </c>
      <c r="K355" s="72"/>
      <c r="L355" s="99">
        <f>SUBTOTAL(9,L340:L353)</f>
        <v>796284512.06203699</v>
      </c>
      <c r="M355" s="99">
        <f>SUBTOTAL(9,M340:M353)</f>
        <v>454253500.53110003</v>
      </c>
      <c r="N355" s="99">
        <f>SUBTOTAL(9,N340:N353)</f>
        <v>342031011.5309369</v>
      </c>
      <c r="O355" s="99">
        <f>SUBTOTAL(9,O340:O353)</f>
        <v>0</v>
      </c>
      <c r="P355" s="99">
        <f>SUBTOTAL(9,P340:P353)</f>
        <v>342031011.5309369</v>
      </c>
      <c r="Q355" s="70"/>
      <c r="R355" s="71"/>
      <c r="S355" s="4"/>
      <c r="T355" s="4"/>
    </row>
    <row r="356" spans="1:20" ht="11.65" customHeight="1">
      <c r="A356" s="2">
        <v>236</v>
      </c>
      <c r="C356" s="96"/>
      <c r="H356" s="72"/>
      <c r="I356" s="4"/>
      <c r="J356" s="4"/>
      <c r="K356" s="72"/>
      <c r="L356" s="4"/>
      <c r="M356" s="4"/>
      <c r="N356" s="4"/>
      <c r="O356" s="4"/>
      <c r="P356" s="4"/>
      <c r="Q356" s="70"/>
      <c r="R356" s="71"/>
      <c r="S356" s="4"/>
      <c r="T356" s="4"/>
    </row>
    <row r="357" spans="1:20" ht="11.65" customHeight="1">
      <c r="A357" s="2">
        <v>237</v>
      </c>
      <c r="C357" s="96">
        <v>502</v>
      </c>
      <c r="D357" s="1" t="s">
        <v>155</v>
      </c>
      <c r="H357" s="72"/>
      <c r="I357" s="4"/>
      <c r="J357" s="4"/>
      <c r="K357" s="72"/>
      <c r="L357" s="4"/>
      <c r="M357" s="4"/>
      <c r="N357" s="4"/>
      <c r="O357" s="4"/>
      <c r="P357" s="4"/>
      <c r="Q357" s="70"/>
      <c r="R357" s="71"/>
      <c r="S357" s="4"/>
      <c r="T357" s="4"/>
    </row>
    <row r="358" spans="1:20" ht="11.65" customHeight="1">
      <c r="A358" s="2">
        <v>238</v>
      </c>
      <c r="C358" s="96"/>
      <c r="F358" s="96" t="s">
        <v>574</v>
      </c>
      <c r="G358" s="1" t="s">
        <v>135</v>
      </c>
      <c r="H358" s="72"/>
      <c r="I358" s="4">
        <v>31637198.8199999</v>
      </c>
      <c r="J358" s="4">
        <v>13652932.243534576</v>
      </c>
      <c r="K358" s="72"/>
      <c r="L358" s="4">
        <v>33118914.137421999</v>
      </c>
      <c r="M358" s="4">
        <f>L358-N358</f>
        <v>18826552.374603219</v>
      </c>
      <c r="N358" s="98">
        <v>14292361.762818778</v>
      </c>
      <c r="O358" s="4">
        <f>P358-N358</f>
        <v>0</v>
      </c>
      <c r="P358" s="4">
        <v>14292361.762818778</v>
      </c>
      <c r="Q358" s="70"/>
      <c r="R358" s="71"/>
      <c r="S358" s="4"/>
      <c r="T358" s="4"/>
    </row>
    <row r="359" spans="1:20" ht="11.65" customHeight="1">
      <c r="A359" s="2">
        <v>239</v>
      </c>
      <c r="C359" s="96"/>
      <c r="F359" s="96" t="s">
        <v>574</v>
      </c>
      <c r="G359" s="1" t="s">
        <v>135</v>
      </c>
      <c r="H359" s="72"/>
      <c r="I359" s="4">
        <v>7646027.1799999997</v>
      </c>
      <c r="J359" s="4">
        <v>3299618.6424308745</v>
      </c>
      <c r="K359" s="72"/>
      <c r="L359" s="4">
        <v>8199035.2031443818</v>
      </c>
      <c r="M359" s="4">
        <f>L359-N359</f>
        <v>4660767.7121514687</v>
      </c>
      <c r="N359" s="98">
        <v>3538267.490992913</v>
      </c>
      <c r="O359" s="4">
        <f>P359-N359</f>
        <v>0</v>
      </c>
      <c r="P359" s="4">
        <v>3538267.490992913</v>
      </c>
      <c r="Q359" s="70"/>
      <c r="R359" s="71"/>
      <c r="S359" s="4"/>
      <c r="T359" s="4"/>
    </row>
    <row r="360" spans="1:20" ht="11.65" customHeight="1">
      <c r="A360" s="2">
        <v>240</v>
      </c>
      <c r="C360" s="96"/>
      <c r="H360" s="72" t="s">
        <v>150</v>
      </c>
      <c r="I360" s="99">
        <v>39283225.999999896</v>
      </c>
      <c r="J360" s="99">
        <v>16952550.885965452</v>
      </c>
      <c r="K360" s="72"/>
      <c r="L360" s="99">
        <f>SUBTOTAL(9,L358:L359)</f>
        <v>41317949.340566382</v>
      </c>
      <c r="M360" s="99">
        <f>SUBTOTAL(9,M358:M359)</f>
        <v>23487320.086754687</v>
      </c>
      <c r="N360" s="99">
        <f>SUBTOTAL(9,N358:N359)</f>
        <v>17830629.253811691</v>
      </c>
      <c r="O360" s="99">
        <f>SUBTOTAL(9,O358:O359)</f>
        <v>0</v>
      </c>
      <c r="P360" s="99">
        <f>SUBTOTAL(9,P358:P359)</f>
        <v>17830629.253811691</v>
      </c>
      <c r="Q360" s="70"/>
      <c r="R360" s="71"/>
      <c r="S360" s="4"/>
      <c r="T360" s="4"/>
    </row>
    <row r="361" spans="1:20" ht="11.65" customHeight="1">
      <c r="A361" s="2">
        <v>241</v>
      </c>
      <c r="C361" s="96"/>
      <c r="H361" s="72"/>
      <c r="I361" s="97"/>
      <c r="J361" s="97"/>
      <c r="K361" s="72"/>
      <c r="L361" s="97"/>
      <c r="M361" s="97"/>
      <c r="N361" s="97"/>
      <c r="O361" s="97"/>
      <c r="P361" s="97"/>
      <c r="Q361" s="70"/>
      <c r="R361" s="71"/>
      <c r="S361" s="4"/>
      <c r="T361" s="4"/>
    </row>
    <row r="362" spans="1:20" ht="11.65" customHeight="1">
      <c r="A362" s="2">
        <v>242</v>
      </c>
      <c r="C362" s="96">
        <v>503</v>
      </c>
      <c r="D362" s="1" t="s">
        <v>156</v>
      </c>
      <c r="H362" s="72"/>
      <c r="I362" s="97"/>
      <c r="J362" s="97"/>
      <c r="K362" s="72"/>
      <c r="L362" s="97"/>
      <c r="M362" s="97"/>
      <c r="N362" s="97"/>
      <c r="O362" s="97"/>
      <c r="P362" s="97"/>
      <c r="Q362" s="70"/>
      <c r="R362" s="71"/>
      <c r="S362" s="4"/>
      <c r="T362" s="4"/>
    </row>
    <row r="363" spans="1:20" ht="11.65" customHeight="1">
      <c r="A363" s="2">
        <v>243</v>
      </c>
      <c r="C363" s="96"/>
      <c r="F363" s="96" t="s">
        <v>574</v>
      </c>
      <c r="G363" s="1" t="s">
        <v>133</v>
      </c>
      <c r="H363" s="72"/>
      <c r="I363" s="4">
        <v>0</v>
      </c>
      <c r="J363" s="4">
        <v>0</v>
      </c>
      <c r="K363" s="72"/>
      <c r="L363" s="4">
        <v>-3377.3348086864394</v>
      </c>
      <c r="M363" s="4">
        <f>L363-N363</f>
        <v>-1926.6557820376447</v>
      </c>
      <c r="N363" s="98">
        <v>-1450.6790266487947</v>
      </c>
      <c r="O363" s="4">
        <f>P363-N363</f>
        <v>0</v>
      </c>
      <c r="P363" s="4">
        <v>-1450.6790266487947</v>
      </c>
      <c r="Q363" s="70"/>
      <c r="R363" s="71"/>
      <c r="S363" s="4"/>
      <c r="T363" s="4"/>
    </row>
    <row r="364" spans="1:20" ht="11.65" customHeight="1">
      <c r="A364" s="2">
        <v>244</v>
      </c>
      <c r="C364" s="96"/>
      <c r="H364" s="72" t="s">
        <v>150</v>
      </c>
      <c r="I364" s="99">
        <v>0</v>
      </c>
      <c r="J364" s="99">
        <v>0</v>
      </c>
      <c r="K364" s="72"/>
      <c r="L364" s="99">
        <f>SUBTOTAL(9,L363)</f>
        <v>-3377.3348086864394</v>
      </c>
      <c r="M364" s="99">
        <f>SUBTOTAL(9,M363)</f>
        <v>-1926.6557820376447</v>
      </c>
      <c r="N364" s="99">
        <f>SUBTOTAL(9,N363)</f>
        <v>-1450.6790266487947</v>
      </c>
      <c r="O364" s="99">
        <f>SUBTOTAL(9,O363)</f>
        <v>0</v>
      </c>
      <c r="P364" s="99">
        <f>SUBTOTAL(9,P363)</f>
        <v>-1450.6790266487947</v>
      </c>
      <c r="Q364" s="70"/>
      <c r="R364" s="71"/>
      <c r="S364" s="4"/>
      <c r="T364" s="4"/>
    </row>
    <row r="365" spans="1:20" ht="11.65" customHeight="1">
      <c r="A365" s="2">
        <v>245</v>
      </c>
      <c r="C365" s="96"/>
      <c r="H365" s="72"/>
      <c r="I365" s="4"/>
      <c r="J365" s="4"/>
      <c r="K365" s="72"/>
      <c r="L365" s="4"/>
      <c r="M365" s="4"/>
      <c r="N365" s="4"/>
      <c r="O365" s="4"/>
      <c r="P365" s="4"/>
      <c r="Q365" s="70"/>
      <c r="R365" s="71"/>
      <c r="S365" s="4"/>
      <c r="T365" s="4"/>
    </row>
    <row r="366" spans="1:20" ht="11.65" customHeight="1">
      <c r="A366" s="2">
        <v>246</v>
      </c>
      <c r="C366" s="96" t="s">
        <v>157</v>
      </c>
      <c r="D366" s="1" t="s">
        <v>158</v>
      </c>
      <c r="H366" s="72"/>
      <c r="I366" s="4"/>
      <c r="J366" s="4"/>
      <c r="K366" s="72"/>
      <c r="L366" s="4"/>
      <c r="M366" s="4"/>
      <c r="N366" s="4"/>
      <c r="O366" s="4"/>
      <c r="P366" s="4"/>
      <c r="Q366" s="70"/>
      <c r="R366" s="71"/>
      <c r="S366" s="4"/>
      <c r="T366" s="4"/>
    </row>
    <row r="367" spans="1:20" ht="11.65" customHeight="1">
      <c r="A367" s="2">
        <v>247</v>
      </c>
      <c r="C367" s="96"/>
      <c r="F367" s="96" t="s">
        <v>574</v>
      </c>
      <c r="G367" s="1" t="s">
        <v>133</v>
      </c>
      <c r="H367" s="72"/>
      <c r="I367" s="4">
        <v>3321607.72</v>
      </c>
      <c r="J367" s="4">
        <v>1426742.3655378825</v>
      </c>
      <c r="K367" s="72"/>
      <c r="L367" s="4">
        <v>3653154.7200000007</v>
      </c>
      <c r="M367" s="4">
        <f>L367-N367</f>
        <v>2084001.7536501146</v>
      </c>
      <c r="N367" s="98">
        <v>1569152.966349886</v>
      </c>
      <c r="O367" s="4">
        <f>P367-N367</f>
        <v>0</v>
      </c>
      <c r="P367" s="4">
        <v>1569152.966349886</v>
      </c>
      <c r="Q367" s="70"/>
      <c r="R367" s="71"/>
      <c r="S367" s="4"/>
      <c r="T367" s="4"/>
    </row>
    <row r="368" spans="1:20" ht="11.65" customHeight="1">
      <c r="A368" s="2">
        <v>248</v>
      </c>
      <c r="C368" s="96"/>
      <c r="H368" s="72" t="s">
        <v>150</v>
      </c>
      <c r="I368" s="99">
        <v>3321607.72</v>
      </c>
      <c r="J368" s="99">
        <v>1426742.3655378825</v>
      </c>
      <c r="K368" s="72"/>
      <c r="L368" s="99">
        <f>SUBTOTAL(9,L367)</f>
        <v>3653154.7200000007</v>
      </c>
      <c r="M368" s="99">
        <f>SUBTOTAL(9,M367)</f>
        <v>2084001.7536501146</v>
      </c>
      <c r="N368" s="99">
        <f>SUBTOTAL(9,N367)</f>
        <v>1569152.966349886</v>
      </c>
      <c r="O368" s="99">
        <f>SUBTOTAL(9,O367)</f>
        <v>0</v>
      </c>
      <c r="P368" s="99">
        <f>SUBTOTAL(9,P367)</f>
        <v>1569152.966349886</v>
      </c>
      <c r="Q368" s="70"/>
      <c r="R368" s="71"/>
      <c r="S368" s="4"/>
      <c r="T368" s="4"/>
    </row>
    <row r="369" spans="1:20" ht="11.65" customHeight="1">
      <c r="A369" s="2">
        <v>249</v>
      </c>
      <c r="C369" s="96"/>
      <c r="H369" s="72"/>
      <c r="I369" s="4"/>
      <c r="J369" s="4"/>
      <c r="K369" s="72"/>
      <c r="L369" s="4"/>
      <c r="M369" s="4"/>
      <c r="N369" s="4"/>
      <c r="O369" s="4"/>
      <c r="P369" s="4"/>
      <c r="Q369" s="70"/>
      <c r="R369" s="71"/>
      <c r="S369" s="4"/>
      <c r="T369" s="4"/>
    </row>
    <row r="370" spans="1:20" ht="11.65" customHeight="1">
      <c r="A370" s="2">
        <v>250</v>
      </c>
      <c r="C370" s="96">
        <v>505</v>
      </c>
      <c r="D370" s="1" t="s">
        <v>159</v>
      </c>
      <c r="H370" s="72"/>
      <c r="I370" s="4"/>
      <c r="J370" s="4"/>
      <c r="K370" s="72"/>
      <c r="L370" s="4"/>
      <c r="M370" s="4"/>
      <c r="N370" s="4"/>
      <c r="O370" s="4"/>
      <c r="P370" s="4"/>
      <c r="Q370" s="70"/>
      <c r="R370" s="71"/>
      <c r="S370" s="4"/>
      <c r="T370" s="4"/>
    </row>
    <row r="371" spans="1:20" ht="11.65" customHeight="1">
      <c r="A371" s="2">
        <v>251</v>
      </c>
      <c r="C371" s="96"/>
      <c r="F371" s="96" t="s">
        <v>574</v>
      </c>
      <c r="G371" s="1" t="s">
        <v>135</v>
      </c>
      <c r="H371" s="72"/>
      <c r="I371" s="4">
        <v>3108225.72</v>
      </c>
      <c r="J371" s="4">
        <v>1341344.8957416771</v>
      </c>
      <c r="K371" s="72"/>
      <c r="L371" s="4">
        <v>3247639.383844818</v>
      </c>
      <c r="M371" s="4">
        <f>L371-N371</f>
        <v>1846130.9661325125</v>
      </c>
      <c r="N371" s="98">
        <v>1401508.4177123054</v>
      </c>
      <c r="O371" s="4">
        <f>P371-N371</f>
        <v>0</v>
      </c>
      <c r="P371" s="4">
        <v>1401508.4177123054</v>
      </c>
      <c r="Q371" s="70"/>
      <c r="R371" s="71"/>
      <c r="S371" s="4"/>
      <c r="T371" s="4"/>
    </row>
    <row r="372" spans="1:20" ht="11.65" customHeight="1">
      <c r="A372" s="2">
        <v>252</v>
      </c>
      <c r="C372" s="96"/>
      <c r="F372" s="96" t="s">
        <v>574</v>
      </c>
      <c r="G372" s="1" t="s">
        <v>135</v>
      </c>
      <c r="H372" s="72"/>
      <c r="I372" s="4">
        <v>1137585.74</v>
      </c>
      <c r="J372" s="4">
        <v>490921.49775323219</v>
      </c>
      <c r="K372" s="72"/>
      <c r="L372" s="4">
        <v>1219862.9836488564</v>
      </c>
      <c r="M372" s="4">
        <f>L372-N372</f>
        <v>693435.00382324506</v>
      </c>
      <c r="N372" s="98">
        <v>526427.97982561134</v>
      </c>
      <c r="O372" s="4">
        <f>P372-N372</f>
        <v>0</v>
      </c>
      <c r="P372" s="4">
        <v>526427.97982561134</v>
      </c>
      <c r="Q372" s="70"/>
      <c r="R372" s="71"/>
      <c r="S372" s="4"/>
      <c r="T372" s="4"/>
    </row>
    <row r="373" spans="1:20" ht="11.65" customHeight="1">
      <c r="A373" s="2">
        <v>253</v>
      </c>
      <c r="C373" s="96"/>
      <c r="H373" s="72" t="s">
        <v>150</v>
      </c>
      <c r="I373" s="99">
        <v>4245811.46</v>
      </c>
      <c r="J373" s="99">
        <v>1832266.3934949094</v>
      </c>
      <c r="K373" s="72"/>
      <c r="L373" s="99">
        <f>SUBTOTAL(9,L371:L372)</f>
        <v>4467502.3674936742</v>
      </c>
      <c r="M373" s="99">
        <f>SUBTOTAL(9,M371:M372)</f>
        <v>2539565.9699557577</v>
      </c>
      <c r="N373" s="99">
        <f>SUBTOTAL(9,N371:N372)</f>
        <v>1927936.3975379169</v>
      </c>
      <c r="O373" s="99">
        <f>SUBTOTAL(9,O371:O372)</f>
        <v>0</v>
      </c>
      <c r="P373" s="99">
        <f>SUBTOTAL(9,P371:P372)</f>
        <v>1927936.3975379169</v>
      </c>
      <c r="Q373" s="70"/>
      <c r="R373" s="71"/>
      <c r="S373" s="4"/>
      <c r="T373" s="4"/>
    </row>
    <row r="374" spans="1:20" ht="11.65" customHeight="1">
      <c r="A374" s="2">
        <v>254</v>
      </c>
      <c r="C374" s="96"/>
      <c r="H374" s="72"/>
      <c r="I374" s="4"/>
      <c r="J374" s="4"/>
      <c r="K374" s="72"/>
      <c r="L374" s="4"/>
      <c r="M374" s="4"/>
      <c r="N374" s="4"/>
      <c r="O374" s="4"/>
      <c r="P374" s="4"/>
      <c r="Q374" s="70"/>
      <c r="R374" s="71"/>
      <c r="S374" s="4"/>
      <c r="T374" s="4"/>
    </row>
    <row r="375" spans="1:20" ht="11.65" customHeight="1">
      <c r="A375" s="2">
        <v>255</v>
      </c>
      <c r="C375" s="96">
        <v>506</v>
      </c>
      <c r="D375" s="1" t="s">
        <v>160</v>
      </c>
      <c r="H375" s="72"/>
      <c r="I375" s="4"/>
      <c r="J375" s="4"/>
      <c r="K375" s="72"/>
      <c r="L375" s="4"/>
      <c r="M375" s="4"/>
      <c r="N375" s="4"/>
      <c r="O375" s="4"/>
      <c r="P375" s="4"/>
      <c r="Q375" s="70"/>
      <c r="R375" s="71"/>
      <c r="S375" s="4"/>
      <c r="T375" s="4"/>
    </row>
    <row r="376" spans="1:20" ht="11.65" customHeight="1">
      <c r="A376" s="2">
        <v>256</v>
      </c>
      <c r="C376" s="96"/>
      <c r="F376" s="96" t="s">
        <v>574</v>
      </c>
      <c r="G376" s="1" t="s">
        <v>135</v>
      </c>
      <c r="H376" s="72"/>
      <c r="I376" s="4">
        <v>48802848.390000001</v>
      </c>
      <c r="J376" s="4">
        <v>21060713.565416805</v>
      </c>
      <c r="K376" s="72"/>
      <c r="L376" s="4">
        <v>50257536.143375918</v>
      </c>
      <c r="M376" s="4">
        <f>L376-N376</f>
        <v>28569056.717734292</v>
      </c>
      <c r="N376" s="98">
        <v>21688479.425641626</v>
      </c>
      <c r="O376" s="4">
        <f>P376-N376</f>
        <v>0</v>
      </c>
      <c r="P376" s="4">
        <v>21688479.425641626</v>
      </c>
      <c r="Q376" s="70"/>
      <c r="R376" s="71"/>
      <c r="S376" s="4"/>
      <c r="T376" s="4"/>
    </row>
    <row r="377" spans="1:20" ht="11.65" customHeight="1">
      <c r="A377" s="2">
        <v>257</v>
      </c>
      <c r="C377" s="96"/>
      <c r="F377" s="96" t="s">
        <v>574</v>
      </c>
      <c r="G377" s="1" t="s">
        <v>133</v>
      </c>
      <c r="H377" s="72"/>
      <c r="I377" s="4">
        <v>0</v>
      </c>
      <c r="J377" s="4">
        <v>0</v>
      </c>
      <c r="K377" s="72"/>
      <c r="L377" s="4">
        <v>0</v>
      </c>
      <c r="M377" s="4">
        <f>L377-N377</f>
        <v>0</v>
      </c>
      <c r="N377" s="98">
        <v>0</v>
      </c>
      <c r="O377" s="4">
        <f>P377-N377</f>
        <v>0</v>
      </c>
      <c r="P377" s="4">
        <v>0</v>
      </c>
      <c r="Q377" s="70"/>
      <c r="R377" s="71"/>
      <c r="S377" s="4"/>
      <c r="T377" s="4"/>
    </row>
    <row r="378" spans="1:20" ht="11.65" customHeight="1">
      <c r="A378" s="2">
        <v>258</v>
      </c>
      <c r="C378" s="96"/>
      <c r="F378" s="96" t="s">
        <v>574</v>
      </c>
      <c r="G378" s="1" t="s">
        <v>135</v>
      </c>
      <c r="H378" s="72"/>
      <c r="I378" s="4">
        <v>1904601.72</v>
      </c>
      <c r="J378" s="4">
        <v>821924.79751529067</v>
      </c>
      <c r="K378" s="72"/>
      <c r="L378" s="4">
        <v>2042457.5615509399</v>
      </c>
      <c r="M378" s="4">
        <f>L378-N378</f>
        <v>1161041.5153072504</v>
      </c>
      <c r="N378" s="98">
        <v>881416.04624368961</v>
      </c>
      <c r="O378" s="4">
        <f>P378-N378</f>
        <v>0</v>
      </c>
      <c r="P378" s="4">
        <v>881416.04624368961</v>
      </c>
      <c r="Q378" s="70"/>
      <c r="R378" s="71"/>
      <c r="S378" s="4"/>
      <c r="T378" s="4"/>
    </row>
    <row r="379" spans="1:20" ht="11.65" customHeight="1">
      <c r="A379" s="2">
        <v>259</v>
      </c>
      <c r="C379" s="96"/>
      <c r="H379" s="72" t="s">
        <v>150</v>
      </c>
      <c r="I379" s="99">
        <v>50707450.109999999</v>
      </c>
      <c r="J379" s="99">
        <v>21882638.362932097</v>
      </c>
      <c r="K379" s="72"/>
      <c r="L379" s="99">
        <f>SUBTOTAL(9,L376:L378)</f>
        <v>52299993.704926856</v>
      </c>
      <c r="M379" s="99">
        <f>SUBTOTAL(9,M376:M378)</f>
        <v>29730098.233041544</v>
      </c>
      <c r="N379" s="99">
        <f>SUBTOTAL(9,N376:N378)</f>
        <v>22569895.471885316</v>
      </c>
      <c r="O379" s="99">
        <f>SUBTOTAL(9,O376:O378)</f>
        <v>0</v>
      </c>
      <c r="P379" s="99">
        <f>SUBTOTAL(9,P376:P378)</f>
        <v>22569895.471885316</v>
      </c>
      <c r="Q379" s="70"/>
      <c r="R379" s="71"/>
      <c r="S379" s="4"/>
      <c r="T379" s="4"/>
    </row>
    <row r="380" spans="1:20" ht="11.65" customHeight="1">
      <c r="A380" s="2">
        <v>260</v>
      </c>
      <c r="C380" s="96"/>
      <c r="H380" s="72"/>
      <c r="I380" s="4"/>
      <c r="J380" s="4"/>
      <c r="K380" s="72"/>
      <c r="L380" s="4"/>
      <c r="M380" s="4"/>
      <c r="N380" s="4"/>
      <c r="O380" s="4"/>
      <c r="P380" s="4"/>
      <c r="Q380" s="70"/>
      <c r="R380" s="71"/>
      <c r="S380" s="4"/>
      <c r="T380" s="4"/>
    </row>
    <row r="381" spans="1:20" ht="11.65" customHeight="1">
      <c r="A381" s="2">
        <v>261</v>
      </c>
      <c r="C381" s="96">
        <v>507</v>
      </c>
      <c r="D381" s="1" t="s">
        <v>161</v>
      </c>
      <c r="H381" s="72"/>
      <c r="I381" s="4"/>
      <c r="J381" s="4"/>
      <c r="K381" s="72"/>
      <c r="L381" s="4"/>
      <c r="M381" s="4"/>
      <c r="N381" s="4"/>
      <c r="O381" s="4"/>
      <c r="P381" s="4"/>
      <c r="Q381" s="70"/>
      <c r="R381" s="71"/>
      <c r="S381" s="4"/>
      <c r="T381" s="4"/>
    </row>
    <row r="382" spans="1:20" ht="11.65" customHeight="1">
      <c r="A382" s="2">
        <v>262</v>
      </c>
      <c r="C382" s="96"/>
      <c r="F382" s="96" t="s">
        <v>574</v>
      </c>
      <c r="G382" s="1" t="s">
        <v>135</v>
      </c>
      <c r="H382" s="72"/>
      <c r="I382" s="4">
        <v>286514.49</v>
      </c>
      <c r="J382" s="4">
        <v>123644.41431799546</v>
      </c>
      <c r="K382" s="72"/>
      <c r="L382" s="4">
        <v>307236.9917629509</v>
      </c>
      <c r="M382" s="4">
        <f>L382-N382</f>
        <v>174649.8479038293</v>
      </c>
      <c r="N382" s="98">
        <v>132587.1438591216</v>
      </c>
      <c r="O382" s="4">
        <f>P382-N382</f>
        <v>0</v>
      </c>
      <c r="P382" s="4">
        <v>132587.1438591216</v>
      </c>
      <c r="Q382" s="70"/>
      <c r="R382" s="71"/>
      <c r="S382" s="4"/>
      <c r="T382" s="4"/>
    </row>
    <row r="383" spans="1:20" ht="11.65" customHeight="1">
      <c r="A383" s="2">
        <v>263</v>
      </c>
      <c r="C383" s="96"/>
      <c r="F383" s="96" t="s">
        <v>574</v>
      </c>
      <c r="G383" s="1" t="s">
        <v>135</v>
      </c>
      <c r="H383" s="72"/>
      <c r="I383" s="4">
        <v>623.22</v>
      </c>
      <c r="J383" s="4">
        <v>268.94860323211276</v>
      </c>
      <c r="K383" s="72"/>
      <c r="L383" s="4">
        <v>668.29512883102802</v>
      </c>
      <c r="M383" s="4">
        <f>L383-N383</f>
        <v>379.89449751956528</v>
      </c>
      <c r="N383" s="98">
        <v>288.40063131146275</v>
      </c>
      <c r="O383" s="4">
        <f>P383-N383</f>
        <v>0</v>
      </c>
      <c r="P383" s="4">
        <v>288.40063131146275</v>
      </c>
      <c r="Q383" s="70"/>
      <c r="R383" s="71"/>
      <c r="S383" s="4"/>
      <c r="T383" s="4"/>
    </row>
    <row r="384" spans="1:20" ht="11.65" customHeight="1">
      <c r="A384" s="2">
        <v>264</v>
      </c>
      <c r="C384" s="96"/>
      <c r="H384" s="72" t="s">
        <v>150</v>
      </c>
      <c r="I384" s="99">
        <v>287137.70999999996</v>
      </c>
      <c r="J384" s="99">
        <v>123913.36292122757</v>
      </c>
      <c r="K384" s="72"/>
      <c r="L384" s="99">
        <f>SUBTOTAL(9,L382:L383)</f>
        <v>307905.2868917819</v>
      </c>
      <c r="M384" s="99">
        <f>SUBTOTAL(9,M382:M383)</f>
        <v>175029.74240134886</v>
      </c>
      <c r="N384" s="99">
        <f>SUBTOTAL(9,N382:N383)</f>
        <v>132875.54449043307</v>
      </c>
      <c r="O384" s="99">
        <f>SUBTOTAL(9,O382:O383)</f>
        <v>0</v>
      </c>
      <c r="P384" s="99">
        <f>SUBTOTAL(9,P382:P383)</f>
        <v>132875.54449043307</v>
      </c>
      <c r="Q384" s="70"/>
      <c r="R384" s="71"/>
      <c r="S384" s="4"/>
      <c r="T384" s="4"/>
    </row>
    <row r="385" spans="1:20" ht="11.65" customHeight="1">
      <c r="A385" s="2">
        <v>265</v>
      </c>
      <c r="C385" s="96"/>
      <c r="H385" s="72"/>
      <c r="I385" s="4"/>
      <c r="J385" s="4"/>
      <c r="K385" s="72"/>
      <c r="L385" s="4"/>
      <c r="M385" s="4"/>
      <c r="N385" s="4"/>
      <c r="O385" s="4"/>
      <c r="P385" s="4"/>
      <c r="Q385" s="70"/>
      <c r="R385" s="71"/>
      <c r="S385" s="4"/>
      <c r="T385" s="4"/>
    </row>
    <row r="386" spans="1:20" ht="11.65" customHeight="1">
      <c r="A386" s="2">
        <v>266</v>
      </c>
      <c r="C386" s="96">
        <v>510</v>
      </c>
      <c r="D386" s="1" t="s">
        <v>162</v>
      </c>
      <c r="H386" s="72"/>
      <c r="I386" s="4"/>
      <c r="J386" s="4"/>
      <c r="K386" s="72"/>
      <c r="L386" s="4"/>
      <c r="M386" s="4"/>
      <c r="N386" s="4"/>
      <c r="O386" s="4"/>
      <c r="P386" s="4"/>
      <c r="Q386" s="70"/>
      <c r="R386" s="71"/>
      <c r="S386" s="4"/>
      <c r="T386" s="4"/>
    </row>
    <row r="387" spans="1:20" ht="11.65" customHeight="1">
      <c r="A387" s="2">
        <v>267</v>
      </c>
      <c r="C387" s="96"/>
      <c r="F387" s="96" t="s">
        <v>574</v>
      </c>
      <c r="G387" s="1" t="s">
        <v>135</v>
      </c>
      <c r="H387" s="72"/>
      <c r="I387" s="4">
        <v>4593089.0699999901</v>
      </c>
      <c r="J387" s="4">
        <v>1982132.9384441786</v>
      </c>
      <c r="K387" s="72"/>
      <c r="L387" s="4">
        <v>309635.74201139435</v>
      </c>
      <c r="M387" s="4">
        <f>L387-N387</f>
        <v>176013.42513340051</v>
      </c>
      <c r="N387" s="98">
        <v>133622.31687799384</v>
      </c>
      <c r="O387" s="4">
        <f>P387-N387</f>
        <v>0</v>
      </c>
      <c r="P387" s="4">
        <v>133622.31687799384</v>
      </c>
      <c r="Q387" s="70"/>
      <c r="R387" s="71"/>
      <c r="S387" s="4"/>
      <c r="T387" s="4"/>
    </row>
    <row r="388" spans="1:20" ht="11.65" customHeight="1">
      <c r="A388" s="2">
        <v>268</v>
      </c>
      <c r="C388" s="96"/>
      <c r="F388" s="96" t="s">
        <v>574</v>
      </c>
      <c r="G388" s="1" t="s">
        <v>135</v>
      </c>
      <c r="H388" s="72"/>
      <c r="I388" s="4">
        <v>1999842.65</v>
      </c>
      <c r="J388" s="4">
        <v>863025.71708466811</v>
      </c>
      <c r="K388" s="72"/>
      <c r="L388" s="4">
        <v>4027252.0431601331</v>
      </c>
      <c r="M388" s="4">
        <f>L388-N388</f>
        <v>2289304.268904509</v>
      </c>
      <c r="N388" s="98">
        <v>1737947.774255624</v>
      </c>
      <c r="O388" s="4">
        <f>P388-N388</f>
        <v>0</v>
      </c>
      <c r="P388" s="4">
        <v>1737947.774255624</v>
      </c>
      <c r="Q388" s="70"/>
      <c r="R388" s="71"/>
      <c r="S388" s="4"/>
      <c r="T388" s="4"/>
    </row>
    <row r="389" spans="1:20" ht="11.65" customHeight="1">
      <c r="A389" s="2">
        <v>269</v>
      </c>
      <c r="C389" s="96"/>
      <c r="H389" s="72" t="s">
        <v>150</v>
      </c>
      <c r="I389" s="99">
        <v>6592931.7199999895</v>
      </c>
      <c r="J389" s="99">
        <v>2845158.6555288467</v>
      </c>
      <c r="K389" s="72"/>
      <c r="L389" s="99">
        <f>SUBTOTAL(9,L387:L388)</f>
        <v>4336887.7851715274</v>
      </c>
      <c r="M389" s="99">
        <f>SUBTOTAL(9,M387:M388)</f>
        <v>2465317.6940379096</v>
      </c>
      <c r="N389" s="99">
        <f>SUBTOTAL(9,N387:N388)</f>
        <v>1871570.0911336178</v>
      </c>
      <c r="O389" s="99">
        <f>SUBTOTAL(9,O387:O388)</f>
        <v>0</v>
      </c>
      <c r="P389" s="99">
        <f>SUBTOTAL(9,P387:P388)</f>
        <v>1871570.0911336178</v>
      </c>
      <c r="Q389" s="70"/>
      <c r="R389" s="71"/>
      <c r="S389" s="4"/>
      <c r="T389" s="4"/>
    </row>
    <row r="390" spans="1:20" ht="11.65" customHeight="1">
      <c r="A390" s="2">
        <v>270</v>
      </c>
      <c r="C390" s="96"/>
      <c r="H390" s="72"/>
      <c r="I390" s="104"/>
      <c r="J390" s="104"/>
      <c r="K390" s="72"/>
      <c r="L390" s="104"/>
      <c r="M390" s="4"/>
      <c r="N390" s="4"/>
      <c r="O390" s="4"/>
      <c r="P390" s="4"/>
      <c r="Q390" s="70"/>
      <c r="R390" s="71"/>
      <c r="S390" s="4"/>
      <c r="T390" s="4"/>
    </row>
    <row r="391" spans="1:20" ht="11.65" customHeight="1">
      <c r="A391" s="2">
        <v>271</v>
      </c>
      <c r="C391" s="96"/>
      <c r="E391" s="67"/>
      <c r="H391" s="72"/>
      <c r="I391" s="104"/>
      <c r="J391" s="104"/>
      <c r="K391" s="72"/>
      <c r="L391" s="104"/>
      <c r="M391" s="104"/>
      <c r="N391" s="104"/>
      <c r="O391" s="104"/>
      <c r="P391" s="104"/>
      <c r="Q391" s="70"/>
      <c r="R391" s="71"/>
      <c r="S391" s="4"/>
      <c r="T391" s="4"/>
    </row>
    <row r="392" spans="1:20" ht="11.65" customHeight="1">
      <c r="A392" s="2">
        <v>272</v>
      </c>
      <c r="C392" s="105"/>
      <c r="D392" s="106"/>
      <c r="E392" s="107"/>
      <c r="G392" s="106"/>
      <c r="H392" s="108"/>
      <c r="I392" s="109"/>
      <c r="J392" s="109"/>
      <c r="K392" s="108"/>
      <c r="L392" s="109"/>
      <c r="M392" s="109"/>
      <c r="N392" s="109"/>
      <c r="O392" s="109"/>
      <c r="P392" s="109"/>
      <c r="Q392" s="70"/>
      <c r="R392" s="71"/>
      <c r="S392" s="4"/>
      <c r="T392" s="4"/>
    </row>
    <row r="393" spans="1:20" ht="11.65" customHeight="1">
      <c r="A393" s="2">
        <v>273</v>
      </c>
      <c r="C393" s="96">
        <v>511</v>
      </c>
      <c r="D393" s="1" t="s">
        <v>163</v>
      </c>
      <c r="H393" s="72"/>
      <c r="I393" s="4"/>
      <c r="J393" s="4"/>
      <c r="K393" s="72"/>
      <c r="L393" s="4"/>
      <c r="M393" s="4"/>
      <c r="N393" s="4"/>
      <c r="O393" s="4"/>
      <c r="P393" s="4"/>
      <c r="Q393" s="70"/>
      <c r="R393" s="71"/>
      <c r="S393" s="4"/>
      <c r="T393" s="4"/>
    </row>
    <row r="394" spans="1:20" ht="11.65" customHeight="1">
      <c r="A394" s="2">
        <v>274</v>
      </c>
      <c r="C394" s="96"/>
      <c r="F394" s="96" t="s">
        <v>574</v>
      </c>
      <c r="G394" s="1" t="s">
        <v>135</v>
      </c>
      <c r="H394" s="72"/>
      <c r="I394" s="4">
        <v>23720364.129999898</v>
      </c>
      <c r="J394" s="4">
        <v>10236447.483907098</v>
      </c>
      <c r="K394" s="72"/>
      <c r="L394" s="4">
        <v>24519495.768591449</v>
      </c>
      <c r="M394" s="4">
        <f>L394-N394</f>
        <v>13938185.574890397</v>
      </c>
      <c r="N394" s="98">
        <v>10581310.193701051</v>
      </c>
      <c r="O394" s="4">
        <f>P394-N394</f>
        <v>0</v>
      </c>
      <c r="P394" s="4">
        <v>10581310.193701051</v>
      </c>
      <c r="Q394" s="70"/>
      <c r="R394" s="71"/>
      <c r="S394" s="4"/>
      <c r="T394" s="4"/>
    </row>
    <row r="395" spans="1:20" ht="11.65" customHeight="1">
      <c r="A395" s="2">
        <v>275</v>
      </c>
      <c r="C395" s="96"/>
      <c r="F395" s="96" t="s">
        <v>574</v>
      </c>
      <c r="G395" s="1" t="s">
        <v>135</v>
      </c>
      <c r="H395" s="72"/>
      <c r="I395" s="4">
        <v>424328.55</v>
      </c>
      <c r="J395" s="4">
        <v>183117.63235134896</v>
      </c>
      <c r="K395" s="72"/>
      <c r="L395" s="4">
        <v>440135.50831887533</v>
      </c>
      <c r="M395" s="4">
        <f>L395-N395</f>
        <v>250196.43352150448</v>
      </c>
      <c r="N395" s="98">
        <v>189939.07479737085</v>
      </c>
      <c r="O395" s="4">
        <f>P395-N395</f>
        <v>0</v>
      </c>
      <c r="P395" s="4">
        <v>189939.07479737085</v>
      </c>
      <c r="Q395" s="70"/>
      <c r="R395" s="71"/>
      <c r="S395" s="4"/>
      <c r="T395" s="4"/>
    </row>
    <row r="396" spans="1:20" ht="11.65" customHeight="1">
      <c r="A396" s="2">
        <v>276</v>
      </c>
      <c r="C396" s="96"/>
      <c r="H396" s="72" t="s">
        <v>150</v>
      </c>
      <c r="I396" s="99">
        <v>24144692.679999899</v>
      </c>
      <c r="J396" s="99">
        <v>10419565.116258446</v>
      </c>
      <c r="K396" s="72"/>
      <c r="L396" s="99">
        <f>SUBTOTAL(9,L394:L395)</f>
        <v>24959631.276910324</v>
      </c>
      <c r="M396" s="99">
        <f>SUBTOTAL(9,M394:M395)</f>
        <v>14188382.008411901</v>
      </c>
      <c r="N396" s="99">
        <f>SUBTOTAL(9,N394:N395)</f>
        <v>10771249.268498423</v>
      </c>
      <c r="O396" s="99">
        <f>SUBTOTAL(9,O394:O395)</f>
        <v>0</v>
      </c>
      <c r="P396" s="99">
        <f>SUBTOTAL(9,P394:P395)</f>
        <v>10771249.268498423</v>
      </c>
      <c r="Q396" s="70"/>
      <c r="R396" s="71"/>
      <c r="S396" s="4"/>
      <c r="T396" s="4"/>
    </row>
    <row r="397" spans="1:20" ht="11.65" customHeight="1">
      <c r="A397" s="2">
        <v>277</v>
      </c>
      <c r="C397" s="96"/>
      <c r="H397" s="72"/>
      <c r="I397" s="4"/>
      <c r="J397" s="4"/>
      <c r="K397" s="72"/>
      <c r="L397" s="4"/>
      <c r="M397" s="4"/>
      <c r="N397" s="4"/>
      <c r="O397" s="4"/>
      <c r="P397" s="4"/>
      <c r="Q397" s="70"/>
      <c r="R397" s="71"/>
      <c r="S397" s="4"/>
      <c r="T397" s="4"/>
    </row>
    <row r="398" spans="1:20" ht="11.65" customHeight="1">
      <c r="A398" s="2">
        <v>278</v>
      </c>
      <c r="C398" s="96">
        <v>512</v>
      </c>
      <c r="D398" s="1" t="s">
        <v>164</v>
      </c>
      <c r="H398" s="72"/>
      <c r="I398" s="4"/>
      <c r="J398" s="4"/>
      <c r="K398" s="72"/>
      <c r="L398" s="4"/>
      <c r="M398" s="4"/>
      <c r="N398" s="4"/>
      <c r="O398" s="4"/>
      <c r="P398" s="4"/>
      <c r="Q398" s="70"/>
      <c r="R398" s="71"/>
      <c r="S398" s="4"/>
      <c r="T398" s="4"/>
    </row>
    <row r="399" spans="1:20" ht="11.65" customHeight="1">
      <c r="A399" s="2">
        <v>279</v>
      </c>
      <c r="C399" s="96"/>
      <c r="F399" s="96" t="s">
        <v>574</v>
      </c>
      <c r="G399" s="1" t="s">
        <v>135</v>
      </c>
      <c r="H399" s="72"/>
      <c r="I399" s="4">
        <v>101673678.23999999</v>
      </c>
      <c r="J399" s="4">
        <v>43876951.555019498</v>
      </c>
      <c r="K399" s="72"/>
      <c r="L399" s="4">
        <v>104225396.10821497</v>
      </c>
      <c r="M399" s="4">
        <f>L399-N399</f>
        <v>59247258.845902957</v>
      </c>
      <c r="N399" s="98">
        <v>44978137.262312017</v>
      </c>
      <c r="O399" s="4">
        <f>P399-N399</f>
        <v>0</v>
      </c>
      <c r="P399" s="4">
        <v>44978137.262312017</v>
      </c>
      <c r="Q399" s="70"/>
      <c r="R399" s="71"/>
      <c r="S399" s="4"/>
      <c r="T399" s="4"/>
    </row>
    <row r="400" spans="1:20" ht="11.65" customHeight="1">
      <c r="A400" s="2">
        <v>280</v>
      </c>
      <c r="C400" s="96"/>
      <c r="F400" s="96" t="s">
        <v>574</v>
      </c>
      <c r="G400" s="1" t="s">
        <v>135</v>
      </c>
      <c r="H400" s="72"/>
      <c r="I400" s="4">
        <v>4835272</v>
      </c>
      <c r="J400" s="4">
        <v>2086646.2094402364</v>
      </c>
      <c r="K400" s="72"/>
      <c r="L400" s="4">
        <v>6879468.3540494014</v>
      </c>
      <c r="M400" s="4">
        <f>L400-N400</f>
        <v>3910655.7280086642</v>
      </c>
      <c r="N400" s="98">
        <v>2968812.6260407371</v>
      </c>
      <c r="O400" s="4">
        <f>P400-N400</f>
        <v>0</v>
      </c>
      <c r="P400" s="4">
        <v>2968812.6260407371</v>
      </c>
      <c r="Q400" s="70"/>
      <c r="R400" s="71"/>
      <c r="S400" s="4"/>
      <c r="T400" s="4"/>
    </row>
    <row r="401" spans="1:20" ht="11.65" customHeight="1">
      <c r="A401" s="2">
        <v>281</v>
      </c>
      <c r="C401" s="96"/>
      <c r="H401" s="72" t="s">
        <v>150</v>
      </c>
      <c r="I401" s="99">
        <v>106508950.23999999</v>
      </c>
      <c r="J401" s="99">
        <v>45963597.764459737</v>
      </c>
      <c r="K401" s="72"/>
      <c r="L401" s="99">
        <f>SUBTOTAL(9,L399:L400)</f>
        <v>111104864.46226437</v>
      </c>
      <c r="M401" s="99">
        <f>SUBTOTAL(9,M399:M400)</f>
        <v>63157914.573911622</v>
      </c>
      <c r="N401" s="99">
        <f>SUBTOTAL(9,N399:N400)</f>
        <v>47946949.888352752</v>
      </c>
      <c r="O401" s="99">
        <f>SUBTOTAL(9,O399:O400)</f>
        <v>0</v>
      </c>
      <c r="P401" s="99">
        <f>SUBTOTAL(9,P399:P400)</f>
        <v>47946949.888352752</v>
      </c>
      <c r="Q401" s="70"/>
      <c r="R401" s="71"/>
      <c r="S401" s="4"/>
      <c r="T401" s="4"/>
    </row>
    <row r="402" spans="1:20" ht="11.65" customHeight="1">
      <c r="A402" s="2">
        <v>282</v>
      </c>
      <c r="C402" s="96"/>
      <c r="H402" s="72"/>
      <c r="I402" s="4"/>
      <c r="J402" s="4"/>
      <c r="K402" s="72"/>
      <c r="L402" s="4"/>
      <c r="M402" s="4"/>
      <c r="N402" s="4"/>
      <c r="O402" s="4"/>
      <c r="P402" s="4"/>
      <c r="Q402" s="70"/>
      <c r="R402" s="71"/>
      <c r="S402" s="4"/>
      <c r="T402" s="4"/>
    </row>
    <row r="403" spans="1:20" ht="11.65" customHeight="1">
      <c r="A403" s="2">
        <v>283</v>
      </c>
      <c r="C403" s="96">
        <v>513</v>
      </c>
      <c r="D403" s="1" t="s">
        <v>165</v>
      </c>
      <c r="H403" s="72"/>
      <c r="I403" s="4"/>
      <c r="J403" s="4"/>
      <c r="K403" s="72"/>
      <c r="L403" s="4"/>
      <c r="M403" s="4"/>
      <c r="N403" s="4"/>
      <c r="O403" s="4"/>
      <c r="P403" s="4"/>
      <c r="Q403" s="70"/>
      <c r="R403" s="71"/>
      <c r="S403" s="4"/>
      <c r="T403" s="4"/>
    </row>
    <row r="404" spans="1:20" ht="11.65" customHeight="1">
      <c r="A404" s="2">
        <v>284</v>
      </c>
      <c r="C404" s="96"/>
      <c r="F404" s="96" t="s">
        <v>574</v>
      </c>
      <c r="G404" s="1" t="s">
        <v>135</v>
      </c>
      <c r="H404" s="72"/>
      <c r="I404" s="4">
        <v>38873334.609999903</v>
      </c>
      <c r="J404" s="4">
        <v>16775663.563964603</v>
      </c>
      <c r="K404" s="72"/>
      <c r="L404" s="4">
        <v>40184657.261980936</v>
      </c>
      <c r="M404" s="4">
        <f>L404-N404</f>
        <v>22843096.590033714</v>
      </c>
      <c r="N404" s="98">
        <v>17341560.671947222</v>
      </c>
      <c r="O404" s="4">
        <f>P404-N404</f>
        <v>0</v>
      </c>
      <c r="P404" s="4">
        <v>17341560.671947222</v>
      </c>
      <c r="Q404" s="70"/>
      <c r="R404" s="71"/>
      <c r="S404" s="4"/>
      <c r="T404" s="4"/>
    </row>
    <row r="405" spans="1:20" ht="11.65" customHeight="1">
      <c r="A405" s="2">
        <v>285</v>
      </c>
      <c r="C405" s="96"/>
      <c r="F405" s="96" t="s">
        <v>574</v>
      </c>
      <c r="G405" s="1" t="s">
        <v>135</v>
      </c>
      <c r="H405" s="72"/>
      <c r="I405" s="4">
        <v>643842.37</v>
      </c>
      <c r="J405" s="4">
        <v>277848.1212303089</v>
      </c>
      <c r="K405" s="72"/>
      <c r="L405" s="4">
        <v>667821.78293367603</v>
      </c>
      <c r="M405" s="4">
        <f>L405-N405</f>
        <v>379625.42253447295</v>
      </c>
      <c r="N405" s="98">
        <v>288196.36039920308</v>
      </c>
      <c r="O405" s="4">
        <f>P405-N405</f>
        <v>0</v>
      </c>
      <c r="P405" s="4">
        <v>288196.36039920308</v>
      </c>
      <c r="Q405" s="70"/>
      <c r="R405" s="71"/>
      <c r="S405" s="4"/>
      <c r="T405" s="4"/>
    </row>
    <row r="406" spans="1:20" ht="11.65" customHeight="1">
      <c r="A406" s="2">
        <v>286</v>
      </c>
      <c r="C406" s="96"/>
      <c r="H406" s="72" t="s">
        <v>150</v>
      </c>
      <c r="I406" s="99">
        <v>39517176.9799999</v>
      </c>
      <c r="J406" s="99">
        <v>17053511.685194913</v>
      </c>
      <c r="K406" s="72"/>
      <c r="L406" s="99">
        <f>SUBTOTAL(9,L404:L405)</f>
        <v>40852479.044914611</v>
      </c>
      <c r="M406" s="99">
        <f>SUBTOTAL(9,M404:M405)</f>
        <v>23222722.012568187</v>
      </c>
      <c r="N406" s="99">
        <f>SUBTOTAL(9,N404:N405)</f>
        <v>17629757.032346424</v>
      </c>
      <c r="O406" s="99">
        <f>SUBTOTAL(9,O404:O405)</f>
        <v>0</v>
      </c>
      <c r="P406" s="99">
        <f>SUBTOTAL(9,P404:P405)</f>
        <v>17629757.032346424</v>
      </c>
      <c r="Q406" s="70"/>
      <c r="R406" s="71"/>
      <c r="S406" s="4"/>
      <c r="T406" s="4"/>
    </row>
    <row r="407" spans="1:20" ht="11.65" customHeight="1">
      <c r="A407" s="2">
        <v>287</v>
      </c>
      <c r="C407" s="96"/>
      <c r="H407" s="72"/>
      <c r="I407" s="4"/>
      <c r="J407" s="4"/>
      <c r="K407" s="72"/>
      <c r="L407" s="4"/>
      <c r="M407" s="4"/>
      <c r="N407" s="4"/>
      <c r="O407" s="4"/>
      <c r="P407" s="4"/>
      <c r="Q407" s="70"/>
      <c r="R407" s="71"/>
      <c r="S407" s="4"/>
      <c r="T407" s="4"/>
    </row>
    <row r="408" spans="1:20" ht="11.65" customHeight="1">
      <c r="A408" s="2">
        <v>288</v>
      </c>
      <c r="C408" s="96">
        <v>514</v>
      </c>
      <c r="D408" s="1" t="s">
        <v>166</v>
      </c>
      <c r="H408" s="72"/>
      <c r="I408" s="4"/>
      <c r="J408" s="4"/>
      <c r="K408" s="72"/>
      <c r="L408" s="4"/>
      <c r="M408" s="4"/>
      <c r="N408" s="4"/>
      <c r="O408" s="4"/>
      <c r="P408" s="4"/>
      <c r="Q408" s="70"/>
      <c r="R408" s="71"/>
      <c r="S408" s="4"/>
      <c r="T408" s="4"/>
    </row>
    <row r="409" spans="1:20" ht="11.65" customHeight="1">
      <c r="A409" s="2">
        <v>289</v>
      </c>
      <c r="C409" s="96"/>
      <c r="F409" s="96" t="s">
        <v>574</v>
      </c>
      <c r="G409" s="1" t="s">
        <v>135</v>
      </c>
      <c r="H409" s="72"/>
      <c r="I409" s="4">
        <v>10067965.220000001</v>
      </c>
      <c r="J409" s="4">
        <v>4344798.2787915841</v>
      </c>
      <c r="K409" s="72"/>
      <c r="L409" s="4">
        <v>10410050.946737451</v>
      </c>
      <c r="M409" s="4">
        <f>L409-N409</f>
        <v>5917626.663658971</v>
      </c>
      <c r="N409" s="98">
        <v>4492424.2830784805</v>
      </c>
      <c r="O409" s="4">
        <f>P409-N409</f>
        <v>0</v>
      </c>
      <c r="P409" s="4">
        <v>4492424.2830784805</v>
      </c>
      <c r="Q409" s="70"/>
      <c r="R409" s="71"/>
      <c r="S409" s="4"/>
      <c r="T409" s="4"/>
    </row>
    <row r="410" spans="1:20" ht="11.65" customHeight="1">
      <c r="A410" s="2">
        <v>290</v>
      </c>
      <c r="C410" s="96"/>
      <c r="F410" s="96" t="s">
        <v>574</v>
      </c>
      <c r="G410" s="1" t="s">
        <v>135</v>
      </c>
      <c r="H410" s="72"/>
      <c r="I410" s="4">
        <v>2034629.39</v>
      </c>
      <c r="J410" s="4">
        <v>878037.82377893128</v>
      </c>
      <c r="K410" s="72"/>
      <c r="L410" s="4">
        <v>2110444.4739602455</v>
      </c>
      <c r="M410" s="4">
        <f>L410-N410</f>
        <v>1199688.8925114169</v>
      </c>
      <c r="N410" s="98">
        <v>910755.58144882857</v>
      </c>
      <c r="O410" s="4">
        <f>P410-N410</f>
        <v>0</v>
      </c>
      <c r="P410" s="4">
        <v>910755.58144882857</v>
      </c>
      <c r="Q410" s="70"/>
      <c r="R410" s="71"/>
      <c r="S410" s="4"/>
      <c r="T410" s="4"/>
    </row>
    <row r="411" spans="1:20" ht="11.65" customHeight="1">
      <c r="A411" s="2">
        <v>291</v>
      </c>
      <c r="C411" s="96"/>
      <c r="H411" s="72" t="s">
        <v>150</v>
      </c>
      <c r="I411" s="99">
        <v>12102594.610000001</v>
      </c>
      <c r="J411" s="99">
        <v>5222836.1025705151</v>
      </c>
      <c r="K411" s="72"/>
      <c r="L411" s="99">
        <f>SUBTOTAL(9,L409:L410)</f>
        <v>12520495.420697697</v>
      </c>
      <c r="M411" s="99">
        <f>SUBTOTAL(9,M409:M410)</f>
        <v>7117315.5561703881</v>
      </c>
      <c r="N411" s="99">
        <f>SUBTOTAL(9,N409:N410)</f>
        <v>5403179.8645273093</v>
      </c>
      <c r="O411" s="99">
        <f>SUBTOTAL(9,O409:O410)</f>
        <v>0</v>
      </c>
      <c r="P411" s="99">
        <f>SUBTOTAL(9,P409:P410)</f>
        <v>5403179.8645273093</v>
      </c>
      <c r="Q411" s="70"/>
      <c r="R411" s="71"/>
      <c r="S411" s="4"/>
      <c r="T411" s="4"/>
    </row>
    <row r="412" spans="1:20" ht="11.65" customHeight="1">
      <c r="A412" s="2">
        <v>292</v>
      </c>
      <c r="C412" s="96"/>
      <c r="H412" s="72"/>
      <c r="I412" s="4"/>
      <c r="J412" s="4"/>
      <c r="K412" s="72"/>
      <c r="L412" s="4"/>
      <c r="M412" s="4"/>
      <c r="N412" s="4"/>
      <c r="O412" s="4"/>
      <c r="P412" s="4"/>
      <c r="Q412" s="70"/>
      <c r="R412" s="71"/>
      <c r="S412" s="4"/>
      <c r="T412" s="4"/>
    </row>
    <row r="413" spans="1:20" ht="11.65" customHeight="1" thickBot="1">
      <c r="A413" s="2">
        <v>293</v>
      </c>
      <c r="C413" s="101" t="s">
        <v>167</v>
      </c>
      <c r="H413" s="102" t="s">
        <v>150</v>
      </c>
      <c r="I413" s="103">
        <v>991002146.90999866</v>
      </c>
      <c r="J413" s="103">
        <v>426454658.93323791</v>
      </c>
      <c r="K413" s="102"/>
      <c r="L413" s="103">
        <f>SUBTOTAL(9,L335:L411)</f>
        <v>1112451044.9390199</v>
      </c>
      <c r="M413" s="103">
        <f>SUBTOTAL(9,M335:M411)</f>
        <v>633986722.06432843</v>
      </c>
      <c r="N413" s="103">
        <f>SUBTOTAL(9,N335:N411)</f>
        <v>478464322.87469137</v>
      </c>
      <c r="O413" s="103">
        <f>SUBTOTAL(9,O335:O411)</f>
        <v>0</v>
      </c>
      <c r="P413" s="103">
        <f>SUBTOTAL(9,P335:P411)</f>
        <v>478464322.87469137</v>
      </c>
      <c r="Q413" s="70"/>
      <c r="R413" s="71"/>
      <c r="S413" s="4"/>
      <c r="T413" s="4"/>
    </row>
    <row r="414" spans="1:20" ht="11.65" customHeight="1" thickTop="1">
      <c r="A414" s="2">
        <v>294</v>
      </c>
      <c r="C414" s="96">
        <v>517</v>
      </c>
      <c r="D414" s="1" t="s">
        <v>168</v>
      </c>
      <c r="H414" s="72"/>
      <c r="I414" s="4"/>
      <c r="J414" s="4"/>
      <c r="K414" s="72"/>
      <c r="L414" s="4"/>
      <c r="M414" s="4"/>
      <c r="N414" s="4"/>
      <c r="O414" s="4"/>
      <c r="P414" s="4"/>
      <c r="Q414" s="70"/>
      <c r="R414" s="71"/>
      <c r="S414" s="4"/>
      <c r="T414" s="4"/>
    </row>
    <row r="415" spans="1:20" ht="11.65" customHeight="1">
      <c r="A415" s="2">
        <v>295</v>
      </c>
      <c r="C415" s="96"/>
      <c r="F415" s="96" t="s">
        <v>574</v>
      </c>
      <c r="G415" s="1" t="s">
        <v>135</v>
      </c>
      <c r="H415" s="72"/>
      <c r="I415" s="4">
        <v>0</v>
      </c>
      <c r="J415" s="4">
        <v>0</v>
      </c>
      <c r="K415" s="72"/>
      <c r="L415" s="4">
        <v>0</v>
      </c>
      <c r="M415" s="4">
        <f>L415-N415</f>
        <v>0</v>
      </c>
      <c r="N415" s="98">
        <v>0</v>
      </c>
      <c r="O415" s="4">
        <f>P415-N415</f>
        <v>0</v>
      </c>
      <c r="P415" s="4">
        <v>0</v>
      </c>
      <c r="Q415" s="70"/>
      <c r="R415" s="71"/>
      <c r="S415" s="4"/>
      <c r="T415" s="4"/>
    </row>
    <row r="416" spans="1:20" ht="11.65" customHeight="1">
      <c r="A416" s="2">
        <v>296</v>
      </c>
      <c r="C416" s="96"/>
      <c r="H416" s="72" t="s">
        <v>150</v>
      </c>
      <c r="I416" s="99">
        <v>0</v>
      </c>
      <c r="J416" s="99">
        <v>0</v>
      </c>
      <c r="K416" s="72"/>
      <c r="L416" s="99">
        <f>SUBTOTAL(9,L415)</f>
        <v>0</v>
      </c>
      <c r="M416" s="99">
        <f>SUBTOTAL(9,M415)</f>
        <v>0</v>
      </c>
      <c r="N416" s="99">
        <f>SUBTOTAL(9,N415)</f>
        <v>0</v>
      </c>
      <c r="O416" s="99">
        <f>SUBTOTAL(9,O415)</f>
        <v>0</v>
      </c>
      <c r="P416" s="99">
        <f>SUBTOTAL(9,P415)</f>
        <v>0</v>
      </c>
      <c r="Q416" s="70"/>
      <c r="R416" s="71"/>
      <c r="S416" s="4"/>
      <c r="T416" s="4"/>
    </row>
    <row r="417" spans="1:20" ht="11.65" customHeight="1">
      <c r="A417" s="2">
        <v>297</v>
      </c>
      <c r="C417" s="96"/>
      <c r="H417" s="72"/>
      <c r="I417" s="4"/>
      <c r="J417" s="4"/>
      <c r="K417" s="72"/>
      <c r="L417" s="4"/>
      <c r="M417" s="4"/>
      <c r="N417" s="4"/>
      <c r="O417" s="4"/>
      <c r="P417" s="4"/>
      <c r="Q417" s="70"/>
      <c r="R417" s="71"/>
      <c r="S417" s="4"/>
      <c r="T417" s="4"/>
    </row>
    <row r="418" spans="1:20" ht="11.65" customHeight="1">
      <c r="A418" s="2">
        <v>298</v>
      </c>
      <c r="C418" s="96">
        <v>518</v>
      </c>
      <c r="D418" s="1" t="s">
        <v>169</v>
      </c>
      <c r="H418" s="72"/>
      <c r="I418" s="4"/>
      <c r="J418" s="4"/>
      <c r="K418" s="72"/>
      <c r="L418" s="4"/>
      <c r="M418" s="4"/>
      <c r="N418" s="4"/>
      <c r="O418" s="4"/>
      <c r="P418" s="4"/>
      <c r="Q418" s="70"/>
      <c r="R418" s="71"/>
      <c r="S418" s="4"/>
      <c r="T418" s="4"/>
    </row>
    <row r="419" spans="1:20" ht="11.65" customHeight="1">
      <c r="A419" s="2">
        <v>299</v>
      </c>
      <c r="C419" s="96"/>
      <c r="F419" s="96" t="s">
        <v>574</v>
      </c>
      <c r="G419" s="1" t="s">
        <v>133</v>
      </c>
      <c r="H419" s="72"/>
      <c r="I419" s="4">
        <v>0</v>
      </c>
      <c r="J419" s="4">
        <v>0</v>
      </c>
      <c r="K419" s="72"/>
      <c r="L419" s="4">
        <v>0</v>
      </c>
      <c r="M419" s="4">
        <f>L419-N419</f>
        <v>0</v>
      </c>
      <c r="N419" s="98">
        <v>0</v>
      </c>
      <c r="O419" s="4">
        <f>P419-N419</f>
        <v>0</v>
      </c>
      <c r="P419" s="4">
        <v>0</v>
      </c>
      <c r="Q419" s="70"/>
      <c r="R419" s="71"/>
      <c r="S419" s="4"/>
      <c r="T419" s="4"/>
    </row>
    <row r="420" spans="1:20" ht="11.65" customHeight="1">
      <c r="A420" s="2">
        <v>300</v>
      </c>
      <c r="C420" s="96"/>
      <c r="H420" s="72"/>
      <c r="I420" s="4"/>
      <c r="J420" s="4"/>
      <c r="K420" s="72"/>
      <c r="L420" s="4"/>
      <c r="M420" s="4"/>
      <c r="N420" s="4"/>
      <c r="O420" s="4"/>
      <c r="P420" s="4"/>
      <c r="Q420" s="70"/>
      <c r="R420" s="71"/>
      <c r="S420" s="4"/>
      <c r="T420" s="4"/>
    </row>
    <row r="421" spans="1:20" ht="11.65" customHeight="1">
      <c r="A421" s="2">
        <v>301</v>
      </c>
      <c r="C421" s="96"/>
      <c r="H421" s="72" t="s">
        <v>150</v>
      </c>
      <c r="I421" s="99">
        <v>0</v>
      </c>
      <c r="J421" s="99">
        <v>0</v>
      </c>
      <c r="K421" s="72"/>
      <c r="L421" s="99">
        <f>SUBTOTAL(9,L419)</f>
        <v>0</v>
      </c>
      <c r="M421" s="99">
        <f>SUBTOTAL(9,M419)</f>
        <v>0</v>
      </c>
      <c r="N421" s="99">
        <f>SUBTOTAL(9,N419)</f>
        <v>0</v>
      </c>
      <c r="O421" s="99">
        <f>SUBTOTAL(9,O419)</f>
        <v>0</v>
      </c>
      <c r="P421" s="99">
        <f>SUBTOTAL(9,P419)</f>
        <v>0</v>
      </c>
      <c r="Q421" s="70"/>
      <c r="R421" s="71"/>
      <c r="S421" s="4"/>
      <c r="T421" s="4"/>
    </row>
    <row r="422" spans="1:20" ht="11.65" customHeight="1">
      <c r="A422" s="2">
        <v>302</v>
      </c>
      <c r="C422" s="96"/>
      <c r="H422" s="72"/>
      <c r="I422" s="4"/>
      <c r="J422" s="4"/>
      <c r="K422" s="72"/>
      <c r="L422" s="4"/>
      <c r="M422" s="4"/>
      <c r="N422" s="4"/>
      <c r="O422" s="4"/>
      <c r="P422" s="4"/>
      <c r="Q422" s="70"/>
      <c r="R422" s="71"/>
      <c r="S422" s="4"/>
      <c r="T422" s="4"/>
    </row>
    <row r="423" spans="1:20" ht="11.65" customHeight="1">
      <c r="A423" s="2">
        <v>303</v>
      </c>
      <c r="C423" s="96">
        <v>519</v>
      </c>
      <c r="D423" s="1" t="s">
        <v>170</v>
      </c>
      <c r="H423" s="72"/>
      <c r="I423" s="4"/>
      <c r="J423" s="4"/>
      <c r="K423" s="72"/>
      <c r="L423" s="4"/>
      <c r="M423" s="4"/>
      <c r="N423" s="4"/>
      <c r="O423" s="4"/>
      <c r="P423" s="4"/>
      <c r="Q423" s="70"/>
      <c r="R423" s="71"/>
      <c r="S423" s="4"/>
      <c r="T423" s="4"/>
    </row>
    <row r="424" spans="1:20" ht="11.65" customHeight="1">
      <c r="A424" s="2">
        <v>304</v>
      </c>
      <c r="C424" s="96"/>
      <c r="F424" s="96" t="s">
        <v>574</v>
      </c>
      <c r="G424" s="1" t="s">
        <v>135</v>
      </c>
      <c r="H424" s="72"/>
      <c r="I424" s="4">
        <v>0</v>
      </c>
      <c r="J424" s="4">
        <v>0</v>
      </c>
      <c r="K424" s="72"/>
      <c r="L424" s="4">
        <v>0</v>
      </c>
      <c r="M424" s="4">
        <f>L424-N424</f>
        <v>0</v>
      </c>
      <c r="N424" s="98">
        <v>0</v>
      </c>
      <c r="O424" s="4">
        <f>P424-N424</f>
        <v>0</v>
      </c>
      <c r="P424" s="4">
        <v>0</v>
      </c>
      <c r="Q424" s="70"/>
      <c r="R424" s="71"/>
      <c r="S424" s="4"/>
      <c r="T424" s="4"/>
    </row>
    <row r="425" spans="1:20" ht="11.65" customHeight="1">
      <c r="A425" s="2">
        <v>305</v>
      </c>
      <c r="C425" s="96"/>
      <c r="H425" s="72" t="s">
        <v>150</v>
      </c>
      <c r="I425" s="99">
        <v>0</v>
      </c>
      <c r="J425" s="99">
        <v>0</v>
      </c>
      <c r="K425" s="72"/>
      <c r="L425" s="99">
        <f>SUBTOTAL(9,L424)</f>
        <v>0</v>
      </c>
      <c r="M425" s="99">
        <f>SUBTOTAL(9,M424)</f>
        <v>0</v>
      </c>
      <c r="N425" s="99">
        <f>SUBTOTAL(9,N424)</f>
        <v>0</v>
      </c>
      <c r="O425" s="99">
        <f>SUBTOTAL(9,O424)</f>
        <v>0</v>
      </c>
      <c r="P425" s="99">
        <f>SUBTOTAL(9,P424)</f>
        <v>0</v>
      </c>
      <c r="Q425" s="70"/>
      <c r="R425" s="71"/>
      <c r="S425" s="4"/>
      <c r="T425" s="4"/>
    </row>
    <row r="426" spans="1:20" ht="11.65" customHeight="1">
      <c r="A426" s="2">
        <v>306</v>
      </c>
      <c r="C426" s="96"/>
      <c r="H426" s="72"/>
      <c r="I426" s="4"/>
      <c r="J426" s="4"/>
      <c r="K426" s="72"/>
      <c r="L426" s="4"/>
      <c r="M426" s="4"/>
      <c r="N426" s="4"/>
      <c r="O426" s="4"/>
      <c r="P426" s="4"/>
      <c r="Q426" s="70"/>
      <c r="R426" s="71"/>
      <c r="S426" s="4"/>
      <c r="T426" s="4"/>
    </row>
    <row r="427" spans="1:20" ht="11.65" customHeight="1">
      <c r="A427" s="2">
        <v>307</v>
      </c>
      <c r="C427" s="96">
        <v>520</v>
      </c>
      <c r="D427" s="1" t="s">
        <v>155</v>
      </c>
      <c r="H427" s="72"/>
      <c r="I427" s="4"/>
      <c r="J427" s="4"/>
      <c r="K427" s="72"/>
      <c r="L427" s="4"/>
      <c r="M427" s="4"/>
      <c r="N427" s="4"/>
      <c r="O427" s="4"/>
      <c r="P427" s="4"/>
      <c r="Q427" s="70"/>
      <c r="R427" s="71"/>
      <c r="S427" s="4"/>
      <c r="T427" s="4"/>
    </row>
    <row r="428" spans="1:20" ht="11.65" customHeight="1">
      <c r="A428" s="2">
        <v>308</v>
      </c>
      <c r="C428" s="96"/>
      <c r="F428" s="96" t="s">
        <v>574</v>
      </c>
      <c r="G428" s="1" t="s">
        <v>135</v>
      </c>
      <c r="H428" s="72"/>
      <c r="I428" s="4">
        <v>0</v>
      </c>
      <c r="J428" s="4">
        <v>0</v>
      </c>
      <c r="K428" s="72"/>
      <c r="L428" s="4">
        <v>0</v>
      </c>
      <c r="M428" s="4">
        <f>L428-N428</f>
        <v>0</v>
      </c>
      <c r="N428" s="98">
        <v>0</v>
      </c>
      <c r="O428" s="4">
        <f>P428-N428</f>
        <v>0</v>
      </c>
      <c r="P428" s="4">
        <v>0</v>
      </c>
      <c r="Q428" s="70"/>
      <c r="R428" s="71"/>
      <c r="S428" s="4"/>
      <c r="T428" s="4"/>
    </row>
    <row r="429" spans="1:20" ht="11.65" customHeight="1">
      <c r="A429" s="2">
        <v>309</v>
      </c>
      <c r="C429" s="96"/>
      <c r="H429" s="72" t="s">
        <v>150</v>
      </c>
      <c r="I429" s="99">
        <v>0</v>
      </c>
      <c r="J429" s="99">
        <v>0</v>
      </c>
      <c r="K429" s="72"/>
      <c r="L429" s="99">
        <f>SUBTOTAL(9,L428)</f>
        <v>0</v>
      </c>
      <c r="M429" s="99">
        <f>SUBTOTAL(9,M428)</f>
        <v>0</v>
      </c>
      <c r="N429" s="99">
        <f>SUBTOTAL(9,N428)</f>
        <v>0</v>
      </c>
      <c r="O429" s="99">
        <f>SUBTOTAL(9,O428)</f>
        <v>0</v>
      </c>
      <c r="P429" s="99">
        <f>SUBTOTAL(9,P428)</f>
        <v>0</v>
      </c>
      <c r="Q429" s="70"/>
      <c r="R429" s="71"/>
      <c r="S429" s="4"/>
      <c r="T429" s="4"/>
    </row>
    <row r="430" spans="1:20" ht="11.65" customHeight="1">
      <c r="A430" s="2">
        <v>310</v>
      </c>
      <c r="C430" s="96"/>
      <c r="H430" s="72"/>
      <c r="I430" s="104"/>
      <c r="J430" s="104"/>
      <c r="K430" s="72"/>
      <c r="L430" s="104"/>
      <c r="M430" s="4"/>
      <c r="N430" s="4"/>
      <c r="O430" s="4"/>
      <c r="P430" s="4"/>
      <c r="Q430" s="70"/>
      <c r="R430" s="71"/>
      <c r="S430" s="4"/>
      <c r="T430" s="4"/>
    </row>
    <row r="431" spans="1:20" ht="11.65" customHeight="1">
      <c r="A431" s="2">
        <v>311</v>
      </c>
      <c r="C431" s="96"/>
      <c r="E431" s="67"/>
      <c r="H431" s="72"/>
      <c r="I431" s="104"/>
      <c r="J431" s="104"/>
      <c r="K431" s="72"/>
      <c r="L431" s="104"/>
      <c r="M431" s="104"/>
      <c r="N431" s="104"/>
      <c r="O431" s="104"/>
      <c r="P431" s="104"/>
      <c r="Q431" s="70"/>
      <c r="R431" s="71"/>
      <c r="S431" s="4"/>
      <c r="T431" s="4"/>
    </row>
    <row r="432" spans="1:20" ht="11.65" customHeight="1">
      <c r="A432" s="2">
        <v>312</v>
      </c>
      <c r="C432" s="105"/>
      <c r="D432" s="106"/>
      <c r="E432" s="107"/>
      <c r="G432" s="106"/>
      <c r="H432" s="108"/>
      <c r="I432" s="109"/>
      <c r="J432" s="109"/>
      <c r="K432" s="108"/>
      <c r="L432" s="109"/>
      <c r="M432" s="109"/>
      <c r="N432" s="109"/>
      <c r="O432" s="109"/>
      <c r="P432" s="109"/>
      <c r="Q432" s="70"/>
      <c r="R432" s="71"/>
      <c r="S432" s="4"/>
      <c r="T432" s="4"/>
    </row>
    <row r="433" spans="1:20" ht="11.65" customHeight="1">
      <c r="A433" s="2">
        <v>313</v>
      </c>
      <c r="C433" s="96">
        <v>523</v>
      </c>
      <c r="D433" s="1" t="s">
        <v>159</v>
      </c>
      <c r="H433" s="72"/>
      <c r="I433" s="4"/>
      <c r="J433" s="4"/>
      <c r="K433" s="72"/>
      <c r="L433" s="4"/>
      <c r="M433" s="4"/>
      <c r="N433" s="4"/>
      <c r="O433" s="4"/>
      <c r="P433" s="4"/>
      <c r="Q433" s="70"/>
      <c r="R433" s="71"/>
      <c r="S433" s="4"/>
      <c r="T433" s="4"/>
    </row>
    <row r="434" spans="1:20" ht="11.65" customHeight="1">
      <c r="A434" s="2">
        <v>314</v>
      </c>
      <c r="C434" s="96"/>
      <c r="F434" s="96" t="s">
        <v>574</v>
      </c>
      <c r="G434" s="1" t="s">
        <v>135</v>
      </c>
      <c r="H434" s="72"/>
      <c r="I434" s="4">
        <v>0</v>
      </c>
      <c r="J434" s="4">
        <v>0</v>
      </c>
      <c r="K434" s="72"/>
      <c r="L434" s="4">
        <v>0</v>
      </c>
      <c r="M434" s="4">
        <f>L434-N434</f>
        <v>0</v>
      </c>
      <c r="N434" s="98">
        <v>0</v>
      </c>
      <c r="O434" s="4">
        <f>P434-N434</f>
        <v>0</v>
      </c>
      <c r="P434" s="4">
        <v>0</v>
      </c>
      <c r="Q434" s="70"/>
      <c r="R434" s="71"/>
      <c r="S434" s="4"/>
      <c r="T434" s="4"/>
    </row>
    <row r="435" spans="1:20" ht="11.65" customHeight="1">
      <c r="A435" s="2">
        <v>315</v>
      </c>
      <c r="C435" s="96"/>
      <c r="H435" s="72" t="s">
        <v>150</v>
      </c>
      <c r="I435" s="99">
        <v>0</v>
      </c>
      <c r="J435" s="99">
        <v>0</v>
      </c>
      <c r="K435" s="72"/>
      <c r="L435" s="99">
        <f>SUBTOTAL(9,L434)</f>
        <v>0</v>
      </c>
      <c r="M435" s="99">
        <f>SUBTOTAL(9,M434)</f>
        <v>0</v>
      </c>
      <c r="N435" s="99">
        <f>SUBTOTAL(9,N434)</f>
        <v>0</v>
      </c>
      <c r="O435" s="99">
        <f>SUBTOTAL(9,O434)</f>
        <v>0</v>
      </c>
      <c r="P435" s="99">
        <f>SUBTOTAL(9,P434)</f>
        <v>0</v>
      </c>
      <c r="Q435" s="70"/>
      <c r="R435" s="71"/>
      <c r="S435" s="4"/>
      <c r="T435" s="4"/>
    </row>
    <row r="436" spans="1:20" ht="11.65" customHeight="1">
      <c r="A436" s="2">
        <v>316</v>
      </c>
      <c r="C436" s="96"/>
      <c r="H436" s="72"/>
      <c r="I436" s="4"/>
      <c r="J436" s="4"/>
      <c r="K436" s="72"/>
      <c r="L436" s="4"/>
      <c r="M436" s="4"/>
      <c r="N436" s="4"/>
      <c r="O436" s="4"/>
      <c r="P436" s="4"/>
      <c r="Q436" s="70"/>
      <c r="R436" s="71"/>
      <c r="S436" s="4"/>
      <c r="T436" s="4"/>
    </row>
    <row r="437" spans="1:20" ht="11.65" customHeight="1">
      <c r="A437" s="2">
        <v>317</v>
      </c>
      <c r="C437" s="96">
        <v>524</v>
      </c>
      <c r="D437" s="1" t="s">
        <v>171</v>
      </c>
      <c r="H437" s="72"/>
      <c r="I437" s="4"/>
      <c r="J437" s="4"/>
      <c r="K437" s="72"/>
      <c r="L437" s="4"/>
      <c r="M437" s="4"/>
      <c r="N437" s="4"/>
      <c r="O437" s="4"/>
      <c r="P437" s="4"/>
      <c r="Q437" s="70"/>
      <c r="R437" s="71"/>
      <c r="S437" s="4"/>
      <c r="T437" s="4"/>
    </row>
    <row r="438" spans="1:20" ht="11.65" customHeight="1">
      <c r="A438" s="2">
        <v>318</v>
      </c>
      <c r="C438" s="96"/>
      <c r="F438" s="96" t="s">
        <v>574</v>
      </c>
      <c r="G438" s="1" t="s">
        <v>135</v>
      </c>
      <c r="H438" s="72"/>
      <c r="I438" s="4">
        <v>0</v>
      </c>
      <c r="J438" s="4">
        <v>0</v>
      </c>
      <c r="K438" s="72"/>
      <c r="L438" s="4">
        <v>0</v>
      </c>
      <c r="M438" s="4">
        <f>L438-N438</f>
        <v>0</v>
      </c>
      <c r="N438" s="98">
        <v>0</v>
      </c>
      <c r="O438" s="4">
        <f>P438-N438</f>
        <v>0</v>
      </c>
      <c r="P438" s="4">
        <v>0</v>
      </c>
      <c r="Q438" s="70"/>
      <c r="R438" s="71"/>
      <c r="S438" s="4"/>
      <c r="T438" s="4"/>
    </row>
    <row r="439" spans="1:20" ht="11.65" customHeight="1">
      <c r="A439" s="2">
        <v>319</v>
      </c>
      <c r="C439" s="96"/>
      <c r="H439" s="72" t="s">
        <v>150</v>
      </c>
      <c r="I439" s="99">
        <v>0</v>
      </c>
      <c r="J439" s="99">
        <v>0</v>
      </c>
      <c r="K439" s="72"/>
      <c r="L439" s="99">
        <f>SUBTOTAL(9,L438)</f>
        <v>0</v>
      </c>
      <c r="M439" s="99">
        <f>SUBTOTAL(9,M438)</f>
        <v>0</v>
      </c>
      <c r="N439" s="99">
        <f>SUBTOTAL(9,N438)</f>
        <v>0</v>
      </c>
      <c r="O439" s="99">
        <f>SUBTOTAL(9,O438)</f>
        <v>0</v>
      </c>
      <c r="P439" s="99">
        <f>SUBTOTAL(9,P438)</f>
        <v>0</v>
      </c>
      <c r="Q439" s="70"/>
      <c r="R439" s="71"/>
      <c r="S439" s="4"/>
      <c r="T439" s="4"/>
    </row>
    <row r="440" spans="1:20" ht="11.65" customHeight="1">
      <c r="A440" s="2">
        <v>320</v>
      </c>
      <c r="C440" s="96"/>
      <c r="H440" s="72"/>
      <c r="I440" s="4"/>
      <c r="J440" s="4"/>
      <c r="K440" s="72"/>
      <c r="L440" s="4"/>
      <c r="M440" s="4"/>
      <c r="N440" s="4"/>
      <c r="O440" s="4"/>
      <c r="P440" s="4"/>
      <c r="Q440" s="70"/>
      <c r="R440" s="71"/>
      <c r="S440" s="4"/>
      <c r="T440" s="4"/>
    </row>
    <row r="441" spans="1:20" ht="11.65" customHeight="1">
      <c r="A441" s="2">
        <v>321</v>
      </c>
      <c r="C441" s="96">
        <v>528</v>
      </c>
      <c r="D441" s="1" t="s">
        <v>172</v>
      </c>
      <c r="H441" s="72"/>
      <c r="I441" s="4"/>
      <c r="J441" s="4"/>
      <c r="K441" s="72"/>
      <c r="L441" s="4"/>
      <c r="M441" s="4"/>
      <c r="N441" s="4"/>
      <c r="O441" s="4"/>
      <c r="P441" s="4"/>
      <c r="Q441" s="70"/>
      <c r="R441" s="71"/>
      <c r="S441" s="4"/>
      <c r="T441" s="4"/>
    </row>
    <row r="442" spans="1:20" ht="11.65" customHeight="1">
      <c r="A442" s="2">
        <v>322</v>
      </c>
      <c r="C442" s="96"/>
      <c r="F442" s="96" t="s">
        <v>574</v>
      </c>
      <c r="G442" s="1" t="s">
        <v>135</v>
      </c>
      <c r="H442" s="72"/>
      <c r="I442" s="4">
        <v>0</v>
      </c>
      <c r="J442" s="4">
        <v>0</v>
      </c>
      <c r="K442" s="72"/>
      <c r="L442" s="4">
        <v>0</v>
      </c>
      <c r="M442" s="4">
        <f>L442-N442</f>
        <v>0</v>
      </c>
      <c r="N442" s="98">
        <v>0</v>
      </c>
      <c r="O442" s="4">
        <f>P442-N442</f>
        <v>0</v>
      </c>
      <c r="P442" s="4">
        <v>0</v>
      </c>
      <c r="Q442" s="70"/>
      <c r="R442" s="71"/>
      <c r="S442" s="4"/>
      <c r="T442" s="4"/>
    </row>
    <row r="443" spans="1:20" ht="11.65" customHeight="1">
      <c r="A443" s="2">
        <v>323</v>
      </c>
      <c r="C443" s="96"/>
      <c r="H443" s="72" t="s">
        <v>150</v>
      </c>
      <c r="I443" s="99">
        <v>0</v>
      </c>
      <c r="J443" s="99">
        <v>0</v>
      </c>
      <c r="K443" s="72"/>
      <c r="L443" s="99">
        <f>SUBTOTAL(9,L442)</f>
        <v>0</v>
      </c>
      <c r="M443" s="99">
        <f>SUBTOTAL(9,M442)</f>
        <v>0</v>
      </c>
      <c r="N443" s="99">
        <f>SUBTOTAL(9,N442)</f>
        <v>0</v>
      </c>
      <c r="O443" s="99">
        <f>SUBTOTAL(9,O442)</f>
        <v>0</v>
      </c>
      <c r="P443" s="99">
        <f>SUBTOTAL(9,P442)</f>
        <v>0</v>
      </c>
      <c r="Q443" s="70"/>
      <c r="R443" s="71"/>
      <c r="S443" s="4"/>
      <c r="T443" s="4"/>
    </row>
    <row r="444" spans="1:20" ht="11.65" customHeight="1">
      <c r="A444" s="2">
        <v>324</v>
      </c>
      <c r="C444" s="96"/>
      <c r="H444" s="72"/>
      <c r="I444" s="4"/>
      <c r="J444" s="4"/>
      <c r="K444" s="72"/>
      <c r="L444" s="4"/>
      <c r="M444" s="4"/>
      <c r="N444" s="4"/>
      <c r="O444" s="4"/>
      <c r="P444" s="4"/>
      <c r="Q444" s="70"/>
      <c r="R444" s="71"/>
      <c r="S444" s="4"/>
      <c r="T444" s="4"/>
    </row>
    <row r="445" spans="1:20" ht="11.65" customHeight="1">
      <c r="A445" s="2">
        <v>325</v>
      </c>
      <c r="C445" s="96">
        <v>529</v>
      </c>
      <c r="D445" s="1" t="s">
        <v>163</v>
      </c>
      <c r="H445" s="72"/>
      <c r="I445" s="4"/>
      <c r="J445" s="4"/>
      <c r="K445" s="72"/>
      <c r="L445" s="4"/>
      <c r="M445" s="4"/>
      <c r="N445" s="4"/>
      <c r="O445" s="4"/>
      <c r="P445" s="4"/>
      <c r="Q445" s="70"/>
      <c r="R445" s="71"/>
      <c r="S445" s="4"/>
      <c r="T445" s="4"/>
    </row>
    <row r="446" spans="1:20" ht="11.65" customHeight="1">
      <c r="A446" s="2">
        <v>326</v>
      </c>
      <c r="C446" s="96"/>
      <c r="F446" s="96" t="s">
        <v>574</v>
      </c>
      <c r="G446" s="1" t="s">
        <v>135</v>
      </c>
      <c r="H446" s="72"/>
      <c r="I446" s="4">
        <v>0</v>
      </c>
      <c r="J446" s="4">
        <v>0</v>
      </c>
      <c r="K446" s="72"/>
      <c r="L446" s="4">
        <v>0</v>
      </c>
      <c r="M446" s="4">
        <f>L446-N446</f>
        <v>0</v>
      </c>
      <c r="N446" s="98">
        <v>0</v>
      </c>
      <c r="O446" s="4">
        <f>P446-N446</f>
        <v>0</v>
      </c>
      <c r="P446" s="4">
        <v>0</v>
      </c>
      <c r="Q446" s="70"/>
      <c r="R446" s="71"/>
      <c r="S446" s="4"/>
      <c r="T446" s="4"/>
    </row>
    <row r="447" spans="1:20" ht="11.65" customHeight="1">
      <c r="A447" s="2">
        <v>327</v>
      </c>
      <c r="C447" s="96"/>
      <c r="H447" s="72" t="s">
        <v>150</v>
      </c>
      <c r="I447" s="99">
        <v>0</v>
      </c>
      <c r="J447" s="99">
        <v>0</v>
      </c>
      <c r="K447" s="72"/>
      <c r="L447" s="99">
        <f>SUBTOTAL(9,L446)</f>
        <v>0</v>
      </c>
      <c r="M447" s="99">
        <f>SUBTOTAL(9,M446)</f>
        <v>0</v>
      </c>
      <c r="N447" s="99">
        <f>SUBTOTAL(9,N446)</f>
        <v>0</v>
      </c>
      <c r="O447" s="99">
        <f>SUBTOTAL(9,O446)</f>
        <v>0</v>
      </c>
      <c r="P447" s="99">
        <f>SUBTOTAL(9,P446)</f>
        <v>0</v>
      </c>
      <c r="Q447" s="70"/>
      <c r="R447" s="71"/>
      <c r="S447" s="4"/>
      <c r="T447" s="4"/>
    </row>
    <row r="448" spans="1:20" ht="11.65" customHeight="1">
      <c r="A448" s="2">
        <v>328</v>
      </c>
      <c r="C448" s="96"/>
      <c r="H448" s="72"/>
      <c r="I448" s="4"/>
      <c r="J448" s="4"/>
      <c r="K448" s="72"/>
      <c r="L448" s="4"/>
      <c r="M448" s="4"/>
      <c r="N448" s="4"/>
      <c r="O448" s="4"/>
      <c r="P448" s="4"/>
      <c r="Q448" s="70"/>
      <c r="R448" s="71"/>
      <c r="S448" s="4"/>
      <c r="T448" s="4"/>
    </row>
    <row r="449" spans="1:20" ht="11.65" customHeight="1">
      <c r="A449" s="2">
        <v>329</v>
      </c>
      <c r="C449" s="96">
        <v>530</v>
      </c>
      <c r="D449" s="1" t="s">
        <v>173</v>
      </c>
      <c r="H449" s="72"/>
      <c r="I449" s="4"/>
      <c r="J449" s="4"/>
      <c r="K449" s="72"/>
      <c r="L449" s="4"/>
      <c r="M449" s="4"/>
      <c r="N449" s="4"/>
      <c r="O449" s="4"/>
      <c r="P449" s="4"/>
      <c r="Q449" s="70"/>
      <c r="R449" s="71"/>
      <c r="S449" s="4"/>
      <c r="T449" s="4"/>
    </row>
    <row r="450" spans="1:20" ht="11.65" customHeight="1">
      <c r="A450" s="2">
        <v>330</v>
      </c>
      <c r="C450" s="96"/>
      <c r="F450" s="96" t="s">
        <v>574</v>
      </c>
      <c r="G450" s="1" t="s">
        <v>135</v>
      </c>
      <c r="H450" s="72"/>
      <c r="I450" s="4">
        <v>0</v>
      </c>
      <c r="J450" s="4">
        <v>0</v>
      </c>
      <c r="K450" s="72"/>
      <c r="L450" s="4">
        <v>0</v>
      </c>
      <c r="M450" s="4">
        <f>L450-N450</f>
        <v>0</v>
      </c>
      <c r="N450" s="98">
        <v>0</v>
      </c>
      <c r="O450" s="4">
        <f>P450-N450</f>
        <v>0</v>
      </c>
      <c r="P450" s="4">
        <v>0</v>
      </c>
      <c r="Q450" s="70"/>
      <c r="R450" s="71"/>
      <c r="S450" s="4"/>
      <c r="T450" s="4"/>
    </row>
    <row r="451" spans="1:20" ht="11.65" customHeight="1">
      <c r="A451" s="2">
        <v>331</v>
      </c>
      <c r="C451" s="96"/>
      <c r="H451" s="72" t="s">
        <v>150</v>
      </c>
      <c r="I451" s="99">
        <v>0</v>
      </c>
      <c r="J451" s="99">
        <v>0</v>
      </c>
      <c r="K451" s="72"/>
      <c r="L451" s="99">
        <f>SUBTOTAL(9,L450)</f>
        <v>0</v>
      </c>
      <c r="M451" s="99">
        <f>SUBTOTAL(9,M450)</f>
        <v>0</v>
      </c>
      <c r="N451" s="99">
        <f>SUBTOTAL(9,N450)</f>
        <v>0</v>
      </c>
      <c r="O451" s="99">
        <f>SUBTOTAL(9,O450)</f>
        <v>0</v>
      </c>
      <c r="P451" s="99">
        <f>SUBTOTAL(9,P450)</f>
        <v>0</v>
      </c>
      <c r="Q451" s="70"/>
      <c r="R451" s="71"/>
      <c r="S451" s="4"/>
      <c r="T451" s="4"/>
    </row>
    <row r="452" spans="1:20" ht="11.65" customHeight="1">
      <c r="A452" s="2">
        <v>332</v>
      </c>
      <c r="C452" s="96"/>
      <c r="H452" s="72"/>
      <c r="I452" s="4"/>
      <c r="J452" s="4"/>
      <c r="K452" s="72"/>
      <c r="L452" s="4"/>
      <c r="M452" s="4"/>
      <c r="N452" s="4"/>
      <c r="O452" s="4"/>
      <c r="P452" s="4"/>
      <c r="Q452" s="70"/>
      <c r="R452" s="71"/>
      <c r="S452" s="4"/>
      <c r="T452" s="4"/>
    </row>
    <row r="453" spans="1:20" ht="11.65" customHeight="1">
      <c r="A453" s="2">
        <v>333</v>
      </c>
      <c r="C453" s="96">
        <v>531</v>
      </c>
      <c r="D453" s="1" t="s">
        <v>165</v>
      </c>
      <c r="H453" s="72"/>
      <c r="I453" s="4"/>
      <c r="J453" s="4"/>
      <c r="K453" s="72"/>
      <c r="L453" s="4"/>
      <c r="M453" s="4"/>
      <c r="N453" s="4"/>
      <c r="O453" s="4"/>
      <c r="P453" s="4"/>
      <c r="Q453" s="70"/>
      <c r="R453" s="71"/>
      <c r="S453" s="4"/>
      <c r="T453" s="4"/>
    </row>
    <row r="454" spans="1:20" ht="11.65" customHeight="1">
      <c r="A454" s="2">
        <v>334</v>
      </c>
      <c r="C454" s="96"/>
      <c r="F454" s="96" t="s">
        <v>574</v>
      </c>
      <c r="G454" s="1" t="s">
        <v>135</v>
      </c>
      <c r="H454" s="72"/>
      <c r="I454" s="4">
        <v>0</v>
      </c>
      <c r="J454" s="4">
        <v>0</v>
      </c>
      <c r="K454" s="72"/>
      <c r="L454" s="4">
        <v>0</v>
      </c>
      <c r="M454" s="4">
        <f>L454-N454</f>
        <v>0</v>
      </c>
      <c r="N454" s="98">
        <v>0</v>
      </c>
      <c r="O454" s="4">
        <f>P454-N454</f>
        <v>0</v>
      </c>
      <c r="P454" s="4">
        <v>0</v>
      </c>
      <c r="Q454" s="70"/>
      <c r="R454" s="71"/>
      <c r="S454" s="4"/>
      <c r="T454" s="4"/>
    </row>
    <row r="455" spans="1:20" ht="11.65" customHeight="1">
      <c r="A455" s="2">
        <v>335</v>
      </c>
      <c r="C455" s="96"/>
      <c r="H455" s="72" t="s">
        <v>150</v>
      </c>
      <c r="I455" s="99">
        <v>0</v>
      </c>
      <c r="J455" s="99">
        <v>0</v>
      </c>
      <c r="K455" s="72"/>
      <c r="L455" s="99">
        <f>SUBTOTAL(9,L454)</f>
        <v>0</v>
      </c>
      <c r="M455" s="99">
        <f>SUBTOTAL(9,M454)</f>
        <v>0</v>
      </c>
      <c r="N455" s="99">
        <f>SUBTOTAL(9,N454)</f>
        <v>0</v>
      </c>
      <c r="O455" s="99">
        <f>SUBTOTAL(9,O454)</f>
        <v>0</v>
      </c>
      <c r="P455" s="99">
        <f>SUBTOTAL(9,P454)</f>
        <v>0</v>
      </c>
      <c r="Q455" s="70"/>
      <c r="R455" s="71"/>
      <c r="S455" s="4"/>
      <c r="T455" s="4"/>
    </row>
    <row r="456" spans="1:20" ht="11.65" customHeight="1">
      <c r="A456" s="2">
        <v>336</v>
      </c>
      <c r="C456" s="96"/>
      <c r="H456" s="72"/>
      <c r="I456" s="4"/>
      <c r="J456" s="4"/>
      <c r="K456" s="72"/>
      <c r="L456" s="4"/>
      <c r="M456" s="4"/>
      <c r="N456" s="4"/>
      <c r="O456" s="4"/>
      <c r="P456" s="4"/>
      <c r="Q456" s="70"/>
      <c r="R456" s="71"/>
      <c r="S456" s="4"/>
      <c r="T456" s="4"/>
    </row>
    <row r="457" spans="1:20" ht="11.65" customHeight="1">
      <c r="A457" s="2">
        <v>337</v>
      </c>
      <c r="C457" s="96">
        <v>532</v>
      </c>
      <c r="D457" s="1" t="s">
        <v>174</v>
      </c>
      <c r="H457" s="72"/>
      <c r="I457" s="4"/>
      <c r="J457" s="4"/>
      <c r="K457" s="72"/>
      <c r="L457" s="4"/>
      <c r="M457" s="4"/>
      <c r="N457" s="4"/>
      <c r="O457" s="4"/>
      <c r="P457" s="4"/>
      <c r="Q457" s="70"/>
      <c r="R457" s="71"/>
      <c r="S457" s="4"/>
      <c r="T457" s="4"/>
    </row>
    <row r="458" spans="1:20" ht="11.65" customHeight="1">
      <c r="A458" s="2">
        <v>338</v>
      </c>
      <c r="C458" s="96"/>
      <c r="F458" s="96" t="s">
        <v>574</v>
      </c>
      <c r="G458" s="1" t="s">
        <v>135</v>
      </c>
      <c r="H458" s="72"/>
      <c r="I458" s="4">
        <v>0</v>
      </c>
      <c r="J458" s="4">
        <v>0</v>
      </c>
      <c r="K458" s="72"/>
      <c r="L458" s="4">
        <v>0</v>
      </c>
      <c r="M458" s="4">
        <f>L458-N458</f>
        <v>0</v>
      </c>
      <c r="N458" s="98">
        <v>0</v>
      </c>
      <c r="O458" s="4">
        <f>P458-N458</f>
        <v>0</v>
      </c>
      <c r="P458" s="4">
        <v>0</v>
      </c>
      <c r="Q458" s="70"/>
      <c r="R458" s="71"/>
      <c r="S458" s="4"/>
      <c r="T458" s="4"/>
    </row>
    <row r="459" spans="1:20" ht="11.65" customHeight="1">
      <c r="A459" s="2">
        <v>339</v>
      </c>
      <c r="C459" s="96"/>
      <c r="H459" s="72" t="s">
        <v>150</v>
      </c>
      <c r="I459" s="99">
        <v>0</v>
      </c>
      <c r="J459" s="99">
        <v>0</v>
      </c>
      <c r="K459" s="72"/>
      <c r="L459" s="99">
        <f>SUBTOTAL(9,L458)</f>
        <v>0</v>
      </c>
      <c r="M459" s="99">
        <f>SUBTOTAL(9,M458)</f>
        <v>0</v>
      </c>
      <c r="N459" s="99">
        <f>SUBTOTAL(9,N458)</f>
        <v>0</v>
      </c>
      <c r="O459" s="99">
        <f>SUBTOTAL(9,O458)</f>
        <v>0</v>
      </c>
      <c r="P459" s="99">
        <f>SUBTOTAL(9,P458)</f>
        <v>0</v>
      </c>
      <c r="Q459" s="70"/>
      <c r="R459" s="71"/>
      <c r="S459" s="4"/>
      <c r="T459" s="4"/>
    </row>
    <row r="460" spans="1:20" ht="11.65" customHeight="1">
      <c r="A460" s="2">
        <v>340</v>
      </c>
      <c r="C460" s="96"/>
      <c r="H460" s="72"/>
      <c r="I460" s="4"/>
      <c r="J460" s="4"/>
      <c r="K460" s="72"/>
      <c r="L460" s="4"/>
      <c r="M460" s="4"/>
      <c r="N460" s="4"/>
      <c r="O460" s="4"/>
      <c r="P460" s="4"/>
      <c r="Q460" s="70"/>
      <c r="R460" s="71"/>
      <c r="S460" s="4"/>
      <c r="T460" s="4"/>
    </row>
    <row r="461" spans="1:20" ht="11.65" customHeight="1" thickBot="1">
      <c r="A461" s="2">
        <v>341</v>
      </c>
      <c r="C461" s="101" t="s">
        <v>175</v>
      </c>
      <c r="H461" s="102" t="s">
        <v>150</v>
      </c>
      <c r="I461" s="103">
        <v>0</v>
      </c>
      <c r="J461" s="103">
        <v>0</v>
      </c>
      <c r="K461" s="102"/>
      <c r="L461" s="103">
        <f>SUBTOTAL(9,L414:L459)</f>
        <v>0</v>
      </c>
      <c r="M461" s="103">
        <f>SUBTOTAL(9,M414:M459)</f>
        <v>0</v>
      </c>
      <c r="N461" s="103">
        <f>SUBTOTAL(9,N414:N459)</f>
        <v>0</v>
      </c>
      <c r="O461" s="103">
        <f>SUBTOTAL(9,O414:O459)</f>
        <v>0</v>
      </c>
      <c r="P461" s="103">
        <f>SUBTOTAL(9,P414:P459)</f>
        <v>0</v>
      </c>
      <c r="Q461" s="70"/>
      <c r="R461" s="71"/>
      <c r="S461" s="4"/>
      <c r="T461" s="4"/>
    </row>
    <row r="462" spans="1:20" ht="11.65" customHeight="1" thickTop="1">
      <c r="A462" s="2">
        <v>342</v>
      </c>
      <c r="C462" s="96"/>
      <c r="H462" s="72"/>
      <c r="I462" s="4"/>
      <c r="J462" s="4"/>
      <c r="K462" s="72"/>
      <c r="L462" s="4"/>
      <c r="M462" s="4"/>
      <c r="N462" s="4"/>
      <c r="O462" s="4"/>
      <c r="P462" s="4"/>
      <c r="Q462" s="70"/>
      <c r="R462" s="71"/>
      <c r="S462" s="4"/>
      <c r="T462" s="4"/>
    </row>
    <row r="463" spans="1:20" ht="11.65" customHeight="1">
      <c r="A463" s="2">
        <v>343</v>
      </c>
      <c r="C463" s="96">
        <v>535</v>
      </c>
      <c r="D463" s="1" t="s">
        <v>168</v>
      </c>
      <c r="H463" s="72"/>
      <c r="I463" s="4"/>
      <c r="J463" s="4"/>
      <c r="K463" s="72"/>
      <c r="L463" s="4"/>
      <c r="M463" s="4"/>
      <c r="N463" s="4"/>
      <c r="O463" s="4"/>
      <c r="P463" s="4"/>
      <c r="Q463" s="70"/>
      <c r="R463" s="71"/>
      <c r="S463" s="4"/>
      <c r="T463" s="4"/>
    </row>
    <row r="464" spans="1:20" ht="11.65" customHeight="1">
      <c r="A464" s="2">
        <v>344</v>
      </c>
      <c r="C464" s="96"/>
      <c r="F464" s="96" t="s">
        <v>574</v>
      </c>
      <c r="G464" s="1" t="s">
        <v>136</v>
      </c>
      <c r="H464" s="72"/>
      <c r="I464" s="4">
        <v>0</v>
      </c>
      <c r="J464" s="4">
        <v>0</v>
      </c>
      <c r="K464" s="72"/>
      <c r="L464" s="4">
        <v>0</v>
      </c>
      <c r="M464" s="4">
        <f>L464-N464</f>
        <v>0</v>
      </c>
      <c r="N464" s="98">
        <v>0</v>
      </c>
      <c r="O464" s="4">
        <f>P464-N464</f>
        <v>0</v>
      </c>
      <c r="P464" s="4">
        <v>0</v>
      </c>
      <c r="Q464" s="70"/>
      <c r="R464" s="71"/>
      <c r="S464" s="4"/>
      <c r="T464" s="4"/>
    </row>
    <row r="465" spans="1:20" ht="11.65" customHeight="1">
      <c r="A465" s="2">
        <v>345</v>
      </c>
      <c r="C465" s="96"/>
      <c r="F465" s="96" t="s">
        <v>574</v>
      </c>
      <c r="G465" s="1" t="s">
        <v>135</v>
      </c>
      <c r="H465" s="72"/>
      <c r="I465" s="4">
        <v>5436999.0864100009</v>
      </c>
      <c r="J465" s="4">
        <v>2346319.6143644983</v>
      </c>
      <c r="K465" s="72"/>
      <c r="L465" s="4">
        <v>8862850.0502626989</v>
      </c>
      <c r="M465" s="4">
        <f>L465-N465</f>
        <v>5038115.3792415299</v>
      </c>
      <c r="N465" s="98">
        <v>3824734.6710211691</v>
      </c>
      <c r="O465" s="4">
        <f>P465-N465</f>
        <v>0</v>
      </c>
      <c r="P465" s="4">
        <v>3824734.6710211691</v>
      </c>
      <c r="Q465" s="70"/>
      <c r="R465" s="71"/>
      <c r="S465" s="4"/>
      <c r="T465" s="4"/>
    </row>
    <row r="466" spans="1:20" ht="11.65" customHeight="1">
      <c r="A466" s="2">
        <v>346</v>
      </c>
      <c r="C466" s="96"/>
      <c r="F466" s="96" t="s">
        <v>574</v>
      </c>
      <c r="G466" s="1" t="s">
        <v>135</v>
      </c>
      <c r="H466" s="72"/>
      <c r="I466" s="4">
        <v>-924195.86890000012</v>
      </c>
      <c r="J466" s="4">
        <v>-398833.77948965662</v>
      </c>
      <c r="K466" s="72"/>
      <c r="L466" s="4">
        <v>-632310.83180050924</v>
      </c>
      <c r="M466" s="4">
        <f>L466-N466</f>
        <v>-359439.10910020705</v>
      </c>
      <c r="N466" s="98">
        <v>-272871.7227003022</v>
      </c>
      <c r="O466" s="4">
        <f>P466-N466</f>
        <v>0</v>
      </c>
      <c r="P466" s="4">
        <v>-272871.7227003022</v>
      </c>
      <c r="Q466" s="70"/>
      <c r="R466" s="71"/>
      <c r="S466" s="4"/>
      <c r="T466" s="4"/>
    </row>
    <row r="467" spans="1:20" ht="11.65" customHeight="1">
      <c r="A467" s="2">
        <v>347</v>
      </c>
      <c r="C467" s="96"/>
      <c r="H467" s="72"/>
      <c r="I467" s="4"/>
      <c r="J467" s="4"/>
      <c r="K467" s="72"/>
      <c r="L467" s="4"/>
      <c r="M467" s="4"/>
      <c r="N467" s="4"/>
      <c r="O467" s="4"/>
      <c r="P467" s="4"/>
      <c r="Q467" s="70"/>
      <c r="R467" s="71"/>
      <c r="S467" s="4"/>
      <c r="T467" s="4"/>
    </row>
    <row r="468" spans="1:20" ht="11.65" customHeight="1">
      <c r="A468" s="2">
        <v>348</v>
      </c>
      <c r="C468" s="96"/>
      <c r="H468" s="72" t="s">
        <v>150</v>
      </c>
      <c r="I468" s="99">
        <v>4512803.2175100008</v>
      </c>
      <c r="J468" s="99">
        <v>1947485.8348748416</v>
      </c>
      <c r="K468" s="72"/>
      <c r="L468" s="99">
        <f>SUBTOTAL(9,L464:L467)</f>
        <v>8230539.2184621897</v>
      </c>
      <c r="M468" s="99">
        <f>SUBTOTAL(9,M464:M467)</f>
        <v>4678676.2701413231</v>
      </c>
      <c r="N468" s="99">
        <f>SUBTOTAL(9,N464:N467)</f>
        <v>3551862.948320867</v>
      </c>
      <c r="O468" s="99">
        <f>SUBTOTAL(9,O464:O467)</f>
        <v>0</v>
      </c>
      <c r="P468" s="99">
        <f>SUBTOTAL(9,P464:P467)</f>
        <v>3551862.948320867</v>
      </c>
      <c r="Q468" s="70"/>
      <c r="R468" s="71"/>
      <c r="S468" s="4"/>
      <c r="T468" s="4"/>
    </row>
    <row r="469" spans="1:20" ht="11.65" customHeight="1">
      <c r="A469" s="2">
        <v>349</v>
      </c>
      <c r="C469" s="96"/>
      <c r="H469" s="72"/>
      <c r="I469" s="4"/>
      <c r="J469" s="4"/>
      <c r="K469" s="72"/>
      <c r="L469" s="4"/>
      <c r="M469" s="4"/>
      <c r="N469" s="4"/>
      <c r="O469" s="4"/>
      <c r="P469" s="4"/>
      <c r="Q469" s="70"/>
      <c r="R469" s="71"/>
      <c r="S469" s="4"/>
      <c r="T469" s="4"/>
    </row>
    <row r="470" spans="1:20" ht="11.65" customHeight="1">
      <c r="A470" s="2">
        <v>350</v>
      </c>
      <c r="C470" s="96">
        <v>536</v>
      </c>
      <c r="D470" s="1" t="s">
        <v>176</v>
      </c>
      <c r="H470" s="72"/>
      <c r="I470" s="4"/>
      <c r="J470" s="4"/>
      <c r="K470" s="72"/>
      <c r="L470" s="4"/>
      <c r="M470" s="4"/>
      <c r="N470" s="4"/>
      <c r="O470" s="4"/>
      <c r="P470" s="4"/>
      <c r="Q470" s="70"/>
      <c r="R470" s="71"/>
      <c r="S470" s="4"/>
      <c r="T470" s="4"/>
    </row>
    <row r="471" spans="1:20" ht="11.65" customHeight="1">
      <c r="A471" s="2">
        <v>351</v>
      </c>
      <c r="C471" s="96"/>
      <c r="F471" s="96" t="s">
        <v>574</v>
      </c>
      <c r="G471" s="1" t="s">
        <v>136</v>
      </c>
      <c r="H471" s="72"/>
      <c r="I471" s="4">
        <v>0</v>
      </c>
      <c r="J471" s="4">
        <v>0</v>
      </c>
      <c r="K471" s="72"/>
      <c r="L471" s="4">
        <v>0</v>
      </c>
      <c r="M471" s="4">
        <f>L471-N471</f>
        <v>0</v>
      </c>
      <c r="N471" s="98">
        <v>0</v>
      </c>
      <c r="O471" s="4">
        <f>P471-N471</f>
        <v>0</v>
      </c>
      <c r="P471" s="4">
        <v>0</v>
      </c>
      <c r="Q471" s="70"/>
      <c r="R471" s="71"/>
      <c r="S471" s="4"/>
      <c r="T471" s="4"/>
    </row>
    <row r="472" spans="1:20" ht="11.65" customHeight="1">
      <c r="A472" s="2">
        <v>352</v>
      </c>
      <c r="C472" s="96"/>
      <c r="F472" s="96" t="s">
        <v>574</v>
      </c>
      <c r="G472" s="1" t="s">
        <v>135</v>
      </c>
      <c r="H472" s="72"/>
      <c r="I472" s="4">
        <v>199929.81</v>
      </c>
      <c r="J472" s="4">
        <v>86279.071826901709</v>
      </c>
      <c r="K472" s="72"/>
      <c r="L472" s="4">
        <v>210632.34351255669</v>
      </c>
      <c r="M472" s="4">
        <f>L472-N472</f>
        <v>119734.62748417397</v>
      </c>
      <c r="N472" s="98">
        <v>90897.716028382725</v>
      </c>
      <c r="O472" s="4">
        <f>P472-N472</f>
        <v>0</v>
      </c>
      <c r="P472" s="4">
        <v>90897.716028382725</v>
      </c>
      <c r="Q472" s="70"/>
      <c r="R472" s="71"/>
      <c r="S472" s="4"/>
      <c r="T472" s="4"/>
    </row>
    <row r="473" spans="1:20" ht="11.65" customHeight="1">
      <c r="A473" s="2">
        <v>353</v>
      </c>
      <c r="C473" s="96"/>
      <c r="F473" s="96" t="s">
        <v>574</v>
      </c>
      <c r="G473" s="1" t="s">
        <v>135</v>
      </c>
      <c r="H473" s="72"/>
      <c r="I473" s="4">
        <v>0</v>
      </c>
      <c r="J473" s="4">
        <v>0</v>
      </c>
      <c r="K473" s="72"/>
      <c r="L473" s="4">
        <v>0</v>
      </c>
      <c r="M473" s="4">
        <f>L473-N473</f>
        <v>0</v>
      </c>
      <c r="N473" s="98">
        <v>0</v>
      </c>
      <c r="O473" s="4">
        <f>P473-N473</f>
        <v>0</v>
      </c>
      <c r="P473" s="4">
        <v>0</v>
      </c>
      <c r="Q473" s="70"/>
      <c r="R473" s="71"/>
      <c r="S473" s="4"/>
      <c r="T473" s="4"/>
    </row>
    <row r="474" spans="1:20" ht="11.65" customHeight="1">
      <c r="A474" s="2">
        <v>354</v>
      </c>
      <c r="C474" s="96"/>
      <c r="H474" s="72"/>
      <c r="I474" s="4"/>
      <c r="J474" s="4"/>
      <c r="K474" s="72"/>
      <c r="L474" s="4"/>
      <c r="M474" s="4"/>
      <c r="N474" s="4"/>
      <c r="O474" s="4"/>
      <c r="P474" s="4"/>
      <c r="Q474" s="70"/>
      <c r="R474" s="71"/>
      <c r="S474" s="4"/>
      <c r="T474" s="4"/>
    </row>
    <row r="475" spans="1:20" ht="11.65" customHeight="1">
      <c r="A475" s="2">
        <v>355</v>
      </c>
      <c r="C475" s="96"/>
      <c r="H475" s="72" t="s">
        <v>150</v>
      </c>
      <c r="I475" s="99">
        <v>199929.81</v>
      </c>
      <c r="J475" s="99">
        <v>86279.071826901709</v>
      </c>
      <c r="K475" s="72"/>
      <c r="L475" s="99">
        <f>SUBTOTAL(9,L471:L474)</f>
        <v>210632.34351255669</v>
      </c>
      <c r="M475" s="99">
        <f>SUBTOTAL(9,M471:M474)</f>
        <v>119734.62748417397</v>
      </c>
      <c r="N475" s="99">
        <f>SUBTOTAL(9,N471:N474)</f>
        <v>90897.716028382725</v>
      </c>
      <c r="O475" s="99">
        <f>SUBTOTAL(9,O471:O474)</f>
        <v>0</v>
      </c>
      <c r="P475" s="99">
        <f>SUBTOTAL(9,P471:P474)</f>
        <v>90897.716028382725</v>
      </c>
      <c r="Q475" s="70"/>
      <c r="R475" s="71"/>
      <c r="S475" s="4"/>
      <c r="T475" s="4"/>
    </row>
    <row r="476" spans="1:20" ht="11.65" customHeight="1">
      <c r="A476" s="2">
        <v>356</v>
      </c>
      <c r="C476" s="96"/>
      <c r="H476" s="72"/>
      <c r="I476" s="4"/>
      <c r="J476" s="4"/>
      <c r="K476" s="72"/>
      <c r="L476" s="4"/>
      <c r="M476" s="4"/>
      <c r="N476" s="4"/>
      <c r="O476" s="4"/>
      <c r="P476" s="4"/>
      <c r="Q476" s="70"/>
      <c r="R476" s="71"/>
      <c r="S476" s="4"/>
      <c r="T476" s="4"/>
    </row>
    <row r="477" spans="1:20" ht="11.65" customHeight="1">
      <c r="A477" s="2">
        <v>357</v>
      </c>
      <c r="C477" s="96">
        <v>537</v>
      </c>
      <c r="D477" s="1" t="s">
        <v>177</v>
      </c>
      <c r="H477" s="72"/>
      <c r="I477" s="4"/>
      <c r="J477" s="4"/>
      <c r="K477" s="72"/>
      <c r="L477" s="4"/>
      <c r="M477" s="4"/>
      <c r="N477" s="4"/>
      <c r="O477" s="4"/>
      <c r="P477" s="4"/>
      <c r="Q477" s="70"/>
      <c r="R477" s="71"/>
      <c r="S477" s="4"/>
      <c r="T477" s="4"/>
    </row>
    <row r="478" spans="1:20" ht="11.65" customHeight="1">
      <c r="A478" s="2">
        <v>358</v>
      </c>
      <c r="C478" s="96"/>
      <c r="F478" s="96" t="s">
        <v>574</v>
      </c>
      <c r="G478" s="1" t="s">
        <v>136</v>
      </c>
      <c r="H478" s="72"/>
      <c r="I478" s="4">
        <v>0</v>
      </c>
      <c r="J478" s="4">
        <v>0</v>
      </c>
      <c r="K478" s="72"/>
      <c r="L478" s="4">
        <v>0</v>
      </c>
      <c r="M478" s="4">
        <f>L478-N478</f>
        <v>0</v>
      </c>
      <c r="N478" s="98">
        <v>0</v>
      </c>
      <c r="O478" s="4">
        <f>P478-N478</f>
        <v>0</v>
      </c>
      <c r="P478" s="4">
        <v>0</v>
      </c>
      <c r="Q478" s="70"/>
      <c r="R478" s="71"/>
      <c r="S478" s="4"/>
      <c r="T478" s="4"/>
    </row>
    <row r="479" spans="1:20" ht="11.65" customHeight="1">
      <c r="A479" s="2">
        <v>359</v>
      </c>
      <c r="C479" s="96"/>
      <c r="F479" s="96" t="s">
        <v>574</v>
      </c>
      <c r="G479" s="1" t="s">
        <v>135</v>
      </c>
      <c r="H479" s="72"/>
      <c r="I479" s="4">
        <v>3376625.51</v>
      </c>
      <c r="J479" s="4">
        <v>1457171.9690517318</v>
      </c>
      <c r="K479" s="72"/>
      <c r="L479" s="4">
        <v>3842807.0172928125</v>
      </c>
      <c r="M479" s="4">
        <f>L479-N479</f>
        <v>2184455.9056605427</v>
      </c>
      <c r="N479" s="98">
        <v>1658351.1116322698</v>
      </c>
      <c r="O479" s="4">
        <f>P479-N479</f>
        <v>0</v>
      </c>
      <c r="P479" s="4">
        <v>1658351.1116322698</v>
      </c>
      <c r="Q479" s="70"/>
      <c r="R479" s="71"/>
      <c r="S479" s="4"/>
      <c r="T479" s="4"/>
    </row>
    <row r="480" spans="1:20" ht="11.65" customHeight="1">
      <c r="A480" s="2">
        <v>360</v>
      </c>
      <c r="C480" s="96"/>
      <c r="F480" s="96" t="s">
        <v>574</v>
      </c>
      <c r="G480" s="1" t="s">
        <v>135</v>
      </c>
      <c r="H480" s="72"/>
      <c r="I480" s="4">
        <v>259907.14132</v>
      </c>
      <c r="J480" s="4">
        <v>112162.09785960869</v>
      </c>
      <c r="K480" s="72"/>
      <c r="L480" s="4">
        <v>276246.61155743233</v>
      </c>
      <c r="M480" s="4">
        <f>L480-N480</f>
        <v>157033.26743180183</v>
      </c>
      <c r="N480" s="98">
        <v>119213.34412563049</v>
      </c>
      <c r="O480" s="4">
        <f>P480-N480</f>
        <v>0</v>
      </c>
      <c r="P480" s="4">
        <v>119213.34412563049</v>
      </c>
      <c r="Q480" s="70"/>
      <c r="R480" s="71"/>
      <c r="S480" s="4"/>
      <c r="T480" s="4"/>
    </row>
    <row r="481" spans="1:20" ht="11.65" customHeight="1">
      <c r="A481" s="2">
        <v>361</v>
      </c>
      <c r="C481" s="96"/>
      <c r="H481" s="72"/>
      <c r="I481" s="4"/>
      <c r="J481" s="4"/>
      <c r="K481" s="72"/>
      <c r="L481" s="4"/>
      <c r="M481" s="4"/>
      <c r="N481" s="4"/>
      <c r="O481" s="4"/>
      <c r="P481" s="4"/>
      <c r="Q481" s="70"/>
      <c r="R481" s="71"/>
      <c r="S481" s="4"/>
      <c r="T481" s="4"/>
    </row>
    <row r="482" spans="1:20" ht="11.65" customHeight="1">
      <c r="A482" s="2">
        <v>362</v>
      </c>
      <c r="C482" s="96"/>
      <c r="H482" s="72" t="s">
        <v>150</v>
      </c>
      <c r="I482" s="99">
        <v>3636532.6513199997</v>
      </c>
      <c r="J482" s="99">
        <v>1569334.0669113405</v>
      </c>
      <c r="K482" s="72"/>
      <c r="L482" s="99">
        <f>SUBTOTAL(9,L478:L481)</f>
        <v>4119053.6288502449</v>
      </c>
      <c r="M482" s="99">
        <f>SUBTOTAL(9,M478:M481)</f>
        <v>2341489.1730923443</v>
      </c>
      <c r="N482" s="99">
        <f>SUBTOTAL(9,N478:N481)</f>
        <v>1777564.4557579004</v>
      </c>
      <c r="O482" s="99">
        <f>SUBTOTAL(9,O478:O481)</f>
        <v>0</v>
      </c>
      <c r="P482" s="99">
        <f>SUBTOTAL(9,P478:P481)</f>
        <v>1777564.4557579004</v>
      </c>
      <c r="Q482" s="70"/>
      <c r="R482" s="71"/>
      <c r="S482" s="4"/>
      <c r="T482" s="4"/>
    </row>
    <row r="483" spans="1:20" ht="11.65" customHeight="1">
      <c r="A483" s="2">
        <v>363</v>
      </c>
      <c r="C483" s="96"/>
      <c r="H483" s="72"/>
      <c r="I483" s="4"/>
      <c r="J483" s="4"/>
      <c r="K483" s="72"/>
      <c r="L483" s="4"/>
      <c r="M483" s="4"/>
      <c r="N483" s="4"/>
      <c r="O483" s="4"/>
      <c r="P483" s="4"/>
      <c r="Q483" s="70"/>
      <c r="R483" s="71"/>
      <c r="S483" s="4"/>
      <c r="T483" s="4"/>
    </row>
    <row r="484" spans="1:20" ht="11.65" customHeight="1">
      <c r="A484" s="2">
        <v>364</v>
      </c>
      <c r="C484" s="96">
        <v>538</v>
      </c>
      <c r="D484" s="1" t="s">
        <v>159</v>
      </c>
      <c r="H484" s="72"/>
      <c r="I484" s="4"/>
      <c r="J484" s="4"/>
      <c r="K484" s="72"/>
      <c r="L484" s="4"/>
      <c r="M484" s="4"/>
      <c r="N484" s="4"/>
      <c r="O484" s="4"/>
      <c r="P484" s="4"/>
      <c r="Q484" s="70"/>
      <c r="R484" s="71"/>
      <c r="S484" s="4"/>
      <c r="T484" s="4"/>
    </row>
    <row r="485" spans="1:20" ht="11.65" customHeight="1">
      <c r="A485" s="2">
        <v>365</v>
      </c>
      <c r="C485" s="96"/>
      <c r="F485" s="96" t="s">
        <v>574</v>
      </c>
      <c r="G485" s="1" t="s">
        <v>136</v>
      </c>
      <c r="H485" s="72"/>
      <c r="I485" s="4">
        <v>0</v>
      </c>
      <c r="J485" s="4">
        <v>0</v>
      </c>
      <c r="K485" s="72"/>
      <c r="L485" s="4">
        <v>0</v>
      </c>
      <c r="M485" s="4">
        <f>L485-N485</f>
        <v>0</v>
      </c>
      <c r="N485" s="98">
        <v>0</v>
      </c>
      <c r="O485" s="4">
        <f>P485-N485</f>
        <v>0</v>
      </c>
      <c r="P485" s="4">
        <v>0</v>
      </c>
      <c r="Q485" s="70"/>
      <c r="R485" s="71"/>
      <c r="S485" s="4"/>
      <c r="T485" s="4"/>
    </row>
    <row r="486" spans="1:20" ht="11.65" customHeight="1">
      <c r="A486" s="2">
        <v>366</v>
      </c>
      <c r="C486" s="96"/>
      <c r="F486" s="96" t="s">
        <v>574</v>
      </c>
      <c r="G486" s="1" t="s">
        <v>135</v>
      </c>
      <c r="H486" s="72"/>
      <c r="I486" s="4">
        <v>0</v>
      </c>
      <c r="J486" s="4">
        <v>0</v>
      </c>
      <c r="K486" s="72"/>
      <c r="L486" s="4">
        <v>0</v>
      </c>
      <c r="M486" s="4">
        <f>L486-N486</f>
        <v>0</v>
      </c>
      <c r="N486" s="98">
        <v>0</v>
      </c>
      <c r="O486" s="4">
        <f>P486-N486</f>
        <v>0</v>
      </c>
      <c r="P486" s="4">
        <v>0</v>
      </c>
      <c r="Q486" s="70"/>
      <c r="R486" s="71"/>
      <c r="S486" s="4"/>
      <c r="T486" s="4"/>
    </row>
    <row r="487" spans="1:20" ht="11.65" customHeight="1">
      <c r="A487" s="2">
        <v>367</v>
      </c>
      <c r="C487" s="96"/>
      <c r="F487" s="96" t="s">
        <v>574</v>
      </c>
      <c r="G487" s="1" t="s">
        <v>135</v>
      </c>
      <c r="H487" s="72"/>
      <c r="I487" s="4">
        <v>0</v>
      </c>
      <c r="J487" s="4">
        <v>0</v>
      </c>
      <c r="K487" s="72"/>
      <c r="L487" s="4">
        <v>0</v>
      </c>
      <c r="M487" s="4">
        <f>L487-N487</f>
        <v>0</v>
      </c>
      <c r="N487" s="98">
        <v>0</v>
      </c>
      <c r="O487" s="4">
        <f>P487-N487</f>
        <v>0</v>
      </c>
      <c r="P487" s="4">
        <v>0</v>
      </c>
      <c r="Q487" s="70"/>
      <c r="R487" s="71"/>
      <c r="S487" s="4"/>
      <c r="T487" s="4"/>
    </row>
    <row r="488" spans="1:20" ht="11.65" customHeight="1">
      <c r="A488" s="2">
        <v>368</v>
      </c>
      <c r="C488" s="96"/>
      <c r="H488" s="72"/>
      <c r="I488" s="4"/>
      <c r="J488" s="4"/>
      <c r="K488" s="72"/>
      <c r="L488" s="4"/>
      <c r="M488" s="4"/>
      <c r="N488" s="4"/>
      <c r="O488" s="4"/>
      <c r="P488" s="4"/>
      <c r="Q488" s="70"/>
      <c r="R488" s="71"/>
      <c r="S488" s="4"/>
      <c r="T488" s="4"/>
    </row>
    <row r="489" spans="1:20" ht="11.65" customHeight="1">
      <c r="A489" s="2">
        <v>369</v>
      </c>
      <c r="C489" s="96"/>
      <c r="H489" s="72" t="s">
        <v>150</v>
      </c>
      <c r="I489" s="99">
        <v>0</v>
      </c>
      <c r="J489" s="99">
        <v>0</v>
      </c>
      <c r="K489" s="72"/>
      <c r="L489" s="99">
        <f>SUBTOTAL(9,L485:L488)</f>
        <v>0</v>
      </c>
      <c r="M489" s="99">
        <f>SUBTOTAL(9,M485:M488)</f>
        <v>0</v>
      </c>
      <c r="N489" s="99">
        <f>SUBTOTAL(9,N485:N488)</f>
        <v>0</v>
      </c>
      <c r="O489" s="99">
        <f>SUBTOTAL(9,O485:O488)</f>
        <v>0</v>
      </c>
      <c r="P489" s="99">
        <f>SUBTOTAL(9,P485:P488)</f>
        <v>0</v>
      </c>
      <c r="Q489" s="70"/>
      <c r="R489" s="71"/>
      <c r="S489" s="4"/>
      <c r="T489" s="4"/>
    </row>
    <row r="490" spans="1:20" ht="11.65" customHeight="1">
      <c r="A490" s="2">
        <v>370</v>
      </c>
      <c r="C490" s="96"/>
      <c r="H490" s="72"/>
      <c r="I490" s="4"/>
      <c r="J490" s="4"/>
      <c r="K490" s="72"/>
      <c r="L490" s="4"/>
      <c r="M490" s="4"/>
      <c r="N490" s="4"/>
      <c r="O490" s="4"/>
      <c r="P490" s="4"/>
      <c r="Q490" s="70"/>
      <c r="R490" s="71"/>
      <c r="S490" s="4"/>
      <c r="T490" s="4"/>
    </row>
    <row r="491" spans="1:20" ht="11.65" customHeight="1">
      <c r="A491" s="2">
        <v>371</v>
      </c>
      <c r="C491" s="96">
        <v>539</v>
      </c>
      <c r="D491" s="1" t="s">
        <v>178</v>
      </c>
      <c r="H491" s="72"/>
      <c r="I491" s="4"/>
      <c r="J491" s="4"/>
      <c r="K491" s="72"/>
      <c r="L491" s="4"/>
      <c r="M491" s="4"/>
      <c r="N491" s="4"/>
      <c r="O491" s="4"/>
      <c r="P491" s="4"/>
      <c r="Q491" s="70"/>
      <c r="R491" s="71"/>
      <c r="S491" s="4"/>
      <c r="T491" s="4"/>
    </row>
    <row r="492" spans="1:20" ht="11.65" customHeight="1">
      <c r="A492" s="2">
        <v>372</v>
      </c>
      <c r="C492" s="96"/>
      <c r="F492" s="96" t="s">
        <v>574</v>
      </c>
      <c r="G492" s="1" t="s">
        <v>136</v>
      </c>
      <c r="H492" s="72"/>
      <c r="I492" s="4">
        <v>0</v>
      </c>
      <c r="J492" s="4">
        <v>0</v>
      </c>
      <c r="K492" s="72"/>
      <c r="L492" s="4">
        <v>0</v>
      </c>
      <c r="M492" s="4">
        <f>L492-N492</f>
        <v>0</v>
      </c>
      <c r="N492" s="98">
        <v>0</v>
      </c>
      <c r="O492" s="4">
        <f>P492-N492</f>
        <v>0</v>
      </c>
      <c r="P492" s="4">
        <v>0</v>
      </c>
      <c r="Q492" s="70"/>
      <c r="R492" s="71"/>
      <c r="S492" s="4"/>
      <c r="T492" s="4"/>
    </row>
    <row r="493" spans="1:20" ht="11.65" customHeight="1">
      <c r="A493" s="2">
        <v>373</v>
      </c>
      <c r="C493" s="96"/>
      <c r="F493" s="96" t="s">
        <v>574</v>
      </c>
      <c r="G493" s="1" t="s">
        <v>135</v>
      </c>
      <c r="H493" s="72"/>
      <c r="I493" s="4">
        <v>19787088.6599999</v>
      </c>
      <c r="J493" s="4">
        <v>8539055.0000592899</v>
      </c>
      <c r="K493" s="72"/>
      <c r="L493" s="4">
        <v>20500253.588895723</v>
      </c>
      <c r="M493" s="4">
        <f>L493-N493</f>
        <v>11653434.538419791</v>
      </c>
      <c r="N493" s="98">
        <v>8846819.0504759327</v>
      </c>
      <c r="O493" s="4">
        <f>P493-N493</f>
        <v>0</v>
      </c>
      <c r="P493" s="4">
        <v>8846819.0504759327</v>
      </c>
      <c r="Q493" s="70"/>
      <c r="R493" s="71"/>
      <c r="S493" s="4"/>
      <c r="T493" s="4"/>
    </row>
    <row r="494" spans="1:20" ht="11.65" customHeight="1">
      <c r="A494" s="2">
        <v>374</v>
      </c>
      <c r="C494" s="96"/>
      <c r="F494" s="96" t="s">
        <v>574</v>
      </c>
      <c r="G494" s="1" t="s">
        <v>135</v>
      </c>
      <c r="H494" s="72"/>
      <c r="I494" s="4">
        <v>7388752.9332879996</v>
      </c>
      <c r="J494" s="4">
        <v>3188592.7618416985</v>
      </c>
      <c r="K494" s="72"/>
      <c r="L494" s="4">
        <v>7604445.7934091669</v>
      </c>
      <c r="M494" s="4">
        <f>L494-N494</f>
        <v>4322771.4657372199</v>
      </c>
      <c r="N494" s="98">
        <v>3281674.327671947</v>
      </c>
      <c r="O494" s="4">
        <f>P494-N494</f>
        <v>0</v>
      </c>
      <c r="P494" s="4">
        <v>3281674.327671947</v>
      </c>
      <c r="Q494" s="70"/>
      <c r="R494" s="71"/>
      <c r="S494" s="4"/>
      <c r="T494" s="4"/>
    </row>
    <row r="495" spans="1:20" ht="11.65" customHeight="1">
      <c r="A495" s="2">
        <v>375</v>
      </c>
      <c r="C495" s="96"/>
      <c r="H495" s="72"/>
      <c r="I495" s="4"/>
      <c r="J495" s="4"/>
      <c r="K495" s="72"/>
      <c r="L495" s="4"/>
      <c r="M495" s="4"/>
      <c r="N495" s="4"/>
      <c r="O495" s="4"/>
      <c r="P495" s="4"/>
      <c r="Q495" s="70"/>
      <c r="R495" s="71"/>
      <c r="S495" s="4"/>
      <c r="T495" s="4"/>
    </row>
    <row r="496" spans="1:20" ht="11.65" customHeight="1">
      <c r="A496" s="2">
        <v>376</v>
      </c>
      <c r="C496" s="96"/>
      <c r="H496" s="72"/>
      <c r="I496" s="4"/>
      <c r="J496" s="4"/>
      <c r="K496" s="72"/>
      <c r="L496" s="4"/>
      <c r="M496" s="4"/>
      <c r="N496" s="4"/>
      <c r="O496" s="4"/>
      <c r="P496" s="4"/>
      <c r="Q496" s="70"/>
      <c r="R496" s="71"/>
      <c r="S496" s="4"/>
      <c r="T496" s="4"/>
    </row>
    <row r="497" spans="1:20" ht="11.65" customHeight="1">
      <c r="A497" s="2">
        <v>377</v>
      </c>
      <c r="C497" s="96"/>
      <c r="H497" s="72" t="s">
        <v>150</v>
      </c>
      <c r="I497" s="99">
        <v>27175841.5932879</v>
      </c>
      <c r="J497" s="99">
        <v>11727647.761900987</v>
      </c>
      <c r="K497" s="72"/>
      <c r="L497" s="99">
        <f>SUBTOTAL(9,L492:L495)</f>
        <v>28104699.382304892</v>
      </c>
      <c r="M497" s="99">
        <f>SUBTOTAL(9,M492:M495)</f>
        <v>15976206.00415701</v>
      </c>
      <c r="N497" s="99">
        <f>SUBTOTAL(9,N492:N495)</f>
        <v>12128493.37814788</v>
      </c>
      <c r="O497" s="99">
        <f>SUBTOTAL(9,O492:O495)</f>
        <v>0</v>
      </c>
      <c r="P497" s="99">
        <f>SUBTOTAL(9,P492:P495)</f>
        <v>12128493.37814788</v>
      </c>
      <c r="Q497" s="70"/>
      <c r="R497" s="71"/>
      <c r="S497" s="4"/>
      <c r="T497" s="4"/>
    </row>
    <row r="498" spans="1:20" ht="11.65" customHeight="1">
      <c r="A498" s="2">
        <v>378</v>
      </c>
      <c r="C498" s="96"/>
      <c r="H498" s="72"/>
      <c r="I498" s="4"/>
      <c r="J498" s="4"/>
      <c r="K498" s="72"/>
      <c r="L498" s="4"/>
      <c r="M498" s="4"/>
      <c r="N498" s="4"/>
      <c r="O498" s="4"/>
      <c r="P498" s="4"/>
      <c r="Q498" s="70"/>
      <c r="R498" s="71"/>
      <c r="S498" s="4"/>
      <c r="T498" s="4"/>
    </row>
    <row r="499" spans="1:20" ht="11.65" customHeight="1">
      <c r="A499" s="2">
        <v>379</v>
      </c>
      <c r="C499" s="96">
        <v>540</v>
      </c>
      <c r="D499" s="1" t="s">
        <v>179</v>
      </c>
      <c r="H499" s="72"/>
      <c r="I499" s="4"/>
      <c r="J499" s="4"/>
      <c r="K499" s="72"/>
      <c r="L499" s="4"/>
      <c r="M499" s="4"/>
      <c r="N499" s="4"/>
      <c r="O499" s="4"/>
      <c r="P499" s="4"/>
      <c r="Q499" s="70"/>
      <c r="R499" s="71"/>
      <c r="S499" s="4"/>
      <c r="T499" s="4"/>
    </row>
    <row r="500" spans="1:20" ht="11.65" customHeight="1">
      <c r="A500" s="2">
        <v>380</v>
      </c>
      <c r="C500" s="96"/>
      <c r="F500" s="96" t="s">
        <v>574</v>
      </c>
      <c r="G500" s="1" t="s">
        <v>136</v>
      </c>
      <c r="H500" s="72"/>
      <c r="I500" s="4">
        <v>0</v>
      </c>
      <c r="J500" s="4">
        <v>0</v>
      </c>
      <c r="K500" s="72"/>
      <c r="L500" s="4">
        <v>0</v>
      </c>
      <c r="M500" s="4">
        <f>L500-N500</f>
        <v>0</v>
      </c>
      <c r="N500" s="98">
        <v>0</v>
      </c>
      <c r="O500" s="4">
        <f>P500-N500</f>
        <v>0</v>
      </c>
      <c r="P500" s="4">
        <v>0</v>
      </c>
      <c r="Q500" s="70"/>
      <c r="R500" s="71"/>
      <c r="S500" s="4"/>
      <c r="T500" s="4"/>
    </row>
    <row r="501" spans="1:20" ht="11.65" customHeight="1">
      <c r="A501" s="2">
        <v>381</v>
      </c>
      <c r="C501" s="96"/>
      <c r="F501" s="96" t="s">
        <v>574</v>
      </c>
      <c r="G501" s="1" t="s">
        <v>135</v>
      </c>
      <c r="H501" s="72"/>
      <c r="I501" s="4">
        <v>158963.43</v>
      </c>
      <c r="J501" s="4">
        <v>68600.161200676681</v>
      </c>
      <c r="K501" s="72"/>
      <c r="L501" s="4">
        <v>178136.80109635938</v>
      </c>
      <c r="M501" s="4">
        <f>L501-N501</f>
        <v>101262.43275275272</v>
      </c>
      <c r="N501" s="98">
        <v>76874.368343606664</v>
      </c>
      <c r="O501" s="4">
        <f>P501-N501</f>
        <v>0</v>
      </c>
      <c r="P501" s="4">
        <v>76874.368343606664</v>
      </c>
      <c r="Q501" s="70"/>
      <c r="R501" s="71"/>
      <c r="S501" s="4"/>
      <c r="T501" s="4"/>
    </row>
    <row r="502" spans="1:20" ht="11.65" customHeight="1">
      <c r="A502" s="2">
        <v>382</v>
      </c>
      <c r="C502" s="96"/>
      <c r="F502" s="96" t="s">
        <v>574</v>
      </c>
      <c r="G502" s="1" t="s">
        <v>135</v>
      </c>
      <c r="H502" s="72"/>
      <c r="I502" s="4">
        <v>983.33</v>
      </c>
      <c r="J502" s="4">
        <v>424.35292515682011</v>
      </c>
      <c r="K502" s="72"/>
      <c r="L502" s="4">
        <v>1054.7602274432563</v>
      </c>
      <c r="M502" s="4">
        <f>L502-N502</f>
        <v>599.58181546089168</v>
      </c>
      <c r="N502" s="98">
        <v>455.17841198236471</v>
      </c>
      <c r="O502" s="4">
        <f>P502-N502</f>
        <v>0</v>
      </c>
      <c r="P502" s="4">
        <v>455.17841198236471</v>
      </c>
      <c r="Q502" s="70"/>
      <c r="R502" s="71"/>
      <c r="S502" s="4"/>
      <c r="T502" s="4"/>
    </row>
    <row r="503" spans="1:20" ht="11.65" customHeight="1">
      <c r="A503" s="2">
        <v>383</v>
      </c>
      <c r="C503" s="96"/>
      <c r="H503" s="72"/>
      <c r="I503" s="4"/>
      <c r="J503" s="4"/>
      <c r="K503" s="72"/>
      <c r="L503" s="4"/>
      <c r="M503" s="4"/>
      <c r="N503" s="4"/>
      <c r="O503" s="4"/>
      <c r="P503" s="4"/>
      <c r="Q503" s="70"/>
      <c r="R503" s="71"/>
      <c r="S503" s="4"/>
      <c r="T503" s="4"/>
    </row>
    <row r="504" spans="1:20" ht="11.65" customHeight="1">
      <c r="A504" s="2">
        <v>384</v>
      </c>
      <c r="C504" s="96"/>
      <c r="H504" s="72" t="s">
        <v>150</v>
      </c>
      <c r="I504" s="99">
        <v>159946.75999999998</v>
      </c>
      <c r="J504" s="99">
        <v>69024.514125833506</v>
      </c>
      <c r="K504" s="72"/>
      <c r="L504" s="99">
        <f>SUBTOTAL(9,L500:L503)</f>
        <v>179191.56132380263</v>
      </c>
      <c r="M504" s="99">
        <f>SUBTOTAL(9,M500:M503)</f>
        <v>101862.01456821361</v>
      </c>
      <c r="N504" s="99">
        <f>SUBTOTAL(9,N500:N503)</f>
        <v>77329.546755589035</v>
      </c>
      <c r="O504" s="99">
        <f>SUBTOTAL(9,O500:O503)</f>
        <v>0</v>
      </c>
      <c r="P504" s="99">
        <f>SUBTOTAL(9,P500:P503)</f>
        <v>77329.546755589035</v>
      </c>
      <c r="Q504" s="70"/>
      <c r="R504" s="71"/>
      <c r="S504" s="4"/>
      <c r="T504" s="4"/>
    </row>
    <row r="505" spans="1:20" ht="11.65" customHeight="1">
      <c r="A505" s="2">
        <v>385</v>
      </c>
      <c r="C505" s="96"/>
      <c r="H505" s="72"/>
      <c r="I505" s="4"/>
      <c r="J505" s="4"/>
      <c r="K505" s="72"/>
      <c r="L505" s="4"/>
      <c r="M505" s="4"/>
      <c r="N505" s="4"/>
      <c r="O505" s="4"/>
      <c r="P505" s="4"/>
      <c r="Q505" s="70"/>
      <c r="R505" s="71"/>
      <c r="S505" s="4"/>
      <c r="T505" s="4"/>
    </row>
    <row r="506" spans="1:20" ht="11.65" customHeight="1">
      <c r="A506" s="2">
        <v>386</v>
      </c>
      <c r="C506" s="96">
        <v>541</v>
      </c>
      <c r="D506" s="1" t="s">
        <v>162</v>
      </c>
      <c r="H506" s="72"/>
      <c r="I506" s="4"/>
      <c r="J506" s="4"/>
      <c r="K506" s="72"/>
      <c r="L506" s="4"/>
      <c r="M506" s="4"/>
      <c r="N506" s="4"/>
      <c r="O506" s="4"/>
      <c r="P506" s="4"/>
      <c r="Q506" s="70"/>
      <c r="R506" s="71"/>
      <c r="S506" s="4"/>
      <c r="T506" s="4"/>
    </row>
    <row r="507" spans="1:20" ht="11.65" customHeight="1">
      <c r="A507" s="2">
        <v>387</v>
      </c>
      <c r="C507" s="96"/>
      <c r="F507" s="96" t="s">
        <v>574</v>
      </c>
      <c r="G507" s="1" t="s">
        <v>136</v>
      </c>
      <c r="H507" s="72"/>
      <c r="I507" s="4">
        <v>0</v>
      </c>
      <c r="J507" s="4">
        <v>0</v>
      </c>
      <c r="K507" s="72"/>
      <c r="L507" s="4">
        <v>0</v>
      </c>
      <c r="M507" s="4">
        <f>L507-N507</f>
        <v>0</v>
      </c>
      <c r="N507" s="98">
        <v>0</v>
      </c>
      <c r="O507" s="4">
        <f>P507-N507</f>
        <v>0</v>
      </c>
      <c r="P507" s="4">
        <v>0</v>
      </c>
      <c r="Q507" s="70"/>
      <c r="R507" s="71"/>
      <c r="S507" s="4"/>
      <c r="T507" s="4"/>
    </row>
    <row r="508" spans="1:20" ht="11.65" customHeight="1">
      <c r="A508" s="2">
        <v>388</v>
      </c>
      <c r="C508" s="96"/>
      <c r="F508" s="96" t="s">
        <v>574</v>
      </c>
      <c r="G508" s="1" t="s">
        <v>135</v>
      </c>
      <c r="H508" s="72"/>
      <c r="I508" s="4">
        <v>1691.4</v>
      </c>
      <c r="J508" s="4">
        <v>729.9182752588099</v>
      </c>
      <c r="K508" s="72"/>
      <c r="L508" s="4">
        <v>1738.7964045204758</v>
      </c>
      <c r="M508" s="4">
        <f>L508-N508</f>
        <v>988.42436206227217</v>
      </c>
      <c r="N508" s="98">
        <v>750.37204245820362</v>
      </c>
      <c r="O508" s="4">
        <f>P508-N508</f>
        <v>0</v>
      </c>
      <c r="P508" s="4">
        <v>750.37204245820362</v>
      </c>
      <c r="Q508" s="70"/>
      <c r="R508" s="71"/>
      <c r="S508" s="4"/>
      <c r="T508" s="4"/>
    </row>
    <row r="509" spans="1:20" ht="11.65" customHeight="1">
      <c r="A509" s="2">
        <v>389</v>
      </c>
      <c r="C509" s="96"/>
      <c r="F509" s="96" t="s">
        <v>574</v>
      </c>
      <c r="G509" s="1" t="s">
        <v>135</v>
      </c>
      <c r="H509" s="72"/>
      <c r="I509" s="4">
        <v>0</v>
      </c>
      <c r="J509" s="4">
        <v>0</v>
      </c>
      <c r="K509" s="72"/>
      <c r="L509" s="4">
        <v>0</v>
      </c>
      <c r="M509" s="4">
        <f>L509-N509</f>
        <v>0</v>
      </c>
      <c r="N509" s="98">
        <v>0</v>
      </c>
      <c r="O509" s="4">
        <f>P509-N509</f>
        <v>0</v>
      </c>
      <c r="P509" s="4">
        <v>0</v>
      </c>
      <c r="Q509" s="70"/>
      <c r="R509" s="71"/>
      <c r="S509" s="4"/>
      <c r="T509" s="4"/>
    </row>
    <row r="510" spans="1:20" ht="11.65" customHeight="1">
      <c r="A510" s="2">
        <v>390</v>
      </c>
      <c r="C510" s="96"/>
      <c r="H510" s="72"/>
      <c r="I510" s="4"/>
      <c r="J510" s="4"/>
      <c r="K510" s="72"/>
      <c r="L510" s="4"/>
      <c r="M510" s="4"/>
      <c r="N510" s="4"/>
      <c r="O510" s="4"/>
      <c r="P510" s="4"/>
      <c r="Q510" s="70"/>
      <c r="R510" s="71"/>
      <c r="S510" s="4"/>
      <c r="T510" s="4"/>
    </row>
    <row r="511" spans="1:20" ht="11.65" customHeight="1">
      <c r="A511" s="2">
        <v>391</v>
      </c>
      <c r="C511" s="96"/>
      <c r="H511" s="72" t="s">
        <v>150</v>
      </c>
      <c r="I511" s="99">
        <v>1691.4</v>
      </c>
      <c r="J511" s="99">
        <v>729.9182752588099</v>
      </c>
      <c r="K511" s="72"/>
      <c r="L511" s="99">
        <f>SUBTOTAL(9,L507:L510)</f>
        <v>1738.7964045204758</v>
      </c>
      <c r="M511" s="99">
        <f>SUBTOTAL(9,M507:M510)</f>
        <v>988.42436206227217</v>
      </c>
      <c r="N511" s="99">
        <f>SUBTOTAL(9,N507:N510)</f>
        <v>750.37204245820362</v>
      </c>
      <c r="O511" s="99">
        <f>SUBTOTAL(9,O507:O510)</f>
        <v>0</v>
      </c>
      <c r="P511" s="99">
        <f>SUBTOTAL(9,P507:P510)</f>
        <v>750.37204245820362</v>
      </c>
      <c r="Q511" s="70"/>
      <c r="R511" s="71"/>
      <c r="S511" s="4"/>
      <c r="T511" s="4"/>
    </row>
    <row r="512" spans="1:20" ht="11.65" customHeight="1">
      <c r="A512" s="2">
        <v>392</v>
      </c>
      <c r="C512" s="96"/>
      <c r="H512" s="72"/>
      <c r="I512" s="4"/>
      <c r="J512" s="4"/>
      <c r="K512" s="72"/>
      <c r="L512" s="4"/>
      <c r="M512" s="4"/>
      <c r="N512" s="4"/>
      <c r="O512" s="4"/>
      <c r="P512" s="4"/>
      <c r="Q512" s="70"/>
      <c r="R512" s="71"/>
      <c r="S512" s="4"/>
      <c r="T512" s="4"/>
    </row>
    <row r="513" spans="1:20" ht="11.65" customHeight="1">
      <c r="A513" s="2">
        <v>393</v>
      </c>
      <c r="C513" s="96">
        <v>542</v>
      </c>
      <c r="D513" s="1" t="s">
        <v>163</v>
      </c>
      <c r="H513" s="72"/>
      <c r="I513" s="4"/>
      <c r="J513" s="4"/>
      <c r="K513" s="72"/>
      <c r="L513" s="4"/>
      <c r="M513" s="4"/>
      <c r="N513" s="4"/>
      <c r="O513" s="4"/>
      <c r="P513" s="4"/>
      <c r="Q513" s="70"/>
      <c r="R513" s="71"/>
      <c r="S513" s="4"/>
      <c r="T513" s="4"/>
    </row>
    <row r="514" spans="1:20" ht="11.65" customHeight="1">
      <c r="A514" s="2">
        <v>394</v>
      </c>
      <c r="C514" s="96"/>
      <c r="F514" s="96" t="s">
        <v>574</v>
      </c>
      <c r="G514" s="1" t="s">
        <v>136</v>
      </c>
      <c r="H514" s="72"/>
      <c r="I514" s="4">
        <v>0</v>
      </c>
      <c r="J514" s="4">
        <v>0</v>
      </c>
      <c r="K514" s="72"/>
      <c r="L514" s="4">
        <v>0</v>
      </c>
      <c r="M514" s="4">
        <f>L514-N514</f>
        <v>0</v>
      </c>
      <c r="N514" s="98">
        <v>0</v>
      </c>
      <c r="O514" s="4">
        <f>P514-N514</f>
        <v>0</v>
      </c>
      <c r="P514" s="4">
        <v>0</v>
      </c>
      <c r="Q514" s="70"/>
      <c r="R514" s="71"/>
      <c r="S514" s="4"/>
      <c r="T514" s="4"/>
    </row>
    <row r="515" spans="1:20" ht="11.65" customHeight="1">
      <c r="A515" s="2">
        <v>395</v>
      </c>
      <c r="C515" s="96"/>
      <c r="F515" s="96" t="s">
        <v>574</v>
      </c>
      <c r="G515" s="1" t="s">
        <v>135</v>
      </c>
      <c r="H515" s="72"/>
      <c r="I515" s="4">
        <v>1028907.6</v>
      </c>
      <c r="J515" s="4">
        <v>444021.79306650197</v>
      </c>
      <c r="K515" s="72"/>
      <c r="L515" s="4">
        <v>1063249.8244627651</v>
      </c>
      <c r="M515" s="4">
        <f>L515-N515</f>
        <v>604407.75396430597</v>
      </c>
      <c r="N515" s="98">
        <v>458842.07049845916</v>
      </c>
      <c r="O515" s="4">
        <f>P515-N515</f>
        <v>0</v>
      </c>
      <c r="P515" s="4">
        <v>458842.07049845916</v>
      </c>
      <c r="Q515" s="70"/>
      <c r="R515" s="71"/>
      <c r="S515" s="4"/>
      <c r="T515" s="4"/>
    </row>
    <row r="516" spans="1:20" ht="11.65" customHeight="1">
      <c r="A516" s="2">
        <v>396</v>
      </c>
      <c r="C516" s="96"/>
      <c r="F516" s="96" t="s">
        <v>574</v>
      </c>
      <c r="G516" s="1" t="s">
        <v>135</v>
      </c>
      <c r="H516" s="72"/>
      <c r="I516" s="4">
        <v>22385.71</v>
      </c>
      <c r="J516" s="4">
        <v>9660.4817510014727</v>
      </c>
      <c r="K516" s="72"/>
      <c r="L516" s="4">
        <v>22017.894189598923</v>
      </c>
      <c r="M516" s="4">
        <f>L516-N516</f>
        <v>12516.142178422964</v>
      </c>
      <c r="N516" s="98">
        <v>9501.7520111759586</v>
      </c>
      <c r="O516" s="4">
        <f>P516-N516</f>
        <v>0</v>
      </c>
      <c r="P516" s="4">
        <v>9501.7520111759586</v>
      </c>
      <c r="Q516" s="70"/>
      <c r="R516" s="71"/>
      <c r="S516" s="4"/>
      <c r="T516" s="4"/>
    </row>
    <row r="517" spans="1:20" ht="11.65" customHeight="1">
      <c r="A517" s="2">
        <v>397</v>
      </c>
      <c r="C517" s="96"/>
      <c r="H517" s="72"/>
      <c r="I517" s="4"/>
      <c r="J517" s="4"/>
      <c r="K517" s="72"/>
      <c r="L517" s="4"/>
      <c r="M517" s="4"/>
      <c r="N517" s="4"/>
      <c r="O517" s="4"/>
      <c r="P517" s="4"/>
      <c r="Q517" s="70"/>
      <c r="R517" s="71"/>
      <c r="S517" s="4"/>
      <c r="T517" s="4"/>
    </row>
    <row r="518" spans="1:20" ht="11.65" customHeight="1">
      <c r="A518" s="2">
        <v>398</v>
      </c>
      <c r="C518" s="96"/>
      <c r="H518" s="72" t="s">
        <v>150</v>
      </c>
      <c r="I518" s="99">
        <v>1051293.31</v>
      </c>
      <c r="J518" s="99">
        <v>453682.27481750346</v>
      </c>
      <c r="K518" s="72"/>
      <c r="L518" s="99">
        <f>SUBTOTAL(9,L514:L517)</f>
        <v>1085267.7186523641</v>
      </c>
      <c r="M518" s="99">
        <f>SUBTOTAL(9,M514:M517)</f>
        <v>616923.89614272898</v>
      </c>
      <c r="N518" s="99">
        <f>SUBTOTAL(9,N514:N517)</f>
        <v>468343.82250963512</v>
      </c>
      <c r="O518" s="99">
        <f>SUBTOTAL(9,O514:O517)</f>
        <v>0</v>
      </c>
      <c r="P518" s="99">
        <f>SUBTOTAL(9,P514:P517)</f>
        <v>468343.82250963512</v>
      </c>
      <c r="Q518" s="70"/>
      <c r="R518" s="71"/>
      <c r="S518" s="4"/>
      <c r="T518" s="4"/>
    </row>
    <row r="519" spans="1:20" ht="11.65" customHeight="1">
      <c r="A519" s="2">
        <v>399</v>
      </c>
      <c r="C519" s="96"/>
      <c r="H519" s="72"/>
      <c r="I519" s="4"/>
      <c r="J519" s="4"/>
      <c r="K519" s="72"/>
      <c r="L519" s="4"/>
      <c r="M519" s="4"/>
      <c r="N519" s="4"/>
      <c r="O519" s="4"/>
      <c r="P519" s="4"/>
      <c r="Q519" s="70"/>
      <c r="R519" s="71"/>
      <c r="S519" s="4"/>
      <c r="T519" s="4"/>
    </row>
    <row r="520" spans="1:20" ht="11.65" customHeight="1">
      <c r="A520" s="2">
        <v>400</v>
      </c>
      <c r="C520" s="96"/>
      <c r="H520" s="72"/>
      <c r="I520" s="104"/>
      <c r="J520" s="104"/>
      <c r="K520" s="72"/>
      <c r="L520" s="104"/>
      <c r="M520" s="4"/>
      <c r="N520" s="4"/>
      <c r="O520" s="4"/>
      <c r="P520" s="4"/>
      <c r="Q520" s="70"/>
      <c r="R520" s="71"/>
      <c r="S520" s="4"/>
      <c r="T520" s="4"/>
    </row>
    <row r="521" spans="1:20" ht="11.65" customHeight="1">
      <c r="A521" s="2">
        <v>401</v>
      </c>
      <c r="C521" s="96"/>
      <c r="E521" s="67"/>
      <c r="H521" s="72"/>
      <c r="I521" s="104"/>
      <c r="J521" s="104"/>
      <c r="K521" s="72"/>
      <c r="L521" s="104"/>
      <c r="M521" s="104"/>
      <c r="N521" s="104"/>
      <c r="O521" s="104"/>
      <c r="P521" s="104"/>
      <c r="Q521" s="70"/>
      <c r="R521" s="71"/>
      <c r="S521" s="4"/>
      <c r="T521" s="4"/>
    </row>
    <row r="522" spans="1:20" ht="11.65" customHeight="1">
      <c r="A522" s="2">
        <v>402</v>
      </c>
      <c r="C522" s="105"/>
      <c r="D522" s="106"/>
      <c r="E522" s="107"/>
      <c r="G522" s="106"/>
      <c r="H522" s="108"/>
      <c r="I522" s="109"/>
      <c r="J522" s="109"/>
      <c r="K522" s="108"/>
      <c r="L522" s="109"/>
      <c r="M522" s="109"/>
      <c r="N522" s="109"/>
      <c r="O522" s="109"/>
      <c r="P522" s="109"/>
      <c r="Q522" s="70"/>
      <c r="R522" s="71"/>
      <c r="S522" s="4"/>
      <c r="T522" s="4"/>
    </row>
    <row r="523" spans="1:20" ht="11.65" customHeight="1">
      <c r="A523" s="2">
        <v>403</v>
      </c>
      <c r="C523" s="96">
        <v>543</v>
      </c>
      <c r="D523" s="1" t="s">
        <v>180</v>
      </c>
      <c r="H523" s="72"/>
      <c r="I523" s="4"/>
      <c r="J523" s="4"/>
      <c r="K523" s="72"/>
      <c r="L523" s="4"/>
      <c r="M523" s="4"/>
      <c r="N523" s="4"/>
      <c r="O523" s="4"/>
      <c r="P523" s="4"/>
      <c r="Q523" s="70"/>
      <c r="R523" s="71"/>
      <c r="S523" s="4"/>
      <c r="T523" s="4"/>
    </row>
    <row r="524" spans="1:20" ht="11.65" customHeight="1">
      <c r="A524" s="2">
        <v>404</v>
      </c>
      <c r="C524" s="96"/>
      <c r="F524" s="96" t="s">
        <v>574</v>
      </c>
      <c r="G524" s="1" t="s">
        <v>136</v>
      </c>
      <c r="H524" s="72"/>
      <c r="I524" s="4">
        <v>0</v>
      </c>
      <c r="J524" s="4">
        <v>0</v>
      </c>
      <c r="K524" s="72"/>
      <c r="L524" s="4">
        <v>0</v>
      </c>
      <c r="M524" s="4">
        <f>L524-N524</f>
        <v>0</v>
      </c>
      <c r="N524" s="98">
        <v>0</v>
      </c>
      <c r="O524" s="4">
        <f>P524-N524</f>
        <v>0</v>
      </c>
      <c r="P524" s="4">
        <v>0</v>
      </c>
      <c r="Q524" s="70"/>
      <c r="R524" s="71"/>
      <c r="S524" s="4"/>
      <c r="T524" s="4"/>
    </row>
    <row r="525" spans="1:20" ht="11.65" customHeight="1">
      <c r="A525" s="2">
        <v>405</v>
      </c>
      <c r="C525" s="96"/>
      <c r="F525" s="96" t="s">
        <v>574</v>
      </c>
      <c r="G525" s="1" t="s">
        <v>135</v>
      </c>
      <c r="H525" s="72"/>
      <c r="I525" s="4">
        <v>1391013.23</v>
      </c>
      <c r="J525" s="4">
        <v>600287.32275262277</v>
      </c>
      <c r="K525" s="72"/>
      <c r="L525" s="4">
        <v>1441326.1635100828</v>
      </c>
      <c r="M525" s="4">
        <f>L525-N525</f>
        <v>819326.45477490663</v>
      </c>
      <c r="N525" s="98">
        <v>621999.70873517613</v>
      </c>
      <c r="O525" s="4">
        <f>P525-N525</f>
        <v>0</v>
      </c>
      <c r="P525" s="4">
        <v>621999.70873517613</v>
      </c>
      <c r="Q525" s="70"/>
      <c r="R525" s="71"/>
      <c r="S525" s="4"/>
      <c r="T525" s="4"/>
    </row>
    <row r="526" spans="1:20" ht="11.65" customHeight="1">
      <c r="A526" s="2">
        <v>406</v>
      </c>
      <c r="C526" s="96"/>
      <c r="F526" s="96" t="s">
        <v>574</v>
      </c>
      <c r="G526" s="1" t="s">
        <v>135</v>
      </c>
      <c r="H526" s="72"/>
      <c r="I526" s="4">
        <v>637040.91</v>
      </c>
      <c r="J526" s="4">
        <v>274912.97286064958</v>
      </c>
      <c r="K526" s="72"/>
      <c r="L526" s="4">
        <v>655307.41549057583</v>
      </c>
      <c r="M526" s="4">
        <f>L526-N526</f>
        <v>372511.59044671309</v>
      </c>
      <c r="N526" s="98">
        <v>282795.82504386274</v>
      </c>
      <c r="O526" s="4">
        <f>P526-N526</f>
        <v>0</v>
      </c>
      <c r="P526" s="4">
        <v>282795.82504386274</v>
      </c>
      <c r="Q526" s="70"/>
      <c r="R526" s="71"/>
      <c r="S526" s="4"/>
      <c r="T526" s="4"/>
    </row>
    <row r="527" spans="1:20" ht="11.65" customHeight="1">
      <c r="A527" s="2">
        <v>407</v>
      </c>
      <c r="C527" s="96"/>
      <c r="H527" s="72"/>
      <c r="I527" s="4"/>
      <c r="J527" s="4"/>
      <c r="K527" s="72"/>
      <c r="L527" s="4"/>
      <c r="M527" s="4"/>
      <c r="N527" s="4"/>
      <c r="O527" s="4"/>
      <c r="P527" s="4"/>
      <c r="Q527" s="70"/>
      <c r="R527" s="71"/>
      <c r="S527" s="4"/>
      <c r="T527" s="4"/>
    </row>
    <row r="528" spans="1:20" ht="11.65" customHeight="1">
      <c r="A528" s="2">
        <v>408</v>
      </c>
      <c r="C528" s="96"/>
      <c r="H528" s="72" t="s">
        <v>150</v>
      </c>
      <c r="I528" s="99">
        <v>2028054.1400000001</v>
      </c>
      <c r="J528" s="99">
        <v>875200.29561327235</v>
      </c>
      <c r="K528" s="72"/>
      <c r="L528" s="99">
        <f>SUBTOTAL(9,L524:L527)</f>
        <v>2096633.5790006586</v>
      </c>
      <c r="M528" s="99">
        <f>SUBTOTAL(9,M524:M527)</f>
        <v>1191838.0452216198</v>
      </c>
      <c r="N528" s="99">
        <f>SUBTOTAL(9,N524:N527)</f>
        <v>904795.53377903881</v>
      </c>
      <c r="O528" s="99">
        <f>SUBTOTAL(9,O524:O527)</f>
        <v>0</v>
      </c>
      <c r="P528" s="99">
        <f>SUBTOTAL(9,P524:P527)</f>
        <v>904795.53377903881</v>
      </c>
      <c r="Q528" s="70"/>
      <c r="R528" s="71"/>
      <c r="S528" s="4"/>
      <c r="T528" s="4"/>
    </row>
    <row r="529" spans="1:20" ht="11.65" customHeight="1">
      <c r="A529" s="2">
        <v>409</v>
      </c>
      <c r="C529" s="96"/>
      <c r="H529" s="72"/>
      <c r="I529" s="4"/>
      <c r="J529" s="4"/>
      <c r="K529" s="72"/>
      <c r="L529" s="4"/>
      <c r="M529" s="4"/>
      <c r="N529" s="4"/>
      <c r="O529" s="4"/>
      <c r="P529" s="4"/>
      <c r="Q529" s="70"/>
      <c r="R529" s="71"/>
      <c r="S529" s="4"/>
      <c r="T529" s="4"/>
    </row>
    <row r="530" spans="1:20" ht="11.65" customHeight="1">
      <c r="A530" s="2">
        <v>410</v>
      </c>
      <c r="C530" s="96">
        <v>544</v>
      </c>
      <c r="D530" s="1" t="s">
        <v>165</v>
      </c>
      <c r="H530" s="72"/>
      <c r="I530" s="4"/>
      <c r="J530" s="4"/>
      <c r="K530" s="72"/>
      <c r="L530" s="4"/>
      <c r="M530" s="4"/>
      <c r="N530" s="4"/>
      <c r="O530" s="4"/>
      <c r="P530" s="4"/>
      <c r="Q530" s="70"/>
      <c r="R530" s="71"/>
      <c r="S530" s="4"/>
      <c r="T530" s="4"/>
    </row>
    <row r="531" spans="1:20" ht="11.65" customHeight="1">
      <c r="A531" s="2">
        <v>411</v>
      </c>
      <c r="C531" s="96"/>
      <c r="F531" s="96" t="s">
        <v>574</v>
      </c>
      <c r="G531" s="1" t="s">
        <v>136</v>
      </c>
      <c r="H531" s="72"/>
      <c r="I531" s="4">
        <v>0</v>
      </c>
      <c r="J531" s="4">
        <v>0</v>
      </c>
      <c r="K531" s="72"/>
      <c r="L531" s="4">
        <v>0</v>
      </c>
      <c r="M531" s="4">
        <f>L531-N531</f>
        <v>0</v>
      </c>
      <c r="N531" s="98">
        <v>0</v>
      </c>
      <c r="O531" s="4">
        <f>P531-N531</f>
        <v>0</v>
      </c>
      <c r="P531" s="4">
        <v>0</v>
      </c>
      <c r="Q531" s="70"/>
      <c r="R531" s="71"/>
      <c r="S531" s="4"/>
      <c r="T531" s="4"/>
    </row>
    <row r="532" spans="1:20" ht="11.65" customHeight="1">
      <c r="A532" s="2">
        <v>412</v>
      </c>
      <c r="C532" s="96"/>
      <c r="F532" s="96" t="s">
        <v>574</v>
      </c>
      <c r="G532" s="1" t="s">
        <v>135</v>
      </c>
      <c r="H532" s="72"/>
      <c r="I532" s="4">
        <v>1280143.29</v>
      </c>
      <c r="J532" s="4">
        <v>552441.75376666582</v>
      </c>
      <c r="K532" s="72"/>
      <c r="L532" s="4">
        <v>1318881.6121489878</v>
      </c>
      <c r="M532" s="4">
        <f>L532-N532</f>
        <v>749722.45901528327</v>
      </c>
      <c r="N532" s="98">
        <v>569159.15313370456</v>
      </c>
      <c r="O532" s="4">
        <f>P532-N532</f>
        <v>0</v>
      </c>
      <c r="P532" s="4">
        <v>569159.15313370456</v>
      </c>
      <c r="Q532" s="70"/>
      <c r="R532" s="71"/>
      <c r="S532" s="4"/>
      <c r="T532" s="4"/>
    </row>
    <row r="533" spans="1:20" ht="11.65" customHeight="1">
      <c r="A533" s="2">
        <v>413</v>
      </c>
      <c r="C533" s="96"/>
      <c r="F533" s="96" t="s">
        <v>574</v>
      </c>
      <c r="G533" s="1" t="s">
        <v>135</v>
      </c>
      <c r="H533" s="72"/>
      <c r="I533" s="4">
        <v>361513.8</v>
      </c>
      <c r="J533" s="4">
        <v>156010.12733726992</v>
      </c>
      <c r="K533" s="72"/>
      <c r="L533" s="4">
        <v>371812.57671819394</v>
      </c>
      <c r="M533" s="4">
        <f>L533-N533</f>
        <v>211358.04513626298</v>
      </c>
      <c r="N533" s="98">
        <v>160454.53158193096</v>
      </c>
      <c r="O533" s="4">
        <f>P533-N533</f>
        <v>0</v>
      </c>
      <c r="P533" s="4">
        <v>160454.53158193096</v>
      </c>
      <c r="Q533" s="70"/>
      <c r="R533" s="71"/>
      <c r="S533" s="4"/>
      <c r="T533" s="4"/>
    </row>
    <row r="534" spans="1:20" ht="11.65" customHeight="1">
      <c r="A534" s="2">
        <v>414</v>
      </c>
      <c r="C534" s="96"/>
      <c r="H534" s="72"/>
      <c r="I534" s="4"/>
      <c r="J534" s="4"/>
      <c r="K534" s="72"/>
      <c r="L534" s="4"/>
      <c r="M534" s="4"/>
      <c r="N534" s="4"/>
      <c r="O534" s="4"/>
      <c r="P534" s="4"/>
      <c r="Q534" s="70"/>
      <c r="R534" s="71"/>
      <c r="S534" s="4"/>
      <c r="T534" s="4"/>
    </row>
    <row r="535" spans="1:20" ht="11.65" customHeight="1">
      <c r="A535" s="2">
        <v>415</v>
      </c>
      <c r="C535" s="96"/>
      <c r="H535" s="72" t="s">
        <v>150</v>
      </c>
      <c r="I535" s="99">
        <v>1641657.09</v>
      </c>
      <c r="J535" s="99">
        <v>708451.88110393577</v>
      </c>
      <c r="K535" s="72"/>
      <c r="L535" s="99">
        <f>SUBTOTAL(9,L531:L534)</f>
        <v>1690694.1888671818</v>
      </c>
      <c r="M535" s="99">
        <f>SUBTOTAL(9,M531:M534)</f>
        <v>961080.50415154628</v>
      </c>
      <c r="N535" s="99">
        <f>SUBTOTAL(9,N531:N534)</f>
        <v>729613.68471563549</v>
      </c>
      <c r="O535" s="99">
        <f>SUBTOTAL(9,O531:O534)</f>
        <v>0</v>
      </c>
      <c r="P535" s="99">
        <f>SUBTOTAL(9,P531:P534)</f>
        <v>729613.68471563549</v>
      </c>
      <c r="Q535" s="70"/>
      <c r="R535" s="71"/>
      <c r="S535" s="4"/>
      <c r="T535" s="4"/>
    </row>
    <row r="536" spans="1:20" ht="11.65" customHeight="1">
      <c r="A536" s="2">
        <v>416</v>
      </c>
      <c r="C536" s="96"/>
      <c r="H536" s="72"/>
      <c r="I536" s="4"/>
      <c r="J536" s="4"/>
      <c r="K536" s="72"/>
      <c r="L536" s="4"/>
      <c r="M536" s="4"/>
      <c r="N536" s="4"/>
      <c r="O536" s="4"/>
      <c r="P536" s="4"/>
      <c r="Q536" s="70"/>
      <c r="R536" s="71"/>
      <c r="S536" s="4"/>
      <c r="T536" s="4"/>
    </row>
    <row r="537" spans="1:20" ht="11.65" customHeight="1">
      <c r="A537" s="2">
        <v>417</v>
      </c>
      <c r="C537" s="96">
        <v>545</v>
      </c>
      <c r="D537" s="1" t="s">
        <v>181</v>
      </c>
      <c r="H537" s="72"/>
      <c r="I537" s="4"/>
      <c r="J537" s="4"/>
      <c r="K537" s="72"/>
      <c r="L537" s="4"/>
      <c r="M537" s="4"/>
      <c r="N537" s="4"/>
      <c r="O537" s="4"/>
      <c r="P537" s="4"/>
      <c r="Q537" s="70"/>
      <c r="R537" s="71"/>
      <c r="S537" s="4"/>
      <c r="T537" s="4"/>
    </row>
    <row r="538" spans="1:20" ht="11.65" customHeight="1">
      <c r="A538" s="2">
        <v>418</v>
      </c>
      <c r="C538" s="96"/>
      <c r="F538" s="96" t="s">
        <v>574</v>
      </c>
      <c r="G538" s="1" t="s">
        <v>136</v>
      </c>
      <c r="H538" s="72"/>
      <c r="I538" s="4">
        <v>0</v>
      </c>
      <c r="J538" s="4">
        <v>0</v>
      </c>
      <c r="K538" s="72"/>
      <c r="L538" s="4">
        <v>0</v>
      </c>
      <c r="M538" s="4">
        <f>L538-N538</f>
        <v>0</v>
      </c>
      <c r="N538" s="98">
        <v>0</v>
      </c>
      <c r="O538" s="4">
        <f>P538-N538</f>
        <v>0</v>
      </c>
      <c r="P538" s="4">
        <v>0</v>
      </c>
      <c r="Q538" s="70"/>
      <c r="R538" s="71"/>
      <c r="S538" s="4"/>
      <c r="T538" s="4"/>
    </row>
    <row r="539" spans="1:20" ht="11.65" customHeight="1">
      <c r="A539" s="2">
        <v>419</v>
      </c>
      <c r="C539" s="96"/>
      <c r="F539" s="96" t="s">
        <v>574</v>
      </c>
      <c r="G539" s="1" t="s">
        <v>135</v>
      </c>
      <c r="H539" s="72"/>
      <c r="I539" s="4">
        <v>1978265.22</v>
      </c>
      <c r="J539" s="4">
        <v>853714.04598964762</v>
      </c>
      <c r="K539" s="72"/>
      <c r="L539" s="4">
        <v>2037946.4321464754</v>
      </c>
      <c r="M539" s="4">
        <f>L539-N539</f>
        <v>1158477.1494089796</v>
      </c>
      <c r="N539" s="98">
        <v>879469.28273749584</v>
      </c>
      <c r="O539" s="4">
        <f>P539-N539</f>
        <v>0</v>
      </c>
      <c r="P539" s="4">
        <v>879469.28273749584</v>
      </c>
      <c r="Q539" s="70"/>
      <c r="R539" s="71"/>
      <c r="S539" s="4"/>
      <c r="T539" s="4"/>
    </row>
    <row r="540" spans="1:20" ht="11.65" customHeight="1">
      <c r="A540" s="2">
        <v>420</v>
      </c>
      <c r="C540" s="96"/>
      <c r="F540" s="96" t="s">
        <v>574</v>
      </c>
      <c r="G540" s="1" t="s">
        <v>135</v>
      </c>
      <c r="H540" s="72"/>
      <c r="I540" s="4">
        <v>863439.14788200008</v>
      </c>
      <c r="J540" s="4">
        <v>372614.41031865083</v>
      </c>
      <c r="K540" s="72"/>
      <c r="L540" s="4">
        <v>894056.32577755686</v>
      </c>
      <c r="M540" s="4">
        <f>L540-N540</f>
        <v>508229.16999194556</v>
      </c>
      <c r="N540" s="98">
        <v>385827.15578561131</v>
      </c>
      <c r="O540" s="4">
        <f>P540-N540</f>
        <v>0</v>
      </c>
      <c r="P540" s="4">
        <v>385827.15578561131</v>
      </c>
      <c r="Q540" s="70"/>
      <c r="R540" s="71"/>
      <c r="S540" s="4"/>
      <c r="T540" s="4"/>
    </row>
    <row r="541" spans="1:20" ht="11.65" customHeight="1">
      <c r="A541" s="2">
        <v>421</v>
      </c>
      <c r="C541" s="96"/>
      <c r="H541" s="72"/>
      <c r="I541" s="4"/>
      <c r="J541" s="4"/>
      <c r="K541" s="72"/>
      <c r="L541" s="4"/>
      <c r="M541" s="4"/>
      <c r="N541" s="4"/>
      <c r="O541" s="4"/>
      <c r="P541" s="4"/>
      <c r="Q541" s="70"/>
      <c r="R541" s="71"/>
      <c r="S541" s="4"/>
      <c r="T541" s="4"/>
    </row>
    <row r="542" spans="1:20" ht="11.65" customHeight="1">
      <c r="A542" s="2">
        <v>422</v>
      </c>
      <c r="C542" s="96"/>
      <c r="H542" s="72" t="s">
        <v>150</v>
      </c>
      <c r="I542" s="99">
        <v>2841704.3678820003</v>
      </c>
      <c r="J542" s="99">
        <v>1226328.4563082985</v>
      </c>
      <c r="K542" s="72"/>
      <c r="L542" s="99">
        <f>SUBTOTAL(9,L538:L541)</f>
        <v>2932002.7579240324</v>
      </c>
      <c r="M542" s="99">
        <f>SUBTOTAL(9,M538:M541)</f>
        <v>1666706.3194009252</v>
      </c>
      <c r="N542" s="99">
        <f>SUBTOTAL(9,N538:N541)</f>
        <v>1265296.4385231072</v>
      </c>
      <c r="O542" s="99">
        <f>SUBTOTAL(9,O538:O541)</f>
        <v>0</v>
      </c>
      <c r="P542" s="99">
        <f>SUBTOTAL(9,P538:P541)</f>
        <v>1265296.4385231072</v>
      </c>
      <c r="Q542" s="70"/>
      <c r="R542" s="71"/>
      <c r="S542" s="4"/>
      <c r="T542" s="4"/>
    </row>
    <row r="543" spans="1:20" ht="11.65" customHeight="1">
      <c r="A543" s="2">
        <v>423</v>
      </c>
      <c r="C543" s="96"/>
      <c r="H543" s="72"/>
      <c r="I543" s="4"/>
      <c r="J543" s="4"/>
      <c r="K543" s="72"/>
      <c r="L543" s="4"/>
      <c r="M543" s="4"/>
      <c r="N543" s="4"/>
      <c r="O543" s="4"/>
      <c r="P543" s="4"/>
      <c r="Q543" s="70"/>
      <c r="R543" s="71"/>
      <c r="S543" s="4"/>
      <c r="T543" s="4"/>
    </row>
    <row r="544" spans="1:20" ht="11.65" customHeight="1" thickBot="1">
      <c r="A544" s="2">
        <v>424</v>
      </c>
      <c r="C544" s="101" t="s">
        <v>182</v>
      </c>
      <c r="H544" s="102" t="s">
        <v>150</v>
      </c>
      <c r="I544" s="103">
        <v>43249454.339999884</v>
      </c>
      <c r="J544" s="103">
        <v>18664164.075758174</v>
      </c>
      <c r="K544" s="102"/>
      <c r="L544" s="103">
        <f>SUBTOTAL(9,L464:L542)</f>
        <v>48650453.175302438</v>
      </c>
      <c r="M544" s="103">
        <f>SUBTOTAL(9,M464:M542)</f>
        <v>27655505.278721951</v>
      </c>
      <c r="N544" s="103">
        <f>SUBTOTAL(9,N464:N542)</f>
        <v>20994947.896580499</v>
      </c>
      <c r="O544" s="103">
        <f>SUBTOTAL(9,O464:O542)</f>
        <v>0</v>
      </c>
      <c r="P544" s="103">
        <f>SUBTOTAL(9,P464:P542)</f>
        <v>20994947.896580499</v>
      </c>
      <c r="Q544" s="70"/>
      <c r="R544" s="71"/>
      <c r="S544" s="4"/>
      <c r="T544" s="4"/>
    </row>
    <row r="545" spans="1:20" ht="11.65" customHeight="1" thickTop="1">
      <c r="A545" s="2">
        <v>425</v>
      </c>
      <c r="C545" s="96"/>
      <c r="H545" s="72"/>
      <c r="I545" s="4"/>
      <c r="J545" s="4"/>
      <c r="K545" s="72"/>
      <c r="L545" s="4"/>
      <c r="M545" s="4"/>
      <c r="N545" s="4"/>
      <c r="O545" s="4"/>
      <c r="P545" s="4"/>
      <c r="Q545" s="70"/>
      <c r="R545" s="71"/>
      <c r="S545" s="4"/>
      <c r="T545" s="4"/>
    </row>
    <row r="546" spans="1:20" ht="11.65" customHeight="1">
      <c r="A546" s="2">
        <v>426</v>
      </c>
      <c r="C546" s="96">
        <v>546</v>
      </c>
      <c r="D546" s="1" t="s">
        <v>168</v>
      </c>
      <c r="H546" s="72"/>
      <c r="I546" s="4"/>
      <c r="J546" s="4"/>
      <c r="K546" s="72"/>
      <c r="L546" s="4"/>
      <c r="M546" s="4"/>
      <c r="N546" s="4"/>
      <c r="O546" s="4"/>
      <c r="P546" s="4"/>
      <c r="Q546" s="70"/>
      <c r="R546" s="71"/>
      <c r="S546" s="4"/>
      <c r="T546" s="4"/>
    </row>
    <row r="547" spans="1:20" ht="11.65" customHeight="1">
      <c r="A547" s="2">
        <v>427</v>
      </c>
      <c r="C547" s="96"/>
      <c r="F547" s="96" t="s">
        <v>574</v>
      </c>
      <c r="G547" s="1" t="s">
        <v>135</v>
      </c>
      <c r="H547" s="72"/>
      <c r="I547" s="4">
        <v>398438.84</v>
      </c>
      <c r="J547" s="4">
        <v>171945.01057639878</v>
      </c>
      <c r="K547" s="72"/>
      <c r="L547" s="4">
        <v>424842.14091036591</v>
      </c>
      <c r="M547" s="4">
        <f>L547-N547</f>
        <v>241502.87003975306</v>
      </c>
      <c r="N547" s="98">
        <v>183339.27087061285</v>
      </c>
      <c r="O547" s="4">
        <f>P547-N547</f>
        <v>0</v>
      </c>
      <c r="P547" s="4">
        <v>183339.27087061285</v>
      </c>
      <c r="Q547" s="70"/>
      <c r="R547" s="71"/>
      <c r="S547" s="4"/>
      <c r="T547" s="4"/>
    </row>
    <row r="548" spans="1:20" ht="11.65" customHeight="1">
      <c r="A548" s="2">
        <v>428</v>
      </c>
      <c r="C548" s="96"/>
      <c r="F548" s="96" t="s">
        <v>574</v>
      </c>
      <c r="G548" s="1" t="s">
        <v>135</v>
      </c>
      <c r="H548" s="72"/>
      <c r="I548" s="4">
        <v>0</v>
      </c>
      <c r="J548" s="4">
        <v>0</v>
      </c>
      <c r="K548" s="72"/>
      <c r="L548" s="4">
        <v>0</v>
      </c>
      <c r="M548" s="4">
        <f>L548-N548</f>
        <v>0</v>
      </c>
      <c r="N548" s="98">
        <v>0</v>
      </c>
      <c r="O548" s="4">
        <f>P548-N548</f>
        <v>0</v>
      </c>
      <c r="P548" s="4">
        <v>0</v>
      </c>
      <c r="Q548" s="70"/>
      <c r="R548" s="71"/>
      <c r="S548" s="4"/>
      <c r="T548" s="4"/>
    </row>
    <row r="549" spans="1:20" ht="11.65" customHeight="1">
      <c r="A549" s="2">
        <v>429</v>
      </c>
      <c r="C549" s="96"/>
      <c r="H549" s="72" t="s">
        <v>150</v>
      </c>
      <c r="I549" s="99">
        <v>398438.84</v>
      </c>
      <c r="J549" s="99">
        <v>171945.01057639878</v>
      </c>
      <c r="K549" s="72"/>
      <c r="L549" s="99">
        <f>SUBTOTAL(9,L547:L548)</f>
        <v>424842.14091036591</v>
      </c>
      <c r="M549" s="99">
        <f>SUBTOTAL(9,M547:M548)</f>
        <v>241502.87003975306</v>
      </c>
      <c r="N549" s="99">
        <f>SUBTOTAL(9,N547:N548)</f>
        <v>183339.27087061285</v>
      </c>
      <c r="O549" s="99">
        <f>SUBTOTAL(9,O547:O548)</f>
        <v>0</v>
      </c>
      <c r="P549" s="99">
        <f>SUBTOTAL(9,P547:P548)</f>
        <v>183339.27087061285</v>
      </c>
      <c r="Q549" s="70"/>
      <c r="R549" s="71"/>
      <c r="S549" s="4"/>
      <c r="T549" s="4"/>
    </row>
    <row r="550" spans="1:20" ht="11.65" customHeight="1">
      <c r="A550" s="2">
        <v>430</v>
      </c>
      <c r="C550" s="96"/>
      <c r="H550" s="72"/>
      <c r="I550" s="4"/>
      <c r="J550" s="4"/>
      <c r="K550" s="72"/>
      <c r="L550" s="4"/>
      <c r="M550" s="4"/>
      <c r="N550" s="4"/>
      <c r="O550" s="4"/>
      <c r="P550" s="4"/>
      <c r="Q550" s="70"/>
      <c r="R550" s="71"/>
      <c r="S550" s="4"/>
      <c r="T550" s="4"/>
    </row>
    <row r="551" spans="1:20" ht="11.65" customHeight="1">
      <c r="A551" s="2">
        <v>431</v>
      </c>
      <c r="C551" s="96">
        <v>547</v>
      </c>
      <c r="D551" s="1" t="s">
        <v>183</v>
      </c>
      <c r="H551" s="72"/>
      <c r="I551" s="4"/>
      <c r="J551" s="4"/>
      <c r="K551" s="72"/>
      <c r="L551" s="4"/>
      <c r="M551" s="4"/>
      <c r="N551" s="4"/>
      <c r="O551" s="4"/>
      <c r="P551" s="4"/>
      <c r="Q551" s="70"/>
      <c r="R551" s="71"/>
      <c r="S551" s="4"/>
      <c r="T551" s="4"/>
    </row>
    <row r="552" spans="1:20" ht="11.65" customHeight="1">
      <c r="A552" s="2">
        <v>432</v>
      </c>
      <c r="C552" s="96"/>
      <c r="F552" s="96" t="s">
        <v>574</v>
      </c>
      <c r="G552" s="1" t="s">
        <v>133</v>
      </c>
      <c r="H552" s="72"/>
      <c r="I552" s="4">
        <v>0</v>
      </c>
      <c r="J552" s="4">
        <v>0</v>
      </c>
      <c r="K552" s="72"/>
      <c r="L552" s="4">
        <v>0</v>
      </c>
      <c r="M552" s="4">
        <f>L552-N552</f>
        <v>0</v>
      </c>
      <c r="N552" s="98">
        <v>0</v>
      </c>
      <c r="O552" s="4">
        <f>P552-N552</f>
        <v>0</v>
      </c>
      <c r="P552" s="4">
        <v>0</v>
      </c>
      <c r="Q552" s="70"/>
      <c r="R552" s="71"/>
      <c r="S552" s="4"/>
      <c r="T552" s="4"/>
    </row>
    <row r="553" spans="1:20" ht="11.65" customHeight="1">
      <c r="A553" s="2">
        <v>433</v>
      </c>
      <c r="C553" s="96"/>
      <c r="F553" s="96" t="s">
        <v>574</v>
      </c>
      <c r="G553" s="1" t="s">
        <v>133</v>
      </c>
      <c r="H553" s="72"/>
      <c r="I553" s="4">
        <v>0</v>
      </c>
      <c r="J553" s="4">
        <v>0</v>
      </c>
      <c r="K553" s="72"/>
      <c r="L553" s="4">
        <v>0</v>
      </c>
      <c r="M553" s="4">
        <f>L553-N553</f>
        <v>0</v>
      </c>
      <c r="N553" s="98">
        <v>0</v>
      </c>
      <c r="O553" s="4">
        <f>P553-N553</f>
        <v>0</v>
      </c>
      <c r="P553" s="4">
        <v>0</v>
      </c>
      <c r="Q553" s="70"/>
      <c r="R553" s="71"/>
      <c r="S553" s="4"/>
      <c r="T553" s="4"/>
    </row>
    <row r="554" spans="1:20" ht="11.65" customHeight="1">
      <c r="A554" s="2">
        <v>434</v>
      </c>
      <c r="C554" s="96"/>
      <c r="H554" s="72" t="s">
        <v>150</v>
      </c>
      <c r="I554" s="99">
        <v>0</v>
      </c>
      <c r="J554" s="99">
        <v>0</v>
      </c>
      <c r="K554" s="72"/>
      <c r="L554" s="99">
        <f>SUBTOTAL(9,L552:L553)</f>
        <v>0</v>
      </c>
      <c r="M554" s="99">
        <f>SUBTOTAL(9,M552:M553)</f>
        <v>0</v>
      </c>
      <c r="N554" s="99">
        <f>SUBTOTAL(9,N552:N553)</f>
        <v>0</v>
      </c>
      <c r="O554" s="99">
        <f>SUBTOTAL(9,O552:O553)</f>
        <v>0</v>
      </c>
      <c r="P554" s="99">
        <f>SUBTOTAL(9,P552:P553)</f>
        <v>0</v>
      </c>
      <c r="Q554" s="70"/>
      <c r="R554" s="71"/>
      <c r="S554" s="4"/>
      <c r="T554" s="4"/>
    </row>
    <row r="555" spans="1:20" ht="11.65" customHeight="1">
      <c r="A555" s="2">
        <v>435</v>
      </c>
      <c r="C555" s="96"/>
      <c r="H555" s="72"/>
      <c r="I555" s="4"/>
      <c r="J555" s="4"/>
      <c r="K555" s="72"/>
      <c r="L555" s="4"/>
      <c r="M555" s="4"/>
      <c r="N555" s="4"/>
      <c r="O555" s="4"/>
      <c r="P555" s="4"/>
      <c r="Q555" s="70"/>
      <c r="R555" s="71"/>
      <c r="S555" s="4"/>
      <c r="T555" s="4"/>
    </row>
    <row r="556" spans="1:20" ht="11.65" customHeight="1">
      <c r="A556" s="2">
        <v>436</v>
      </c>
      <c r="C556" s="96" t="s">
        <v>184</v>
      </c>
      <c r="D556" s="1" t="s">
        <v>185</v>
      </c>
      <c r="H556" s="72"/>
      <c r="I556" s="4"/>
      <c r="J556" s="4"/>
      <c r="K556" s="72"/>
      <c r="L556" s="4"/>
      <c r="M556" s="4"/>
      <c r="N556" s="4"/>
      <c r="O556" s="4"/>
      <c r="P556" s="4"/>
      <c r="Q556" s="70"/>
      <c r="R556" s="71"/>
      <c r="S556" s="4"/>
      <c r="T556" s="4"/>
    </row>
    <row r="557" spans="1:20" ht="11.65" customHeight="1">
      <c r="A557" s="2">
        <v>437</v>
      </c>
      <c r="C557" s="96"/>
      <c r="F557" s="96" t="s">
        <v>574</v>
      </c>
      <c r="G557" s="1" t="s">
        <v>133</v>
      </c>
      <c r="H557" s="72"/>
      <c r="I557" s="4">
        <v>365731150.58999902</v>
      </c>
      <c r="J557" s="4">
        <v>157093844.58670112</v>
      </c>
      <c r="K557" s="72"/>
      <c r="L557" s="4">
        <v>385646789.21963972</v>
      </c>
      <c r="M557" s="4">
        <f>L557-N557</f>
        <v>219998507.21440706</v>
      </c>
      <c r="N557" s="98">
        <v>165648282.00523266</v>
      </c>
      <c r="O557" s="4">
        <f>P557-N557</f>
        <v>0</v>
      </c>
      <c r="P557" s="4">
        <v>165648282.00523266</v>
      </c>
      <c r="Q557" s="70"/>
      <c r="R557" s="71"/>
      <c r="S557" s="4"/>
      <c r="T557" s="4"/>
    </row>
    <row r="558" spans="1:20" ht="11.65" customHeight="1">
      <c r="A558" s="2">
        <v>438</v>
      </c>
      <c r="C558" s="96"/>
      <c r="F558" s="96" t="s">
        <v>574</v>
      </c>
      <c r="G558" s="1" t="s">
        <v>133</v>
      </c>
      <c r="H558" s="72"/>
      <c r="I558" s="4">
        <v>16065664.24</v>
      </c>
      <c r="J558" s="4">
        <v>6900743.7764851311</v>
      </c>
      <c r="K558" s="72"/>
      <c r="L558" s="4">
        <v>20798119.962942347</v>
      </c>
      <c r="M558" s="4">
        <f>L558-N558</f>
        <v>11864627.09561814</v>
      </c>
      <c r="N558" s="98">
        <v>8933492.867324207</v>
      </c>
      <c r="O558" s="4">
        <f>P558-N558</f>
        <v>0</v>
      </c>
      <c r="P558" s="4">
        <v>8933492.867324207</v>
      </c>
      <c r="Q558" s="70"/>
      <c r="R558" s="71"/>
      <c r="S558" s="4"/>
      <c r="T558" s="4"/>
    </row>
    <row r="559" spans="1:20" ht="11.65" customHeight="1">
      <c r="A559" s="2">
        <v>439</v>
      </c>
      <c r="C559" s="96"/>
      <c r="H559" s="72" t="s">
        <v>150</v>
      </c>
      <c r="I559" s="99">
        <v>381796814.82999903</v>
      </c>
      <c r="J559" s="99">
        <v>163994588.36318627</v>
      </c>
      <c r="K559" s="72"/>
      <c r="L559" s="99">
        <f>SUBTOTAL(9,L557:L558)</f>
        <v>406444909.18258208</v>
      </c>
      <c r="M559" s="99">
        <f>SUBTOTAL(9,M557:M558)</f>
        <v>231863134.31002519</v>
      </c>
      <c r="N559" s="99">
        <f>SUBTOTAL(9,N557:N558)</f>
        <v>174581774.87255687</v>
      </c>
      <c r="O559" s="99">
        <f>SUBTOTAL(9,O557:O558)</f>
        <v>0</v>
      </c>
      <c r="P559" s="99">
        <f>SUBTOTAL(9,P557:P558)</f>
        <v>174581774.87255687</v>
      </c>
      <c r="Q559" s="70"/>
      <c r="R559" s="71"/>
      <c r="S559" s="4"/>
      <c r="T559" s="4"/>
    </row>
    <row r="560" spans="1:20" ht="11.65" customHeight="1">
      <c r="A560" s="2">
        <v>440</v>
      </c>
      <c r="C560" s="96"/>
      <c r="H560" s="72"/>
      <c r="I560" s="4"/>
      <c r="J560" s="4"/>
      <c r="K560" s="72"/>
      <c r="L560" s="4"/>
      <c r="M560" s="4"/>
      <c r="N560" s="4"/>
      <c r="O560" s="4"/>
      <c r="P560" s="4"/>
      <c r="Q560" s="70"/>
      <c r="R560" s="71"/>
      <c r="S560" s="4"/>
      <c r="T560" s="4"/>
    </row>
    <row r="561" spans="1:20" ht="11.65" customHeight="1">
      <c r="A561" s="2">
        <v>441</v>
      </c>
      <c r="C561" s="96">
        <v>548</v>
      </c>
      <c r="D561" s="1" t="s">
        <v>186</v>
      </c>
      <c r="H561" s="72"/>
      <c r="I561" s="4"/>
      <c r="J561" s="4"/>
      <c r="K561" s="72"/>
      <c r="L561" s="4"/>
      <c r="M561" s="4"/>
      <c r="N561" s="4"/>
      <c r="O561" s="4"/>
      <c r="P561" s="4"/>
      <c r="Q561" s="70"/>
      <c r="R561" s="71"/>
      <c r="S561" s="4"/>
      <c r="T561" s="4"/>
    </row>
    <row r="562" spans="1:20" ht="11.65" customHeight="1">
      <c r="A562" s="2">
        <v>442</v>
      </c>
      <c r="C562" s="96"/>
      <c r="F562" s="96" t="s">
        <v>574</v>
      </c>
      <c r="G562" s="1" t="s">
        <v>135</v>
      </c>
      <c r="H562" s="72"/>
      <c r="I562" s="4">
        <v>12707630.51</v>
      </c>
      <c r="J562" s="4">
        <v>5483937.4154460393</v>
      </c>
      <c r="K562" s="72"/>
      <c r="L562" s="4">
        <v>12211901.971258273</v>
      </c>
      <c r="M562" s="4">
        <f>L562-N562</f>
        <v>6941894.6255739294</v>
      </c>
      <c r="N562" s="98">
        <v>5270007.3456843439</v>
      </c>
      <c r="O562" s="4">
        <f>P562-N562</f>
        <v>0</v>
      </c>
      <c r="P562" s="4">
        <v>5270007.3456843439</v>
      </c>
      <c r="Q562" s="70"/>
      <c r="R562" s="71"/>
      <c r="S562" s="4"/>
      <c r="T562" s="4"/>
    </row>
    <row r="563" spans="1:20" ht="11.65" customHeight="1">
      <c r="A563" s="2">
        <v>443</v>
      </c>
      <c r="C563" s="96"/>
      <c r="F563" s="96" t="s">
        <v>574</v>
      </c>
      <c r="G563" s="1" t="s">
        <v>135</v>
      </c>
      <c r="H563" s="72"/>
      <c r="I563" s="4">
        <v>1195094.8400000001</v>
      </c>
      <c r="J563" s="4">
        <v>515739.36643224751</v>
      </c>
      <c r="K563" s="72"/>
      <c r="L563" s="4">
        <v>1251527.7305514733</v>
      </c>
      <c r="M563" s="4">
        <f>L563-N563</f>
        <v>711434.93019513902</v>
      </c>
      <c r="N563" s="98">
        <v>540092.80035633431</v>
      </c>
      <c r="O563" s="4">
        <f>P563-N563</f>
        <v>0</v>
      </c>
      <c r="P563" s="4">
        <v>540092.80035633431</v>
      </c>
      <c r="Q563" s="70"/>
      <c r="R563" s="71"/>
      <c r="S563" s="4"/>
      <c r="T563" s="4"/>
    </row>
    <row r="564" spans="1:20" ht="11.65" customHeight="1">
      <c r="A564" s="2">
        <v>444</v>
      </c>
      <c r="C564" s="96"/>
      <c r="H564" s="72" t="s">
        <v>150</v>
      </c>
      <c r="I564" s="99">
        <v>13902725.35</v>
      </c>
      <c r="J564" s="99">
        <v>5999676.781878287</v>
      </c>
      <c r="K564" s="72"/>
      <c r="L564" s="99">
        <f>SUBTOTAL(9,L562:L563)</f>
        <v>13463429.701809747</v>
      </c>
      <c r="M564" s="99">
        <f>SUBTOTAL(9,M562:M563)</f>
        <v>7653329.5557690682</v>
      </c>
      <c r="N564" s="99">
        <f>SUBTOTAL(9,N562:N563)</f>
        <v>5810100.146040678</v>
      </c>
      <c r="O564" s="99">
        <f>SUBTOTAL(9,O562:O563)</f>
        <v>0</v>
      </c>
      <c r="P564" s="99">
        <f>SUBTOTAL(9,P562:P563)</f>
        <v>5810100.146040678</v>
      </c>
      <c r="Q564" s="70"/>
      <c r="R564" s="71"/>
      <c r="S564" s="4"/>
      <c r="T564" s="4"/>
    </row>
    <row r="565" spans="1:20" ht="11.65" customHeight="1">
      <c r="A565" s="2">
        <v>445</v>
      </c>
      <c r="C565" s="96"/>
      <c r="H565" s="72"/>
      <c r="I565" s="4"/>
      <c r="J565" s="4"/>
      <c r="K565" s="72"/>
      <c r="L565" s="4"/>
      <c r="M565" s="4"/>
      <c r="N565" s="4"/>
      <c r="O565" s="4"/>
      <c r="P565" s="4"/>
      <c r="Q565" s="70"/>
      <c r="R565" s="71"/>
      <c r="S565" s="4"/>
      <c r="T565" s="4"/>
    </row>
    <row r="566" spans="1:20" ht="11.65" customHeight="1">
      <c r="A566" s="2">
        <v>446</v>
      </c>
      <c r="C566" s="96">
        <v>549</v>
      </c>
      <c r="D566" s="1" t="s">
        <v>187</v>
      </c>
      <c r="H566" s="72"/>
      <c r="I566" s="4"/>
      <c r="J566" s="4"/>
      <c r="K566" s="72"/>
      <c r="L566" s="4"/>
      <c r="M566" s="4"/>
      <c r="N566" s="4"/>
      <c r="O566" s="4"/>
      <c r="P566" s="4"/>
      <c r="Q566" s="70"/>
      <c r="R566" s="71"/>
      <c r="S566" s="4"/>
      <c r="T566" s="4"/>
    </row>
    <row r="567" spans="1:20" ht="11.65" customHeight="1">
      <c r="A567" s="2">
        <v>447</v>
      </c>
      <c r="C567" s="96"/>
      <c r="F567" s="96" t="s">
        <v>574</v>
      </c>
      <c r="G567" s="1" t="s">
        <v>135</v>
      </c>
      <c r="H567" s="72"/>
      <c r="I567" s="4">
        <v>3963096.73</v>
      </c>
      <c r="J567" s="4">
        <v>1710261.7534855322</v>
      </c>
      <c r="K567" s="72"/>
      <c r="L567" s="4">
        <v>4083497.7551164795</v>
      </c>
      <c r="M567" s="4">
        <f>L567-N567</f>
        <v>2321277.3232624871</v>
      </c>
      <c r="N567" s="98">
        <v>1762220.4318539924</v>
      </c>
      <c r="O567" s="4">
        <f>P567-N567</f>
        <v>0</v>
      </c>
      <c r="P567" s="4">
        <v>1762220.4318539924</v>
      </c>
      <c r="Q567" s="70"/>
      <c r="R567" s="71"/>
      <c r="S567" s="4"/>
      <c r="T567" s="4"/>
    </row>
    <row r="568" spans="1:20" ht="11.65" customHeight="1">
      <c r="A568" s="2">
        <v>448</v>
      </c>
      <c r="C568" s="96"/>
      <c r="F568" s="96" t="s">
        <v>574</v>
      </c>
      <c r="G568" s="1" t="s">
        <v>135</v>
      </c>
      <c r="H568" s="72"/>
      <c r="I568" s="4">
        <v>17518956.52</v>
      </c>
      <c r="J568" s="4">
        <v>7560249.8092778064</v>
      </c>
      <c r="K568" s="72"/>
      <c r="L568" s="4">
        <v>21139190.849711657</v>
      </c>
      <c r="M568" s="4">
        <f>L568-N568</f>
        <v>12016640.462228892</v>
      </c>
      <c r="N568" s="98">
        <v>9122550.3874827642</v>
      </c>
      <c r="O568" s="4">
        <f>P568-N568</f>
        <v>0</v>
      </c>
      <c r="P568" s="4">
        <v>9122550.3874827642</v>
      </c>
      <c r="Q568" s="70"/>
      <c r="R568" s="71"/>
      <c r="S568" s="4"/>
      <c r="T568" s="4"/>
    </row>
    <row r="569" spans="1:20" ht="11.65" customHeight="1">
      <c r="A569" s="2">
        <v>449</v>
      </c>
      <c r="C569" s="96"/>
      <c r="H569" s="72" t="s">
        <v>150</v>
      </c>
      <c r="I569" s="99">
        <v>21482053.25</v>
      </c>
      <c r="J569" s="99">
        <v>9270511.5627633389</v>
      </c>
      <c r="K569" s="72"/>
      <c r="L569" s="99">
        <f>SUBTOTAL(9,L567:L568)</f>
        <v>25222688.604828134</v>
      </c>
      <c r="M569" s="99">
        <f>SUBTOTAL(9,M567:M568)</f>
        <v>14337917.785491379</v>
      </c>
      <c r="N569" s="99">
        <f>SUBTOTAL(9,N567:N568)</f>
        <v>10884770.819336757</v>
      </c>
      <c r="O569" s="99">
        <f>SUBTOTAL(9,O567:O568)</f>
        <v>0</v>
      </c>
      <c r="P569" s="99">
        <f>SUBTOTAL(9,P567:P568)</f>
        <v>10884770.819336757</v>
      </c>
      <c r="Q569" s="70"/>
      <c r="R569" s="71"/>
      <c r="S569" s="4"/>
      <c r="T569" s="4"/>
    </row>
    <row r="570" spans="1:20" ht="11.65" customHeight="1">
      <c r="A570" s="2">
        <v>450</v>
      </c>
      <c r="C570" s="96"/>
      <c r="H570" s="72"/>
      <c r="I570" s="4"/>
      <c r="J570" s="4"/>
      <c r="K570" s="72"/>
      <c r="L570" s="4"/>
      <c r="M570" s="4"/>
      <c r="N570" s="4"/>
      <c r="O570" s="4"/>
      <c r="P570" s="4"/>
      <c r="Q570" s="70"/>
      <c r="R570" s="71"/>
      <c r="S570" s="4"/>
      <c r="T570" s="4"/>
    </row>
    <row r="571" spans="1:20" ht="11.65" customHeight="1">
      <c r="A571" s="2">
        <v>451</v>
      </c>
      <c r="C571" s="96"/>
      <c r="H571" s="72"/>
      <c r="I571" s="104"/>
      <c r="J571" s="104"/>
      <c r="K571" s="72"/>
      <c r="L571" s="104"/>
      <c r="M571" s="4"/>
      <c r="N571" s="4"/>
      <c r="O571" s="4"/>
      <c r="P571" s="4"/>
      <c r="Q571" s="70"/>
      <c r="R571" s="71"/>
      <c r="S571" s="4"/>
      <c r="T571" s="4"/>
    </row>
    <row r="572" spans="1:20" ht="11.65" customHeight="1">
      <c r="A572" s="2">
        <v>452</v>
      </c>
      <c r="C572" s="96"/>
      <c r="E572" s="67"/>
      <c r="H572" s="72"/>
      <c r="I572" s="104"/>
      <c r="J572" s="104"/>
      <c r="K572" s="72"/>
      <c r="L572" s="104"/>
      <c r="M572" s="104"/>
      <c r="N572" s="104"/>
      <c r="O572" s="104"/>
      <c r="P572" s="104"/>
      <c r="Q572" s="70"/>
      <c r="R572" s="71"/>
      <c r="S572" s="4"/>
      <c r="T572" s="4"/>
    </row>
    <row r="573" spans="1:20" ht="11.65" customHeight="1">
      <c r="A573" s="2">
        <v>453</v>
      </c>
      <c r="C573" s="105"/>
      <c r="D573" s="106"/>
      <c r="E573" s="107"/>
      <c r="G573" s="106"/>
      <c r="H573" s="108"/>
      <c r="I573" s="109"/>
      <c r="J573" s="109"/>
      <c r="K573" s="108"/>
      <c r="L573" s="109"/>
      <c r="M573" s="109"/>
      <c r="N573" s="109"/>
      <c r="O573" s="109"/>
      <c r="P573" s="109"/>
      <c r="Q573" s="70"/>
      <c r="R573" s="71"/>
      <c r="S573" s="4"/>
      <c r="T573" s="4"/>
    </row>
    <row r="574" spans="1:20" ht="11.65" customHeight="1">
      <c r="A574" s="2">
        <v>454</v>
      </c>
      <c r="C574" s="96">
        <v>550</v>
      </c>
      <c r="D574" s="1" t="s">
        <v>161</v>
      </c>
      <c r="H574" s="72"/>
      <c r="I574" s="4"/>
      <c r="J574" s="4"/>
      <c r="K574" s="72"/>
      <c r="L574" s="4"/>
      <c r="M574" s="4"/>
      <c r="N574" s="4"/>
      <c r="O574" s="4"/>
      <c r="P574" s="4"/>
      <c r="Q574" s="70"/>
      <c r="R574" s="71"/>
      <c r="S574" s="4"/>
      <c r="T574" s="4"/>
    </row>
    <row r="575" spans="1:20" ht="11.65" customHeight="1">
      <c r="A575" s="2">
        <v>455</v>
      </c>
      <c r="C575" s="96"/>
      <c r="F575" s="96" t="s">
        <v>574</v>
      </c>
      <c r="G575" s="1" t="s">
        <v>135</v>
      </c>
      <c r="H575" s="72"/>
      <c r="I575" s="4">
        <v>61133.85</v>
      </c>
      <c r="J575" s="4">
        <v>26382.117980330371</v>
      </c>
      <c r="K575" s="72"/>
      <c r="L575" s="4">
        <v>65193.032632850241</v>
      </c>
      <c r="M575" s="4">
        <f>L575-N575</f>
        <v>37059.187334126487</v>
      </c>
      <c r="N575" s="98">
        <v>28133.845298723754</v>
      </c>
      <c r="O575" s="4">
        <f>P575-N575</f>
        <v>0</v>
      </c>
      <c r="P575" s="4">
        <v>28133.845298723754</v>
      </c>
      <c r="Q575" s="70"/>
      <c r="R575" s="71"/>
      <c r="S575" s="4"/>
      <c r="T575" s="4"/>
    </row>
    <row r="576" spans="1:20" ht="11.65" customHeight="1">
      <c r="A576" s="2">
        <v>456</v>
      </c>
      <c r="C576" s="96"/>
      <c r="F576" s="96" t="s">
        <v>574</v>
      </c>
      <c r="G576" s="1" t="s">
        <v>135</v>
      </c>
      <c r="H576" s="72"/>
      <c r="I576" s="4">
        <v>3785801.72</v>
      </c>
      <c r="J576" s="4">
        <v>1633750.6574046565</v>
      </c>
      <c r="K576" s="72"/>
      <c r="L576" s="4">
        <v>4037172.4514889969</v>
      </c>
      <c r="M576" s="4">
        <f>L576-N576</f>
        <v>2294943.5566603169</v>
      </c>
      <c r="N576" s="98">
        <v>1742228.8948286802</v>
      </c>
      <c r="O576" s="4">
        <f>P576-N576</f>
        <v>0</v>
      </c>
      <c r="P576" s="4">
        <v>1742228.8948286802</v>
      </c>
      <c r="Q576" s="70"/>
      <c r="R576" s="71"/>
      <c r="S576" s="4"/>
      <c r="T576" s="4"/>
    </row>
    <row r="577" spans="1:20" ht="11.65" customHeight="1">
      <c r="A577" s="2">
        <v>457</v>
      </c>
      <c r="C577" s="96"/>
      <c r="H577" s="72" t="s">
        <v>150</v>
      </c>
      <c r="I577" s="99">
        <v>3846935.5700000003</v>
      </c>
      <c r="J577" s="99">
        <v>1660132.775384987</v>
      </c>
      <c r="K577" s="72"/>
      <c r="L577" s="99">
        <f>SUBTOTAL(9,L575:L576)</f>
        <v>4102365.484121847</v>
      </c>
      <c r="M577" s="99">
        <f>SUBTOTAL(9,M575:M576)</f>
        <v>2332002.7439944432</v>
      </c>
      <c r="N577" s="99">
        <f>SUBTOTAL(9,N575:N576)</f>
        <v>1770362.740127404</v>
      </c>
      <c r="O577" s="99">
        <f>SUBTOTAL(9,O575:O576)</f>
        <v>0</v>
      </c>
      <c r="P577" s="99">
        <f>SUBTOTAL(9,P575:P576)</f>
        <v>1770362.740127404</v>
      </c>
      <c r="Q577" s="70"/>
      <c r="R577" s="71"/>
      <c r="S577" s="4"/>
      <c r="T577" s="4"/>
    </row>
    <row r="578" spans="1:20" ht="11.65" customHeight="1">
      <c r="A578" s="2">
        <v>458</v>
      </c>
      <c r="C578" s="105"/>
      <c r="D578" s="106"/>
      <c r="E578" s="107"/>
      <c r="G578" s="106"/>
      <c r="H578" s="108"/>
      <c r="I578" s="109"/>
      <c r="J578" s="109"/>
      <c r="K578" s="108"/>
      <c r="L578" s="109"/>
      <c r="M578" s="109"/>
      <c r="N578" s="109"/>
      <c r="O578" s="109"/>
      <c r="P578" s="109"/>
      <c r="Q578" s="70"/>
      <c r="R578" s="71"/>
      <c r="S578" s="4"/>
      <c r="T578" s="4"/>
    </row>
    <row r="579" spans="1:20" ht="11.65" customHeight="1">
      <c r="A579" s="2">
        <v>459</v>
      </c>
      <c r="C579" s="96">
        <v>551</v>
      </c>
      <c r="D579" s="1" t="s">
        <v>162</v>
      </c>
      <c r="H579" s="72"/>
      <c r="I579" s="4"/>
      <c r="J579" s="4"/>
      <c r="K579" s="72"/>
      <c r="L579" s="4"/>
      <c r="M579" s="4"/>
      <c r="N579" s="4"/>
      <c r="O579" s="4"/>
      <c r="P579" s="4"/>
      <c r="Q579" s="70"/>
      <c r="R579" s="71"/>
      <c r="S579" s="4"/>
      <c r="T579" s="4"/>
    </row>
    <row r="580" spans="1:20" ht="11.65" customHeight="1">
      <c r="A580" s="2">
        <v>460</v>
      </c>
      <c r="C580" s="96"/>
      <c r="F580" s="96" t="s">
        <v>574</v>
      </c>
      <c r="G580" s="1" t="s">
        <v>135</v>
      </c>
      <c r="H580" s="72"/>
      <c r="I580" s="4">
        <v>0</v>
      </c>
      <c r="J580" s="4">
        <v>0</v>
      </c>
      <c r="K580" s="72"/>
      <c r="L580" s="4">
        <v>0</v>
      </c>
      <c r="M580" s="4">
        <f>L580-N580</f>
        <v>0</v>
      </c>
      <c r="N580" s="98">
        <v>0</v>
      </c>
      <c r="O580" s="4">
        <f>P580-N580</f>
        <v>0</v>
      </c>
      <c r="P580" s="4">
        <v>0</v>
      </c>
      <c r="Q580" s="70"/>
      <c r="R580" s="71"/>
      <c r="S580" s="4"/>
      <c r="T580" s="4"/>
    </row>
    <row r="581" spans="1:20" ht="11.65" customHeight="1">
      <c r="A581" s="2">
        <v>461</v>
      </c>
      <c r="C581" s="96"/>
      <c r="H581" s="72" t="s">
        <v>150</v>
      </c>
      <c r="I581" s="99">
        <v>0</v>
      </c>
      <c r="J581" s="99">
        <v>0</v>
      </c>
      <c r="K581" s="72"/>
      <c r="L581" s="99">
        <f>SUBTOTAL(9,L580)</f>
        <v>0</v>
      </c>
      <c r="M581" s="99">
        <f>SUBTOTAL(9,M580)</f>
        <v>0</v>
      </c>
      <c r="N581" s="99">
        <f>SUBTOTAL(9,N580)</f>
        <v>0</v>
      </c>
      <c r="O581" s="99">
        <f>SUBTOTAL(9,O580)</f>
        <v>0</v>
      </c>
      <c r="P581" s="99">
        <f>SUBTOTAL(9,P580)</f>
        <v>0</v>
      </c>
      <c r="Q581" s="70"/>
      <c r="R581" s="71"/>
      <c r="S581" s="4"/>
      <c r="T581" s="4"/>
    </row>
    <row r="582" spans="1:20" ht="11.65" customHeight="1">
      <c r="A582" s="2">
        <v>462</v>
      </c>
      <c r="C582" s="96"/>
      <c r="H582" s="72"/>
      <c r="I582" s="4"/>
      <c r="J582" s="4"/>
      <c r="K582" s="72"/>
      <c r="L582" s="4"/>
      <c r="M582" s="4"/>
      <c r="N582" s="4"/>
      <c r="O582" s="4"/>
      <c r="P582" s="4"/>
      <c r="Q582" s="70"/>
      <c r="R582" s="71"/>
      <c r="S582" s="4"/>
      <c r="T582" s="4"/>
    </row>
    <row r="583" spans="1:20" ht="11.65" customHeight="1">
      <c r="A583" s="2">
        <v>463</v>
      </c>
      <c r="C583" s="96">
        <v>552</v>
      </c>
      <c r="D583" s="1" t="s">
        <v>163</v>
      </c>
      <c r="H583" s="72"/>
      <c r="I583" s="4"/>
      <c r="J583" s="4"/>
      <c r="K583" s="72"/>
      <c r="L583" s="4"/>
      <c r="M583" s="4"/>
      <c r="N583" s="4"/>
      <c r="O583" s="4"/>
      <c r="P583" s="4"/>
      <c r="Q583" s="70"/>
      <c r="R583" s="71"/>
      <c r="S583" s="4"/>
      <c r="T583" s="4"/>
    </row>
    <row r="584" spans="1:20" ht="11.65" customHeight="1">
      <c r="A584" s="2">
        <v>464</v>
      </c>
      <c r="C584" s="96"/>
      <c r="F584" s="96" t="s">
        <v>574</v>
      </c>
      <c r="G584" s="1" t="s">
        <v>135</v>
      </c>
      <c r="H584" s="72"/>
      <c r="I584" s="4">
        <v>2539067.65</v>
      </c>
      <c r="J584" s="4">
        <v>1095726.5459698709</v>
      </c>
      <c r="K584" s="72"/>
      <c r="L584" s="4">
        <v>2648413.6393941599</v>
      </c>
      <c r="M584" s="4">
        <f>L584-N584</f>
        <v>1505499.180461623</v>
      </c>
      <c r="N584" s="98">
        <v>1142914.4589325369</v>
      </c>
      <c r="O584" s="4">
        <f>P584-N584</f>
        <v>0</v>
      </c>
      <c r="P584" s="4">
        <v>1142914.4589325369</v>
      </c>
      <c r="Q584" s="70"/>
      <c r="R584" s="71"/>
      <c r="S584" s="4"/>
      <c r="T584" s="4"/>
    </row>
    <row r="585" spans="1:20" ht="11.65" customHeight="1">
      <c r="A585" s="2">
        <v>465</v>
      </c>
      <c r="C585" s="96"/>
      <c r="F585" s="96" t="s">
        <v>574</v>
      </c>
      <c r="G585" s="1" t="s">
        <v>135</v>
      </c>
      <c r="H585" s="72"/>
      <c r="I585" s="4">
        <v>141862.53</v>
      </c>
      <c r="J585" s="4">
        <v>61220.322349208451</v>
      </c>
      <c r="K585" s="72"/>
      <c r="L585" s="4">
        <v>146957.67416953543</v>
      </c>
      <c r="M585" s="4">
        <f>L585-N585</f>
        <v>83538.55860498923</v>
      </c>
      <c r="N585" s="98">
        <v>63419.115564546206</v>
      </c>
      <c r="O585" s="4">
        <f>P585-N585</f>
        <v>0</v>
      </c>
      <c r="P585" s="4">
        <v>63419.115564546206</v>
      </c>
      <c r="Q585" s="70"/>
      <c r="R585" s="71"/>
      <c r="S585" s="4"/>
      <c r="T585" s="4"/>
    </row>
    <row r="586" spans="1:20" ht="11.65" customHeight="1">
      <c r="A586" s="2">
        <v>466</v>
      </c>
      <c r="C586" s="96"/>
      <c r="H586" s="72" t="s">
        <v>150</v>
      </c>
      <c r="I586" s="99">
        <v>2680930.1799999997</v>
      </c>
      <c r="J586" s="99">
        <v>1156946.8683190793</v>
      </c>
      <c r="K586" s="72"/>
      <c r="L586" s="99">
        <f>SUBTOTAL(9,L584:L585)</f>
        <v>2795371.3135636952</v>
      </c>
      <c r="M586" s="99">
        <f>SUBTOTAL(9,M584:M585)</f>
        <v>1589037.7390666122</v>
      </c>
      <c r="N586" s="99">
        <f>SUBTOTAL(9,N584:N585)</f>
        <v>1206333.5744970832</v>
      </c>
      <c r="O586" s="99">
        <f>SUBTOTAL(9,O584:O585)</f>
        <v>0</v>
      </c>
      <c r="P586" s="99">
        <f>SUBTOTAL(9,P584:P585)</f>
        <v>1206333.5744970832</v>
      </c>
      <c r="Q586" s="70"/>
      <c r="R586" s="71"/>
      <c r="S586" s="4"/>
      <c r="T586" s="4"/>
    </row>
    <row r="587" spans="1:20" ht="11.65" customHeight="1">
      <c r="A587" s="2">
        <v>467</v>
      </c>
      <c r="C587" s="96"/>
      <c r="H587" s="72"/>
      <c r="I587" s="4"/>
      <c r="J587" s="4"/>
      <c r="K587" s="72"/>
      <c r="L587" s="4"/>
      <c r="M587" s="4"/>
      <c r="N587" s="4"/>
      <c r="O587" s="4"/>
      <c r="P587" s="4"/>
      <c r="Q587" s="70"/>
      <c r="R587" s="71"/>
      <c r="S587" s="4"/>
      <c r="T587" s="4"/>
    </row>
    <row r="588" spans="1:20" ht="11.65" customHeight="1">
      <c r="A588" s="2">
        <v>468</v>
      </c>
      <c r="C588" s="96">
        <v>553</v>
      </c>
      <c r="D588" s="1" t="s">
        <v>188</v>
      </c>
      <c r="H588" s="72"/>
      <c r="I588" s="4"/>
      <c r="J588" s="4"/>
      <c r="K588" s="72"/>
      <c r="L588" s="4"/>
      <c r="M588" s="4"/>
      <c r="N588" s="4"/>
      <c r="O588" s="4"/>
      <c r="P588" s="4"/>
      <c r="Q588" s="70"/>
      <c r="R588" s="71"/>
      <c r="S588" s="4"/>
      <c r="T588" s="4"/>
    </row>
    <row r="589" spans="1:20" ht="11.65" customHeight="1">
      <c r="A589" s="2">
        <v>469</v>
      </c>
      <c r="C589" s="96"/>
      <c r="F589" s="96" t="s">
        <v>574</v>
      </c>
      <c r="G589" s="1" t="s">
        <v>135</v>
      </c>
      <c r="H589" s="72"/>
      <c r="I589" s="4">
        <v>6888102.3799999999</v>
      </c>
      <c r="J589" s="4">
        <v>2972538.6124013853</v>
      </c>
      <c r="K589" s="72"/>
      <c r="L589" s="4">
        <v>8017852.8291387204</v>
      </c>
      <c r="M589" s="4">
        <f>L589-N589</f>
        <v>4557774.0137645304</v>
      </c>
      <c r="N589" s="98">
        <v>3460078.8153741895</v>
      </c>
      <c r="O589" s="4">
        <f>P589-N589</f>
        <v>0</v>
      </c>
      <c r="P589" s="4">
        <v>3460078.8153741895</v>
      </c>
      <c r="Q589" s="70"/>
      <c r="R589" s="71"/>
      <c r="S589" s="4"/>
      <c r="T589" s="4"/>
    </row>
    <row r="590" spans="1:20" ht="11.65" customHeight="1">
      <c r="A590" s="2">
        <v>470</v>
      </c>
      <c r="C590" s="96"/>
      <c r="F590" s="96" t="s">
        <v>574</v>
      </c>
      <c r="G590" s="1" t="s">
        <v>135</v>
      </c>
      <c r="H590" s="72"/>
      <c r="I590" s="4">
        <v>2618036.2200000002</v>
      </c>
      <c r="J590" s="4">
        <v>1129805.1804821417</v>
      </c>
      <c r="K590" s="72"/>
      <c r="L590" s="4">
        <v>2735468.6704215314</v>
      </c>
      <c r="M590" s="4">
        <f>L590-N590</f>
        <v>1554985.8905122292</v>
      </c>
      <c r="N590" s="98">
        <v>1180482.7799093022</v>
      </c>
      <c r="O590" s="4">
        <f>P590-N590</f>
        <v>0</v>
      </c>
      <c r="P590" s="4">
        <v>1180482.7799093022</v>
      </c>
      <c r="Q590" s="70"/>
      <c r="R590" s="71"/>
      <c r="S590" s="4"/>
      <c r="T590" s="4"/>
    </row>
    <row r="591" spans="1:20" ht="11.65" customHeight="1">
      <c r="A591" s="2">
        <v>471</v>
      </c>
      <c r="C591" s="96"/>
      <c r="F591" s="96" t="s">
        <v>574</v>
      </c>
      <c r="G591" s="1" t="s">
        <v>135</v>
      </c>
      <c r="H591" s="72"/>
      <c r="I591" s="4">
        <v>517184.52</v>
      </c>
      <c r="J591" s="4">
        <v>223189.33003958582</v>
      </c>
      <c r="K591" s="72"/>
      <c r="L591" s="4">
        <v>537501.88692942541</v>
      </c>
      <c r="M591" s="4">
        <f>L591-N591</f>
        <v>305544.66199393885</v>
      </c>
      <c r="N591" s="98">
        <v>231957.22493548659</v>
      </c>
      <c r="O591" s="4">
        <f>P591-N591</f>
        <v>0</v>
      </c>
      <c r="P591" s="4">
        <v>231957.22493548659</v>
      </c>
      <c r="Q591" s="70"/>
      <c r="R591" s="71"/>
      <c r="S591" s="4"/>
      <c r="T591" s="4"/>
    </row>
    <row r="592" spans="1:20" ht="11.65" customHeight="1">
      <c r="A592" s="2">
        <v>472</v>
      </c>
      <c r="C592" s="96"/>
      <c r="H592" s="72" t="s">
        <v>150</v>
      </c>
      <c r="I592" s="99">
        <v>10023323.119999999</v>
      </c>
      <c r="J592" s="99">
        <v>4325533.1229231125</v>
      </c>
      <c r="K592" s="72"/>
      <c r="L592" s="99">
        <f>SUBTOTAL(9,L589:L591)</f>
        <v>11290823.386489678</v>
      </c>
      <c r="M592" s="99">
        <f>SUBTOTAL(9,M589:M591)</f>
        <v>6418304.5662706979</v>
      </c>
      <c r="N592" s="99">
        <f>SUBTOTAL(9,N589:N591)</f>
        <v>4872518.8202189784</v>
      </c>
      <c r="O592" s="99">
        <f>SUBTOTAL(9,O589:O591)</f>
        <v>0</v>
      </c>
      <c r="P592" s="99">
        <f>SUBTOTAL(9,P589:P591)</f>
        <v>4872518.8202189784</v>
      </c>
      <c r="Q592" s="70"/>
      <c r="R592" s="71"/>
      <c r="S592" s="4"/>
      <c r="T592" s="4"/>
    </row>
    <row r="593" spans="1:20" ht="11.65" customHeight="1">
      <c r="A593" s="2">
        <v>473</v>
      </c>
      <c r="C593" s="96"/>
      <c r="H593" s="72"/>
      <c r="I593" s="4"/>
      <c r="J593" s="4"/>
      <c r="K593" s="72"/>
      <c r="L593" s="4"/>
      <c r="M593" s="4"/>
      <c r="N593" s="4"/>
      <c r="O593" s="4"/>
      <c r="P593" s="4"/>
      <c r="Q593" s="70"/>
      <c r="R593" s="71"/>
      <c r="S593" s="4"/>
      <c r="T593" s="4"/>
    </row>
    <row r="594" spans="1:20" ht="11.65" customHeight="1">
      <c r="A594" s="2">
        <v>474</v>
      </c>
      <c r="C594" s="96">
        <v>554</v>
      </c>
      <c r="D594" s="1" t="s">
        <v>189</v>
      </c>
      <c r="H594" s="72"/>
      <c r="I594" s="4"/>
      <c r="J594" s="4"/>
      <c r="K594" s="72"/>
      <c r="L594" s="4"/>
      <c r="M594" s="4"/>
      <c r="N594" s="4"/>
      <c r="O594" s="4"/>
      <c r="P594" s="4"/>
      <c r="Q594" s="70"/>
      <c r="R594" s="71"/>
      <c r="S594" s="4"/>
      <c r="T594" s="4"/>
    </row>
    <row r="595" spans="1:20" ht="11.65" customHeight="1">
      <c r="A595" s="2">
        <v>475</v>
      </c>
      <c r="C595" s="96"/>
      <c r="F595" s="96" t="s">
        <v>574</v>
      </c>
      <c r="G595" s="1" t="s">
        <v>135</v>
      </c>
      <c r="H595" s="72"/>
      <c r="I595" s="4">
        <v>269227.78000000003</v>
      </c>
      <c r="J595" s="4">
        <v>116184.38975367052</v>
      </c>
      <c r="K595" s="72"/>
      <c r="L595" s="4">
        <v>280728.51953295153</v>
      </c>
      <c r="M595" s="4">
        <f>L595-N595</f>
        <v>159581.02231558657</v>
      </c>
      <c r="N595" s="98">
        <v>121147.49721736496</v>
      </c>
      <c r="O595" s="4">
        <f>P595-N595</f>
        <v>0</v>
      </c>
      <c r="P595" s="4">
        <v>121147.49721736496</v>
      </c>
      <c r="Q595" s="70"/>
      <c r="R595" s="71"/>
      <c r="S595" s="4"/>
      <c r="T595" s="4"/>
    </row>
    <row r="596" spans="1:20" ht="11.65" customHeight="1">
      <c r="A596" s="2">
        <v>476</v>
      </c>
      <c r="C596" s="96"/>
      <c r="F596" s="96" t="s">
        <v>574</v>
      </c>
      <c r="G596" s="1" t="s">
        <v>135</v>
      </c>
      <c r="H596" s="72"/>
      <c r="I596" s="4">
        <v>2314385.41</v>
      </c>
      <c r="J596" s="4">
        <v>998765.64192465041</v>
      </c>
      <c r="K596" s="72"/>
      <c r="L596" s="4">
        <v>2418197.5527961529</v>
      </c>
      <c r="M596" s="4">
        <f>L596-N596</f>
        <v>1374632.1117579346</v>
      </c>
      <c r="N596" s="98">
        <v>1043565.4410382184</v>
      </c>
      <c r="O596" s="4">
        <f>P596-N596</f>
        <v>0</v>
      </c>
      <c r="P596" s="4">
        <v>1043565.4410382184</v>
      </c>
      <c r="Q596" s="70"/>
      <c r="R596" s="71"/>
      <c r="S596" s="4"/>
      <c r="T596" s="4"/>
    </row>
    <row r="597" spans="1:20" ht="11.65" customHeight="1">
      <c r="A597" s="2">
        <v>477</v>
      </c>
      <c r="C597" s="96"/>
      <c r="F597" s="96" t="s">
        <v>574</v>
      </c>
      <c r="G597" s="1" t="s">
        <v>135</v>
      </c>
      <c r="H597" s="72"/>
      <c r="I597" s="4">
        <v>133251.47</v>
      </c>
      <c r="J597" s="4">
        <v>57504.24687129067</v>
      </c>
      <c r="K597" s="72"/>
      <c r="L597" s="4">
        <v>137790.0149808171</v>
      </c>
      <c r="M597" s="4">
        <f>L597-N597</f>
        <v>78327.173498800083</v>
      </c>
      <c r="N597" s="98">
        <v>59462.841482017022</v>
      </c>
      <c r="O597" s="4">
        <f>P597-N597</f>
        <v>0</v>
      </c>
      <c r="P597" s="4">
        <v>59462.841482017022</v>
      </c>
      <c r="Q597" s="70"/>
      <c r="R597" s="71"/>
      <c r="S597" s="4"/>
      <c r="T597" s="4"/>
    </row>
    <row r="598" spans="1:20" ht="11.65" customHeight="1">
      <c r="A598" s="2">
        <v>478</v>
      </c>
      <c r="C598" s="96"/>
      <c r="H598" s="72" t="s">
        <v>150</v>
      </c>
      <c r="I598" s="99">
        <v>2716864.6600000006</v>
      </c>
      <c r="J598" s="99">
        <v>1172454.2785496116</v>
      </c>
      <c r="K598" s="72"/>
      <c r="L598" s="99">
        <f>SUBTOTAL(9,L595:L597)</f>
        <v>2836716.0873099216</v>
      </c>
      <c r="M598" s="99">
        <f>SUBTOTAL(9,M595:M597)</f>
        <v>1612540.307572321</v>
      </c>
      <c r="N598" s="99">
        <f>SUBTOTAL(9,N595:N597)</f>
        <v>1224175.7797376004</v>
      </c>
      <c r="O598" s="99">
        <f>SUBTOTAL(9,O595:O597)</f>
        <v>0</v>
      </c>
      <c r="P598" s="99">
        <f>SUBTOTAL(9,P595:P597)</f>
        <v>1224175.7797376004</v>
      </c>
      <c r="Q598" s="70"/>
      <c r="R598" s="71"/>
      <c r="S598" s="4"/>
      <c r="T598" s="4"/>
    </row>
    <row r="599" spans="1:20" ht="11.65" customHeight="1">
      <c r="A599" s="2">
        <v>479</v>
      </c>
      <c r="C599" s="96"/>
      <c r="H599" s="72"/>
      <c r="I599" s="4"/>
      <c r="J599" s="4"/>
      <c r="K599" s="72"/>
      <c r="L599" s="4"/>
      <c r="M599" s="4"/>
      <c r="N599" s="4"/>
      <c r="O599" s="4"/>
      <c r="P599" s="4"/>
      <c r="Q599" s="70"/>
      <c r="R599" s="71"/>
      <c r="S599" s="4"/>
      <c r="T599" s="4"/>
    </row>
    <row r="600" spans="1:20" ht="11.65" customHeight="1" thickBot="1">
      <c r="A600" s="2">
        <v>480</v>
      </c>
      <c r="C600" s="101" t="s">
        <v>190</v>
      </c>
      <c r="H600" s="102" t="s">
        <v>150</v>
      </c>
      <c r="I600" s="103">
        <v>436848085.799999</v>
      </c>
      <c r="J600" s="103">
        <v>187751788.76358113</v>
      </c>
      <c r="K600" s="102"/>
      <c r="L600" s="103">
        <f>SUBTOTAL(9,L547:L598)</f>
        <v>466581145.90161544</v>
      </c>
      <c r="M600" s="103">
        <f>SUBTOTAL(9,M547:M598)</f>
        <v>266047769.8782295</v>
      </c>
      <c r="N600" s="103">
        <f>SUBTOTAL(9,N547:N598)</f>
        <v>200533376.023386</v>
      </c>
      <c r="O600" s="103">
        <f>SUBTOTAL(9,O547:O598)</f>
        <v>0</v>
      </c>
      <c r="P600" s="103">
        <f>SUBTOTAL(9,P547:P598)</f>
        <v>200533376.023386</v>
      </c>
      <c r="Q600" s="70"/>
      <c r="R600" s="71"/>
      <c r="S600" s="4"/>
      <c r="T600" s="4"/>
    </row>
    <row r="601" spans="1:20" ht="11.65" customHeight="1" thickTop="1">
      <c r="A601" s="2">
        <v>481</v>
      </c>
      <c r="C601" s="96"/>
      <c r="H601" s="72"/>
      <c r="I601" s="4"/>
      <c r="J601" s="4"/>
      <c r="K601" s="72"/>
      <c r="L601" s="4"/>
      <c r="M601" s="4"/>
      <c r="N601" s="4"/>
      <c r="O601" s="4"/>
      <c r="P601" s="4"/>
      <c r="Q601" s="70"/>
      <c r="R601" s="71"/>
      <c r="S601" s="4"/>
      <c r="T601" s="4"/>
    </row>
    <row r="602" spans="1:20">
      <c r="A602" s="2">
        <v>482</v>
      </c>
      <c r="C602" s="96"/>
      <c r="H602" s="72"/>
      <c r="I602" s="4"/>
      <c r="J602" s="4"/>
      <c r="K602" s="72"/>
      <c r="L602" s="4"/>
      <c r="M602" s="4"/>
      <c r="N602" s="4"/>
      <c r="O602" s="4"/>
      <c r="P602" s="4"/>
      <c r="Q602" s="70"/>
      <c r="R602" s="71"/>
      <c r="S602" s="4"/>
      <c r="T602" s="4"/>
    </row>
    <row r="603" spans="1:20" ht="11.65" customHeight="1">
      <c r="A603" s="2">
        <v>483</v>
      </c>
      <c r="C603" s="96">
        <v>555</v>
      </c>
      <c r="D603" s="1" t="s">
        <v>191</v>
      </c>
      <c r="H603" s="72"/>
      <c r="I603" s="4"/>
      <c r="J603" s="4"/>
      <c r="K603" s="72"/>
      <c r="L603" s="4"/>
      <c r="M603" s="4"/>
      <c r="N603" s="4"/>
      <c r="O603" s="4"/>
      <c r="P603" s="4"/>
      <c r="Q603" s="70"/>
      <c r="R603" s="71"/>
      <c r="S603" s="4"/>
      <c r="T603" s="4"/>
    </row>
    <row r="604" spans="1:20" ht="11.65" customHeight="1">
      <c r="A604" s="2">
        <v>484</v>
      </c>
      <c r="C604" s="96"/>
      <c r="F604" s="96" t="s">
        <v>666</v>
      </c>
      <c r="G604" s="1" t="s">
        <v>131</v>
      </c>
      <c r="H604" s="72"/>
      <c r="I604" s="4">
        <v>-30986809.459999997</v>
      </c>
      <c r="J604" s="4">
        <v>0</v>
      </c>
      <c r="K604" s="72"/>
      <c r="L604" s="4">
        <v>-30986809.459999997</v>
      </c>
      <c r="M604" s="4">
        <f>L604-N604</f>
        <v>-30986809.459999997</v>
      </c>
      <c r="N604" s="98">
        <v>0</v>
      </c>
      <c r="O604" s="4">
        <f>P604-N604</f>
        <v>0</v>
      </c>
      <c r="P604" s="4">
        <v>0</v>
      </c>
      <c r="Q604" s="70"/>
      <c r="R604" s="71"/>
      <c r="S604" s="4"/>
      <c r="T604" s="4"/>
    </row>
    <row r="605" spans="1:20" ht="11.65" customHeight="1">
      <c r="A605" s="2">
        <v>485</v>
      </c>
      <c r="C605" s="96"/>
      <c r="F605" s="96"/>
      <c r="H605" s="72"/>
      <c r="I605" s="99">
        <v>-30986809.459999997</v>
      </c>
      <c r="J605" s="99">
        <v>0</v>
      </c>
      <c r="K605" s="72"/>
      <c r="L605" s="99">
        <f>SUBTOTAL(9,L604:L604)</f>
        <v>-30986809.459999997</v>
      </c>
      <c r="M605" s="99">
        <f>SUBTOTAL(9,M604:M604)</f>
        <v>-30986809.459999997</v>
      </c>
      <c r="N605" s="110">
        <f>SUBTOTAL(9,N604:N604)</f>
        <v>0</v>
      </c>
      <c r="O605" s="99">
        <f>SUBTOTAL(9,O604:O604)</f>
        <v>0</v>
      </c>
      <c r="P605" s="99">
        <f>SUBTOTAL(9,P604:P604)</f>
        <v>0</v>
      </c>
      <c r="Q605" s="70"/>
      <c r="R605" s="71"/>
      <c r="S605" s="4"/>
      <c r="T605" s="4"/>
    </row>
    <row r="606" spans="1:20" ht="11.65" customHeight="1">
      <c r="A606" s="2">
        <v>486</v>
      </c>
      <c r="C606" s="96"/>
      <c r="F606" s="96"/>
      <c r="H606" s="72"/>
      <c r="I606" s="4"/>
      <c r="J606" s="4"/>
      <c r="K606" s="72"/>
      <c r="L606" s="4"/>
      <c r="M606" s="4"/>
      <c r="N606" s="98"/>
      <c r="O606" s="4"/>
      <c r="P606" s="4"/>
      <c r="Q606" s="70"/>
      <c r="R606" s="71"/>
      <c r="S606" s="4"/>
      <c r="T606" s="4"/>
    </row>
    <row r="607" spans="1:20" ht="11.65" customHeight="1">
      <c r="A607" s="2">
        <v>487</v>
      </c>
      <c r="C607" s="96" t="s">
        <v>192</v>
      </c>
      <c r="D607" s="1" t="s">
        <v>193</v>
      </c>
      <c r="F607" s="96"/>
      <c r="H607" s="72"/>
      <c r="I607" s="4"/>
      <c r="J607" s="4"/>
      <c r="K607" s="72"/>
      <c r="L607" s="4"/>
      <c r="M607" s="4"/>
      <c r="N607" s="98"/>
      <c r="O607" s="4"/>
      <c r="P607" s="4"/>
      <c r="Q607" s="70"/>
      <c r="R607" s="71"/>
      <c r="S607" s="4"/>
      <c r="T607" s="4"/>
    </row>
    <row r="608" spans="1:20" ht="11.65" customHeight="1">
      <c r="A608" s="2">
        <v>488</v>
      </c>
      <c r="C608" s="96"/>
      <c r="F608" s="96" t="s">
        <v>574</v>
      </c>
      <c r="G608" s="1" t="s">
        <v>135</v>
      </c>
      <c r="H608" s="72"/>
      <c r="I608" s="4">
        <v>402775435.91000003</v>
      </c>
      <c r="J608" s="4">
        <v>173816454.70973307</v>
      </c>
      <c r="K608" s="72"/>
      <c r="L608" s="4">
        <v>677596053.35526514</v>
      </c>
      <c r="M608" s="4">
        <f>L608-N608</f>
        <v>385181637.7307815</v>
      </c>
      <c r="N608" s="98">
        <v>292414415.62448364</v>
      </c>
      <c r="O608" s="4">
        <f>P608-N608</f>
        <v>0</v>
      </c>
      <c r="P608" s="4">
        <v>292414415.62448364</v>
      </c>
      <c r="Q608" s="70"/>
      <c r="R608" s="71"/>
      <c r="S608" s="4"/>
      <c r="T608" s="4"/>
    </row>
    <row r="609" spans="1:20" ht="11.65" customHeight="1">
      <c r="A609" s="2">
        <v>489</v>
      </c>
      <c r="C609" s="96"/>
      <c r="F609" s="96" t="s">
        <v>574</v>
      </c>
      <c r="G609" s="1" t="s">
        <v>133</v>
      </c>
      <c r="H609" s="72"/>
      <c r="I609" s="4">
        <v>23644780.1399999</v>
      </c>
      <c r="J609" s="4">
        <v>10156229.27007365</v>
      </c>
      <c r="K609" s="72"/>
      <c r="L609" s="4">
        <v>27632065.584734615</v>
      </c>
      <c r="M609" s="4">
        <f>L609-N609</f>
        <v>15763162.950722741</v>
      </c>
      <c r="N609" s="98">
        <v>11868902.634011874</v>
      </c>
      <c r="O609" s="4">
        <f>P609-N609</f>
        <v>0</v>
      </c>
      <c r="P609" s="4">
        <v>11868902.634011874</v>
      </c>
      <c r="Q609" s="70"/>
      <c r="R609" s="71"/>
      <c r="S609" s="4"/>
      <c r="T609" s="4"/>
    </row>
    <row r="610" spans="1:20" ht="11.65" customHeight="1">
      <c r="A610" s="2">
        <v>490</v>
      </c>
      <c r="C610" s="96"/>
      <c r="D610" s="1" t="s">
        <v>194</v>
      </c>
      <c r="F610" s="96" t="s">
        <v>574</v>
      </c>
      <c r="G610" s="1" t="s">
        <v>135</v>
      </c>
      <c r="H610" s="72"/>
      <c r="I610" s="4">
        <v>0</v>
      </c>
      <c r="J610" s="4">
        <v>0</v>
      </c>
      <c r="K610" s="72"/>
      <c r="L610" s="4">
        <v>0</v>
      </c>
      <c r="M610" s="4">
        <f>L610-N610</f>
        <v>0</v>
      </c>
      <c r="N610" s="98">
        <v>0</v>
      </c>
      <c r="O610" s="4">
        <f>P610-N610</f>
        <v>0</v>
      </c>
      <c r="P610" s="4">
        <v>0</v>
      </c>
      <c r="Q610" s="70"/>
      <c r="R610" s="71"/>
      <c r="S610" s="4"/>
      <c r="T610" s="4"/>
    </row>
    <row r="611" spans="1:20" ht="11.65" customHeight="1">
      <c r="A611" s="2">
        <v>491</v>
      </c>
      <c r="C611" s="96"/>
      <c r="G611" s="1" t="s">
        <v>136</v>
      </c>
      <c r="H611" s="72"/>
      <c r="I611" s="4">
        <v>0</v>
      </c>
      <c r="J611" s="4">
        <v>0</v>
      </c>
      <c r="K611" s="72"/>
      <c r="L611" s="4">
        <v>0</v>
      </c>
      <c r="M611" s="4">
        <f>L611-N611</f>
        <v>0</v>
      </c>
      <c r="N611" s="98">
        <v>0</v>
      </c>
      <c r="O611" s="4">
        <f>P611-N611</f>
        <v>0</v>
      </c>
      <c r="P611" s="4">
        <v>0</v>
      </c>
      <c r="Q611" s="70"/>
      <c r="R611" s="71"/>
      <c r="S611" s="4"/>
      <c r="T611" s="4"/>
    </row>
    <row r="612" spans="1:20" ht="11.65" customHeight="1">
      <c r="A612" s="2">
        <v>492</v>
      </c>
      <c r="C612" s="96"/>
      <c r="F612" s="1" t="s">
        <v>1</v>
      </c>
      <c r="H612" s="72"/>
      <c r="I612" s="99">
        <v>426420216.04999995</v>
      </c>
      <c r="J612" s="99">
        <v>183972683.97980672</v>
      </c>
      <c r="K612" s="72"/>
      <c r="L612" s="99">
        <f>SUBTOTAL(9,L608:L611)</f>
        <v>705228118.9399997</v>
      </c>
      <c r="M612" s="99">
        <f>SUBTOTAL(9,M608:M611)</f>
        <v>400944800.68150425</v>
      </c>
      <c r="N612" s="110">
        <f>SUBTOTAL(9,N608:N611)</f>
        <v>304283318.25849551</v>
      </c>
      <c r="O612" s="99">
        <f>SUBTOTAL(9,O608:O611)</f>
        <v>0</v>
      </c>
      <c r="P612" s="99">
        <f>SUBTOTAL(9,P608:P611)</f>
        <v>304283318.25849551</v>
      </c>
      <c r="Q612" s="70"/>
      <c r="R612" s="71"/>
      <c r="S612" s="4"/>
      <c r="T612" s="4"/>
    </row>
    <row r="613" spans="1:20" ht="11.65" customHeight="1">
      <c r="A613" s="2">
        <v>493</v>
      </c>
      <c r="C613" s="96"/>
      <c r="H613" s="72"/>
      <c r="I613" s="4"/>
      <c r="J613" s="4"/>
      <c r="K613" s="72"/>
      <c r="L613" s="4"/>
      <c r="M613" s="4"/>
      <c r="N613" s="4"/>
      <c r="O613" s="4"/>
      <c r="P613" s="4"/>
      <c r="Q613" s="70"/>
      <c r="R613" s="71"/>
      <c r="S613" s="4"/>
      <c r="T613" s="4"/>
    </row>
    <row r="614" spans="1:20" ht="11.65" customHeight="1">
      <c r="A614" s="2">
        <v>494</v>
      </c>
      <c r="C614" s="96"/>
      <c r="D614" s="1" t="s">
        <v>195</v>
      </c>
      <c r="H614" s="72" t="s">
        <v>150</v>
      </c>
      <c r="I614" s="99">
        <v>395433406.58999997</v>
      </c>
      <c r="J614" s="99">
        <v>183972683.97980672</v>
      </c>
      <c r="K614" s="72"/>
      <c r="L614" s="99">
        <f>SUBTOTAL(9,L604:L612)</f>
        <v>674241309.47999966</v>
      </c>
      <c r="M614" s="99">
        <f>SUBTOTAL(9,M604:M612)</f>
        <v>369957991.22150427</v>
      </c>
      <c r="N614" s="99">
        <f>SUBTOTAL(9,N604:N612)</f>
        <v>304283318.25849551</v>
      </c>
      <c r="O614" s="99">
        <f>SUBTOTAL(9,O604:O612)</f>
        <v>0</v>
      </c>
      <c r="P614" s="99">
        <f>SUBTOTAL(9,P604:P612)</f>
        <v>304283318.25849551</v>
      </c>
      <c r="Q614" s="70"/>
      <c r="R614" s="71"/>
      <c r="S614" s="4"/>
      <c r="T614" s="4"/>
    </row>
    <row r="615" spans="1:20" ht="11.65" customHeight="1">
      <c r="A615" s="2">
        <v>495</v>
      </c>
      <c r="C615" s="96"/>
      <c r="H615" s="72"/>
      <c r="I615" s="4"/>
      <c r="J615" s="4"/>
      <c r="K615" s="72"/>
      <c r="L615" s="4"/>
      <c r="M615" s="4"/>
      <c r="N615" s="4"/>
      <c r="O615" s="4"/>
      <c r="P615" s="4"/>
      <c r="Q615" s="70"/>
      <c r="R615" s="71"/>
      <c r="S615" s="4"/>
      <c r="T615" s="4"/>
    </row>
    <row r="616" spans="1:20" ht="11.65" customHeight="1">
      <c r="A616" s="2">
        <v>496</v>
      </c>
      <c r="C616" s="96">
        <v>556</v>
      </c>
      <c r="D616" s="1" t="s">
        <v>196</v>
      </c>
      <c r="H616" s="72"/>
      <c r="I616" s="4"/>
      <c r="J616" s="4"/>
      <c r="K616" s="72"/>
      <c r="L616" s="4"/>
      <c r="M616" s="4"/>
      <c r="N616" s="4"/>
      <c r="O616" s="4"/>
      <c r="P616" s="4"/>
      <c r="Q616" s="70"/>
      <c r="R616" s="71"/>
      <c r="S616" s="4"/>
      <c r="T616" s="4"/>
    </row>
    <row r="617" spans="1:20" ht="11.65" customHeight="1">
      <c r="A617" s="2">
        <v>497</v>
      </c>
      <c r="C617" s="96"/>
      <c r="F617" s="96" t="s">
        <v>574</v>
      </c>
      <c r="G617" s="1" t="s">
        <v>135</v>
      </c>
      <c r="H617" s="72"/>
      <c r="I617" s="4">
        <v>1200429.92</v>
      </c>
      <c r="J617" s="4">
        <v>518041.70318994386</v>
      </c>
      <c r="K617" s="72"/>
      <c r="L617" s="4">
        <v>1256719.6028818879</v>
      </c>
      <c r="M617" s="4">
        <f>L617-N617</f>
        <v>714386.26658090402</v>
      </c>
      <c r="N617" s="98">
        <v>542333.33630098391</v>
      </c>
      <c r="O617" s="4">
        <f>P617-N617</f>
        <v>0</v>
      </c>
      <c r="P617" s="4">
        <v>542333.33630098391</v>
      </c>
      <c r="Q617" s="70"/>
      <c r="R617" s="71"/>
      <c r="S617" s="4"/>
      <c r="T617" s="4"/>
    </row>
    <row r="618" spans="1:20" ht="11.65" customHeight="1">
      <c r="A618" s="2">
        <v>498</v>
      </c>
      <c r="C618" s="96"/>
      <c r="H618" s="72"/>
      <c r="I618" s="4"/>
      <c r="J618" s="4"/>
      <c r="K618" s="72"/>
      <c r="L618" s="4"/>
      <c r="M618" s="4"/>
      <c r="N618" s="4"/>
      <c r="O618" s="4"/>
      <c r="P618" s="4"/>
      <c r="Q618" s="70"/>
      <c r="R618" s="71"/>
      <c r="S618" s="4"/>
      <c r="T618" s="4"/>
    </row>
    <row r="619" spans="1:20" ht="11.65" customHeight="1">
      <c r="A619" s="2">
        <v>499</v>
      </c>
      <c r="C619" s="96"/>
      <c r="H619" s="72" t="s">
        <v>150</v>
      </c>
      <c r="I619" s="99">
        <v>1200429.92</v>
      </c>
      <c r="J619" s="99">
        <v>518041.70318994386</v>
      </c>
      <c r="K619" s="72"/>
      <c r="L619" s="99">
        <f>SUBTOTAL(9,L617)</f>
        <v>1256719.6028818879</v>
      </c>
      <c r="M619" s="99">
        <f>SUBTOTAL(9,M617)</f>
        <v>714386.26658090402</v>
      </c>
      <c r="N619" s="99">
        <f>SUBTOTAL(9,N617)</f>
        <v>542333.33630098391</v>
      </c>
      <c r="O619" s="99">
        <f>SUBTOTAL(9,O617)</f>
        <v>0</v>
      </c>
      <c r="P619" s="99">
        <f>SUBTOTAL(9,P617)</f>
        <v>542333.33630098391</v>
      </c>
      <c r="Q619" s="70"/>
      <c r="R619" s="71"/>
      <c r="S619" s="4"/>
      <c r="T619" s="4"/>
    </row>
    <row r="620" spans="1:20" ht="11.65" customHeight="1">
      <c r="A620" s="2">
        <v>500</v>
      </c>
      <c r="C620" s="96"/>
      <c r="H620" s="72"/>
      <c r="I620" s="104"/>
      <c r="J620" s="104"/>
      <c r="K620" s="72"/>
      <c r="L620" s="104"/>
      <c r="M620" s="4"/>
      <c r="N620" s="4"/>
      <c r="O620" s="4"/>
      <c r="P620" s="4"/>
      <c r="Q620" s="70"/>
      <c r="R620" s="71"/>
      <c r="S620" s="4"/>
      <c r="T620" s="4"/>
    </row>
    <row r="621" spans="1:20" ht="11.65" customHeight="1">
      <c r="A621" s="2">
        <v>501</v>
      </c>
      <c r="C621" s="96"/>
      <c r="E621" s="67"/>
      <c r="H621" s="72"/>
      <c r="I621" s="116"/>
      <c r="J621" s="116"/>
      <c r="K621" s="72"/>
      <c r="L621" s="116"/>
      <c r="M621" s="4"/>
      <c r="N621" s="4"/>
      <c r="O621" s="4"/>
      <c r="P621" s="4"/>
      <c r="Q621" s="70"/>
      <c r="R621" s="71"/>
      <c r="S621" s="4"/>
      <c r="T621" s="4"/>
    </row>
    <row r="622" spans="1:20" ht="11.65" customHeight="1">
      <c r="A622" s="2">
        <v>502</v>
      </c>
      <c r="C622" s="105"/>
      <c r="D622" s="106"/>
      <c r="E622" s="107"/>
      <c r="G622" s="106"/>
      <c r="H622" s="108"/>
      <c r="I622" s="109"/>
      <c r="J622" s="109"/>
      <c r="K622" s="108"/>
      <c r="L622" s="109"/>
      <c r="M622" s="4"/>
      <c r="N622" s="4"/>
      <c r="O622" s="4"/>
      <c r="P622" s="4"/>
      <c r="Q622" s="70"/>
      <c r="R622" s="71"/>
      <c r="S622" s="4"/>
      <c r="T622" s="4"/>
    </row>
    <row r="623" spans="1:20" ht="11.65" customHeight="1">
      <c r="A623" s="2">
        <v>503</v>
      </c>
      <c r="C623" s="96">
        <v>557</v>
      </c>
      <c r="D623" s="1" t="s">
        <v>197</v>
      </c>
      <c r="H623" s="72"/>
      <c r="I623" s="4"/>
      <c r="J623" s="4"/>
      <c r="K623" s="72"/>
      <c r="L623" s="4"/>
      <c r="M623" s="4"/>
      <c r="N623" s="4"/>
      <c r="O623" s="4"/>
      <c r="P623" s="4"/>
      <c r="Q623" s="70"/>
      <c r="R623" s="71"/>
      <c r="S623" s="4"/>
      <c r="T623" s="4"/>
    </row>
    <row r="624" spans="1:20" ht="11.65" customHeight="1">
      <c r="A624" s="2">
        <v>504</v>
      </c>
      <c r="C624" s="96"/>
      <c r="F624" s="96" t="s">
        <v>574</v>
      </c>
      <c r="G624" s="1" t="s">
        <v>131</v>
      </c>
      <c r="H624" s="72"/>
      <c r="I624" s="4">
        <v>-183792.47999999998</v>
      </c>
      <c r="J624" s="4">
        <v>0</v>
      </c>
      <c r="K624" s="72"/>
      <c r="L624" s="4">
        <v>9432439.8529592063</v>
      </c>
      <c r="M624" s="4">
        <f t="shared" ref="M624:M629" si="4">L624-N624</f>
        <v>9432439.8529592063</v>
      </c>
      <c r="N624" s="98">
        <v>0</v>
      </c>
      <c r="O624" s="4">
        <f t="shared" ref="O624:O629" si="5">P624-N624</f>
        <v>0</v>
      </c>
      <c r="P624" s="4">
        <v>0</v>
      </c>
      <c r="Q624" s="70"/>
      <c r="R624" s="71"/>
      <c r="S624" s="4"/>
      <c r="T624" s="4"/>
    </row>
    <row r="625" spans="1:20" ht="11.65" customHeight="1">
      <c r="A625" s="2">
        <v>505</v>
      </c>
      <c r="C625" s="96"/>
      <c r="F625" s="96" t="s">
        <v>574</v>
      </c>
      <c r="G625" s="1" t="s">
        <v>135</v>
      </c>
      <c r="H625" s="72"/>
      <c r="I625" s="4">
        <v>62079483.210000001</v>
      </c>
      <c r="J625" s="4">
        <v>26790202.975997072</v>
      </c>
      <c r="K625" s="72"/>
      <c r="L625" s="4">
        <v>69123107.385587737</v>
      </c>
      <c r="M625" s="4">
        <f t="shared" si="4"/>
        <v>39293250.862342082</v>
      </c>
      <c r="N625" s="98">
        <v>29829856.523245655</v>
      </c>
      <c r="O625" s="4">
        <f t="shared" si="5"/>
        <v>0</v>
      </c>
      <c r="P625" s="4">
        <v>29829856.523245655</v>
      </c>
      <c r="Q625" s="70"/>
      <c r="R625" s="71"/>
      <c r="S625" s="4"/>
      <c r="T625" s="4"/>
    </row>
    <row r="626" spans="1:20" ht="11.65" customHeight="1">
      <c r="A626" s="2">
        <v>506</v>
      </c>
      <c r="C626" s="96"/>
      <c r="F626" s="96" t="s">
        <v>574</v>
      </c>
      <c r="G626" s="1" t="s">
        <v>209</v>
      </c>
      <c r="H626" s="72"/>
      <c r="I626" s="4">
        <v>1122425.04</v>
      </c>
      <c r="J626" s="4">
        <v>486015.41697231389</v>
      </c>
      <c r="K626" s="72"/>
      <c r="L626" s="4">
        <v>1122425.0400000003</v>
      </c>
      <c r="M626" s="4">
        <f t="shared" si="4"/>
        <v>636409.62302768626</v>
      </c>
      <c r="N626" s="98">
        <v>486015.41697231401</v>
      </c>
      <c r="O626" s="4">
        <f t="shared" si="5"/>
        <v>0</v>
      </c>
      <c r="P626" s="4">
        <v>486015.41697231401</v>
      </c>
      <c r="Q626" s="70"/>
      <c r="R626" s="71"/>
      <c r="S626" s="4"/>
      <c r="T626" s="4"/>
    </row>
    <row r="627" spans="1:20" ht="11.65" customHeight="1">
      <c r="A627" s="2">
        <v>507</v>
      </c>
      <c r="C627" s="96"/>
      <c r="F627" s="96" t="s">
        <v>574</v>
      </c>
      <c r="G627" s="1" t="s">
        <v>133</v>
      </c>
      <c r="H627" s="72"/>
      <c r="I627" s="4">
        <v>4302803</v>
      </c>
      <c r="J627" s="4">
        <v>1848198.7784708957</v>
      </c>
      <c r="K627" s="72"/>
      <c r="L627" s="4">
        <v>0</v>
      </c>
      <c r="M627" s="4">
        <f t="shared" si="4"/>
        <v>0</v>
      </c>
      <c r="N627" s="98">
        <v>0</v>
      </c>
      <c r="O627" s="4">
        <f t="shared" si="5"/>
        <v>0</v>
      </c>
      <c r="P627" s="4">
        <v>0</v>
      </c>
      <c r="Q627" s="70"/>
      <c r="R627" s="71"/>
      <c r="S627" s="4"/>
      <c r="T627" s="4"/>
    </row>
    <row r="628" spans="1:20" ht="11.65" customHeight="1">
      <c r="A628" s="2">
        <v>508</v>
      </c>
      <c r="C628" s="96"/>
      <c r="F628" s="96" t="s">
        <v>574</v>
      </c>
      <c r="G628" s="1" t="s">
        <v>135</v>
      </c>
      <c r="H628" s="72"/>
      <c r="I628" s="4">
        <v>0</v>
      </c>
      <c r="J628" s="4">
        <v>0</v>
      </c>
      <c r="K628" s="72"/>
      <c r="L628" s="4">
        <v>0</v>
      </c>
      <c r="M628" s="4">
        <f t="shared" si="4"/>
        <v>0</v>
      </c>
      <c r="N628" s="98">
        <v>0</v>
      </c>
      <c r="O628" s="4">
        <f t="shared" si="5"/>
        <v>0</v>
      </c>
      <c r="P628" s="4">
        <v>0</v>
      </c>
      <c r="Q628" s="70"/>
      <c r="R628" s="71"/>
      <c r="S628" s="4"/>
      <c r="T628" s="4"/>
    </row>
    <row r="629" spans="1:20" ht="11.65" customHeight="1">
      <c r="A629" s="2">
        <v>509</v>
      </c>
      <c r="C629" s="96"/>
      <c r="F629" s="96" t="s">
        <v>574</v>
      </c>
      <c r="G629" s="1" t="s">
        <v>208</v>
      </c>
      <c r="H629" s="72"/>
      <c r="I629" s="4">
        <v>0</v>
      </c>
      <c r="J629" s="4">
        <v>0</v>
      </c>
      <c r="K629" s="72"/>
      <c r="L629" s="4">
        <v>0</v>
      </c>
      <c r="M629" s="4">
        <f t="shared" si="4"/>
        <v>0</v>
      </c>
      <c r="N629" s="98">
        <v>0</v>
      </c>
      <c r="O629" s="4">
        <f t="shared" si="5"/>
        <v>0</v>
      </c>
      <c r="P629" s="4">
        <v>0</v>
      </c>
      <c r="Q629" s="70"/>
      <c r="R629" s="71"/>
      <c r="S629" s="4"/>
      <c r="T629" s="4"/>
    </row>
    <row r="630" spans="1:20" ht="11.65" customHeight="1">
      <c r="A630" s="2">
        <v>510</v>
      </c>
      <c r="C630" s="96"/>
      <c r="H630" s="72"/>
      <c r="I630" s="4"/>
      <c r="J630" s="4"/>
      <c r="K630" s="72"/>
      <c r="L630" s="4"/>
      <c r="M630" s="4"/>
      <c r="N630" s="4"/>
      <c r="O630" s="4"/>
      <c r="P630" s="4"/>
      <c r="Q630" s="70"/>
      <c r="R630" s="71"/>
      <c r="S630" s="4"/>
      <c r="T630" s="4"/>
    </row>
    <row r="631" spans="1:20" ht="11.65" customHeight="1">
      <c r="A631" s="2">
        <v>511</v>
      </c>
      <c r="C631" s="96"/>
      <c r="H631" s="72" t="s">
        <v>150</v>
      </c>
      <c r="I631" s="99">
        <v>67320918.770000011</v>
      </c>
      <c r="J631" s="99">
        <v>29124417.171440281</v>
      </c>
      <c r="K631" s="102"/>
      <c r="L631" s="99">
        <f>SUBTOTAL(9,L624:L630)</f>
        <v>79677972.278546944</v>
      </c>
      <c r="M631" s="99">
        <f>SUBTOTAL(9,M624:M630)</f>
        <v>49362100.33832898</v>
      </c>
      <c r="N631" s="99">
        <f>SUBTOTAL(9,N624:N630)</f>
        <v>30315871.940217968</v>
      </c>
      <c r="O631" s="99">
        <f>SUBTOTAL(9,O624:O630)</f>
        <v>0</v>
      </c>
      <c r="P631" s="99">
        <f>SUBTOTAL(9,P624:P630)</f>
        <v>30315871.940217968</v>
      </c>
      <c r="Q631" s="70"/>
      <c r="R631" s="71"/>
      <c r="S631" s="4"/>
      <c r="T631" s="4"/>
    </row>
    <row r="632" spans="1:20" ht="11.65" customHeight="1">
      <c r="A632" s="2">
        <v>512</v>
      </c>
      <c r="C632" s="96"/>
      <c r="H632" s="72"/>
      <c r="I632" s="4"/>
      <c r="J632" s="4"/>
      <c r="K632" s="72"/>
      <c r="L632" s="4"/>
      <c r="M632" s="4"/>
      <c r="N632" s="4"/>
      <c r="O632" s="4"/>
      <c r="P632" s="4"/>
      <c r="Q632" s="70"/>
      <c r="R632" s="71"/>
      <c r="S632" s="4"/>
      <c r="T632" s="4"/>
    </row>
    <row r="633" spans="1:20" ht="11.65" customHeight="1">
      <c r="A633" s="2">
        <v>513</v>
      </c>
      <c r="C633" s="1" t="s">
        <v>198</v>
      </c>
      <c r="H633" s="72"/>
      <c r="I633" s="4"/>
      <c r="J633" s="4"/>
      <c r="K633" s="72"/>
      <c r="L633" s="4"/>
      <c r="M633" s="4"/>
      <c r="N633" s="4"/>
      <c r="O633" s="4"/>
      <c r="P633" s="4"/>
      <c r="Q633" s="70"/>
      <c r="R633" s="71"/>
      <c r="S633" s="4"/>
      <c r="T633" s="4"/>
    </row>
    <row r="634" spans="1:20" ht="11.65" customHeight="1">
      <c r="A634" s="2">
        <v>514</v>
      </c>
      <c r="C634" s="117" t="s">
        <v>199</v>
      </c>
      <c r="F634" s="96" t="s">
        <v>574</v>
      </c>
      <c r="G634" s="1" t="s">
        <v>136</v>
      </c>
      <c r="H634" s="72"/>
      <c r="I634" s="4">
        <v>0</v>
      </c>
      <c r="J634" s="4">
        <v>0</v>
      </c>
      <c r="K634" s="72"/>
      <c r="L634" s="4">
        <v>0</v>
      </c>
      <c r="M634" s="4">
        <f t="shared" ref="M634:M639" si="6">L634-N634</f>
        <v>0</v>
      </c>
      <c r="N634" s="98">
        <v>0</v>
      </c>
      <c r="O634" s="4">
        <f t="shared" ref="O634:O639" si="7">P634-N634</f>
        <v>0</v>
      </c>
      <c r="P634" s="4">
        <v>0</v>
      </c>
      <c r="Q634" s="70"/>
      <c r="R634" s="71"/>
      <c r="S634" s="4"/>
      <c r="T634" s="4"/>
    </row>
    <row r="635" spans="1:20" ht="11.65" customHeight="1">
      <c r="A635" s="2">
        <v>515</v>
      </c>
      <c r="C635" s="117" t="s">
        <v>199</v>
      </c>
      <c r="F635" s="96" t="s">
        <v>574</v>
      </c>
      <c r="G635" s="1" t="s">
        <v>135</v>
      </c>
      <c r="H635" s="72"/>
      <c r="I635" s="4">
        <v>0</v>
      </c>
      <c r="J635" s="4">
        <v>0</v>
      </c>
      <c r="K635" s="72"/>
      <c r="L635" s="4">
        <v>0</v>
      </c>
      <c r="M635" s="4">
        <f t="shared" si="6"/>
        <v>0</v>
      </c>
      <c r="N635" s="98">
        <v>0</v>
      </c>
      <c r="O635" s="4">
        <f t="shared" si="7"/>
        <v>0</v>
      </c>
      <c r="P635" s="4">
        <v>0</v>
      </c>
      <c r="Q635" s="70"/>
      <c r="R635" s="71"/>
      <c r="S635" s="4"/>
      <c r="T635" s="4"/>
    </row>
    <row r="636" spans="1:20" ht="11.65" customHeight="1">
      <c r="A636" s="2">
        <v>516</v>
      </c>
      <c r="C636" s="117" t="s">
        <v>200</v>
      </c>
      <c r="F636" s="96" t="s">
        <v>574</v>
      </c>
      <c r="G636" s="1" t="s">
        <v>215</v>
      </c>
      <c r="H636" s="72"/>
      <c r="I636" s="4">
        <v>0</v>
      </c>
      <c r="J636" s="4">
        <v>0</v>
      </c>
      <c r="K636" s="72"/>
      <c r="L636" s="4">
        <v>0</v>
      </c>
      <c r="M636" s="4">
        <f t="shared" si="6"/>
        <v>0</v>
      </c>
      <c r="N636" s="98">
        <v>0</v>
      </c>
      <c r="O636" s="4">
        <f t="shared" si="7"/>
        <v>0</v>
      </c>
      <c r="P636" s="4">
        <v>0</v>
      </c>
      <c r="Q636" s="70"/>
      <c r="R636" s="71"/>
      <c r="S636" s="4"/>
      <c r="T636" s="4"/>
    </row>
    <row r="637" spans="1:20" ht="11.65" customHeight="1">
      <c r="A637" s="2">
        <v>517</v>
      </c>
      <c r="C637" s="117" t="s">
        <v>200</v>
      </c>
      <c r="F637" s="96" t="s">
        <v>574</v>
      </c>
      <c r="G637" s="1" t="s">
        <v>135</v>
      </c>
      <c r="H637" s="72"/>
      <c r="I637" s="4">
        <v>0</v>
      </c>
      <c r="J637" s="4">
        <v>0</v>
      </c>
      <c r="K637" s="72"/>
      <c r="L637" s="4">
        <v>0</v>
      </c>
      <c r="M637" s="4">
        <f t="shared" si="6"/>
        <v>0</v>
      </c>
      <c r="N637" s="98">
        <v>0</v>
      </c>
      <c r="O637" s="4">
        <f t="shared" si="7"/>
        <v>0</v>
      </c>
      <c r="P637" s="4">
        <v>0</v>
      </c>
      <c r="Q637" s="70"/>
      <c r="R637" s="71"/>
      <c r="S637" s="4"/>
      <c r="T637" s="4"/>
    </row>
    <row r="638" spans="1:20" ht="11.65" customHeight="1">
      <c r="A638" s="2">
        <v>518</v>
      </c>
      <c r="C638" s="117" t="s">
        <v>201</v>
      </c>
      <c r="F638" s="96" t="s">
        <v>574</v>
      </c>
      <c r="G638" s="1" t="s">
        <v>131</v>
      </c>
      <c r="H638" s="72"/>
      <c r="I638" s="4">
        <v>0</v>
      </c>
      <c r="J638" s="4">
        <v>0</v>
      </c>
      <c r="K638" s="72"/>
      <c r="L638" s="4">
        <v>0</v>
      </c>
      <c r="M638" s="4">
        <f t="shared" si="6"/>
        <v>0</v>
      </c>
      <c r="N638" s="98">
        <v>0</v>
      </c>
      <c r="O638" s="4">
        <f t="shared" si="7"/>
        <v>0</v>
      </c>
      <c r="P638" s="4">
        <v>0</v>
      </c>
      <c r="Q638" s="70"/>
      <c r="R638" s="71"/>
      <c r="S638" s="4"/>
      <c r="T638" s="4"/>
    </row>
    <row r="639" spans="1:20" ht="11.65" customHeight="1">
      <c r="A639" s="2">
        <v>519</v>
      </c>
      <c r="C639" s="117" t="s">
        <v>201</v>
      </c>
      <c r="F639" s="96" t="s">
        <v>574</v>
      </c>
      <c r="G639" s="1" t="s">
        <v>135</v>
      </c>
      <c r="H639" s="72"/>
      <c r="I639" s="4">
        <v>0</v>
      </c>
      <c r="J639" s="4">
        <v>0</v>
      </c>
      <c r="K639" s="72"/>
      <c r="L639" s="4">
        <v>0</v>
      </c>
      <c r="M639" s="4">
        <f t="shared" si="6"/>
        <v>0</v>
      </c>
      <c r="N639" s="98">
        <v>0</v>
      </c>
      <c r="O639" s="4">
        <f t="shared" si="7"/>
        <v>0</v>
      </c>
      <c r="P639" s="4">
        <v>0</v>
      </c>
      <c r="Q639" s="70"/>
      <c r="R639" s="71"/>
      <c r="S639" s="4"/>
      <c r="T639" s="4"/>
    </row>
    <row r="640" spans="1:20" ht="11.65" customHeight="1">
      <c r="A640" s="2">
        <v>520</v>
      </c>
      <c r="C640" s="96"/>
      <c r="H640" s="72"/>
      <c r="I640" s="4"/>
      <c r="J640" s="4"/>
      <c r="K640" s="72"/>
      <c r="L640" s="4"/>
      <c r="M640" s="4"/>
      <c r="N640" s="4"/>
      <c r="O640" s="4"/>
      <c r="P640" s="4"/>
      <c r="Q640" s="70"/>
      <c r="R640" s="71"/>
      <c r="S640" s="4"/>
      <c r="T640" s="4"/>
    </row>
    <row r="641" spans="1:20" ht="11.65" customHeight="1">
      <c r="A641" s="2">
        <v>521</v>
      </c>
      <c r="C641" s="96"/>
      <c r="H641" s="72"/>
      <c r="I641" s="99">
        <v>0</v>
      </c>
      <c r="J641" s="99">
        <v>0</v>
      </c>
      <c r="K641" s="72"/>
      <c r="L641" s="99">
        <f>SUBTOTAL(9,L634:L640)</f>
        <v>0</v>
      </c>
      <c r="M641" s="99">
        <f>SUBTOTAL(9,M634:M640)</f>
        <v>0</v>
      </c>
      <c r="N641" s="99">
        <f>SUBTOTAL(9,N634:N640)</f>
        <v>0</v>
      </c>
      <c r="O641" s="99">
        <f>SUBTOTAL(9,O634:O640)</f>
        <v>0</v>
      </c>
      <c r="P641" s="99">
        <f>SUBTOTAL(9,P634:P640)</f>
        <v>0</v>
      </c>
      <c r="Q641" s="70"/>
      <c r="R641" s="71"/>
      <c r="S641" s="4"/>
      <c r="T641" s="4"/>
    </row>
    <row r="642" spans="1:20" ht="11.65" customHeight="1">
      <c r="A642" s="2">
        <v>522</v>
      </c>
      <c r="C642" s="96"/>
      <c r="H642" s="72"/>
      <c r="I642" s="4"/>
      <c r="J642" s="4"/>
      <c r="K642" s="72"/>
      <c r="L642" s="4"/>
      <c r="M642" s="4"/>
      <c r="N642" s="4"/>
      <c r="O642" s="4"/>
      <c r="P642" s="4"/>
      <c r="Q642" s="70"/>
      <c r="R642" s="71"/>
      <c r="S642" s="4"/>
      <c r="T642" s="4"/>
    </row>
    <row r="643" spans="1:20" ht="11.65" customHeight="1">
      <c r="A643" s="2">
        <v>523</v>
      </c>
      <c r="C643" s="96" t="s">
        <v>202</v>
      </c>
      <c r="H643" s="72"/>
      <c r="I643" s="4"/>
      <c r="J643" s="4"/>
      <c r="K643" s="72"/>
      <c r="L643" s="4"/>
      <c r="M643" s="4"/>
      <c r="N643" s="4"/>
      <c r="O643" s="4"/>
      <c r="P643" s="4"/>
      <c r="Q643" s="70"/>
      <c r="R643" s="71"/>
      <c r="S643" s="4"/>
      <c r="T643" s="4"/>
    </row>
    <row r="644" spans="1:20" ht="11.65" customHeight="1">
      <c r="A644" s="2">
        <v>524</v>
      </c>
      <c r="C644" s="67" t="s">
        <v>199</v>
      </c>
      <c r="F644" s="96" t="s">
        <v>574</v>
      </c>
      <c r="G644" s="1" t="s">
        <v>136</v>
      </c>
      <c r="H644" s="72"/>
      <c r="I644" s="4">
        <v>0</v>
      </c>
      <c r="J644" s="4">
        <v>0</v>
      </c>
      <c r="K644" s="72"/>
      <c r="L644" s="4">
        <v>0</v>
      </c>
      <c r="M644" s="4">
        <f>L644-N644</f>
        <v>0</v>
      </c>
      <c r="N644" s="98">
        <v>0</v>
      </c>
      <c r="O644" s="4">
        <f>P644-N644</f>
        <v>0</v>
      </c>
      <c r="P644" s="4">
        <v>0</v>
      </c>
      <c r="Q644" s="70"/>
      <c r="R644" s="71"/>
      <c r="S644" s="4"/>
      <c r="T644" s="4"/>
    </row>
    <row r="645" spans="1:20" ht="11.65" customHeight="1">
      <c r="A645" s="2">
        <v>525</v>
      </c>
      <c r="C645" s="67" t="s">
        <v>199</v>
      </c>
      <c r="F645" s="96" t="s">
        <v>574</v>
      </c>
      <c r="G645" s="1" t="s">
        <v>135</v>
      </c>
      <c r="H645" s="72"/>
      <c r="I645" s="4">
        <v>0</v>
      </c>
      <c r="J645" s="4">
        <v>0</v>
      </c>
      <c r="K645" s="72"/>
      <c r="L645" s="4">
        <v>0</v>
      </c>
      <c r="M645" s="4">
        <f>L645-N645</f>
        <v>0</v>
      </c>
      <c r="N645" s="98">
        <v>0</v>
      </c>
      <c r="O645" s="4">
        <f>P645-N645</f>
        <v>0</v>
      </c>
      <c r="P645" s="4">
        <v>0</v>
      </c>
      <c r="Q645" s="70"/>
      <c r="R645" s="71"/>
      <c r="S645" s="4"/>
      <c r="T645" s="4"/>
    </row>
    <row r="646" spans="1:20" ht="11.65" customHeight="1">
      <c r="A646" s="2">
        <v>526</v>
      </c>
      <c r="C646" s="67" t="s">
        <v>200</v>
      </c>
      <c r="F646" s="96" t="s">
        <v>574</v>
      </c>
      <c r="G646" s="1" t="s">
        <v>215</v>
      </c>
      <c r="H646" s="72"/>
      <c r="I646" s="4">
        <v>0</v>
      </c>
      <c r="J646" s="4">
        <v>0</v>
      </c>
      <c r="K646" s="72"/>
      <c r="L646" s="4">
        <v>0</v>
      </c>
      <c r="M646" s="4">
        <f>L646-N646</f>
        <v>0</v>
      </c>
      <c r="N646" s="98">
        <v>0</v>
      </c>
      <c r="O646" s="4">
        <f>P646-N646</f>
        <v>0</v>
      </c>
      <c r="P646" s="4">
        <v>0</v>
      </c>
      <c r="Q646" s="70"/>
      <c r="R646" s="71"/>
      <c r="S646" s="4"/>
      <c r="T646" s="4"/>
    </row>
    <row r="647" spans="1:20" ht="11.65" customHeight="1">
      <c r="A647" s="2">
        <v>527</v>
      </c>
      <c r="C647" s="67" t="s">
        <v>200</v>
      </c>
      <c r="F647" s="96" t="s">
        <v>574</v>
      </c>
      <c r="G647" s="1" t="s">
        <v>135</v>
      </c>
      <c r="H647" s="72"/>
      <c r="I647" s="4">
        <v>0</v>
      </c>
      <c r="J647" s="4">
        <v>0</v>
      </c>
      <c r="K647" s="72"/>
      <c r="L647" s="4">
        <v>0</v>
      </c>
      <c r="M647" s="4">
        <f>L647-N647</f>
        <v>0</v>
      </c>
      <c r="N647" s="98">
        <v>0</v>
      </c>
      <c r="O647" s="4">
        <f>P647-N647</f>
        <v>0</v>
      </c>
      <c r="P647" s="4">
        <v>0</v>
      </c>
      <c r="Q647" s="70"/>
      <c r="R647" s="71"/>
      <c r="S647" s="4"/>
      <c r="T647" s="4"/>
    </row>
    <row r="648" spans="1:20" ht="11.65" customHeight="1">
      <c r="A648" s="2">
        <v>528</v>
      </c>
      <c r="C648" s="67" t="s">
        <v>203</v>
      </c>
      <c r="F648" s="96" t="s">
        <v>574</v>
      </c>
      <c r="G648" s="1" t="s">
        <v>131</v>
      </c>
      <c r="H648" s="72"/>
      <c r="I648" s="4">
        <v>0</v>
      </c>
      <c r="J648" s="4">
        <v>0</v>
      </c>
      <c r="K648" s="72"/>
      <c r="L648" s="4">
        <v>0</v>
      </c>
      <c r="M648" s="4">
        <f>L648-N648</f>
        <v>0</v>
      </c>
      <c r="N648" s="98">
        <v>0</v>
      </c>
      <c r="O648" s="4">
        <f>P648-N648</f>
        <v>0</v>
      </c>
      <c r="P648" s="4">
        <v>0</v>
      </c>
      <c r="Q648" s="70"/>
      <c r="R648" s="71"/>
      <c r="S648" s="4"/>
      <c r="T648" s="4"/>
    </row>
    <row r="649" spans="1:20" ht="11.65" customHeight="1">
      <c r="A649" s="2">
        <v>529</v>
      </c>
      <c r="C649" s="96"/>
      <c r="H649" s="72"/>
      <c r="I649" s="99">
        <v>0</v>
      </c>
      <c r="J649" s="99">
        <v>0</v>
      </c>
      <c r="K649" s="72"/>
      <c r="L649" s="99">
        <f>SUBTOTAL(9,L644:L648)</f>
        <v>0</v>
      </c>
      <c r="M649" s="99"/>
      <c r="N649" s="99">
        <f>SUBTOTAL(9,N644:N648)</f>
        <v>0</v>
      </c>
      <c r="O649" s="99">
        <f>SUBTOTAL(9,O644:O648)</f>
        <v>0</v>
      </c>
      <c r="P649" s="99">
        <f>SUBTOTAL(9,P644:P648)</f>
        <v>0</v>
      </c>
      <c r="Q649" s="70"/>
      <c r="R649" s="71"/>
      <c r="S649" s="4"/>
      <c r="T649" s="4"/>
    </row>
    <row r="650" spans="1:20" ht="11.65" customHeight="1">
      <c r="A650" s="2">
        <v>530</v>
      </c>
      <c r="C650" s="96"/>
      <c r="H650" s="72"/>
      <c r="I650" s="4"/>
      <c r="J650" s="4"/>
      <c r="K650" s="72"/>
      <c r="L650" s="4"/>
      <c r="M650" s="4"/>
      <c r="N650" s="4"/>
      <c r="O650" s="4"/>
      <c r="P650" s="4"/>
      <c r="Q650" s="70"/>
      <c r="R650" s="71"/>
      <c r="S650" s="4"/>
      <c r="T650" s="4"/>
    </row>
    <row r="651" spans="1:20" ht="11.65" customHeight="1" thickBot="1">
      <c r="A651" s="2">
        <v>531</v>
      </c>
      <c r="C651" s="101" t="s">
        <v>204</v>
      </c>
      <c r="H651" s="102" t="s">
        <v>150</v>
      </c>
      <c r="I651" s="103">
        <v>463954755.27999997</v>
      </c>
      <c r="J651" s="103">
        <v>213615142.85443693</v>
      </c>
      <c r="K651" s="102"/>
      <c r="L651" s="103">
        <f>SUBTOTAL(9,L604:L649)</f>
        <v>755176001.36142838</v>
      </c>
      <c r="M651" s="103">
        <f>SUBTOTAL(9,M604:M649)</f>
        <v>420034477.82641411</v>
      </c>
      <c r="N651" s="103">
        <f>SUBTOTAL(9,N604:N649)</f>
        <v>335141523.53501445</v>
      </c>
      <c r="O651" s="103">
        <f>SUBTOTAL(9,O604:O649)</f>
        <v>0</v>
      </c>
      <c r="P651" s="103">
        <f>SUBTOTAL(9,P604:P649)</f>
        <v>335141523.53501445</v>
      </c>
      <c r="Q651" s="70"/>
      <c r="R651" s="71"/>
      <c r="S651" s="4"/>
      <c r="T651" s="4"/>
    </row>
    <row r="652" spans="1:20" ht="11.65" customHeight="1" thickTop="1">
      <c r="A652" s="2">
        <v>532</v>
      </c>
      <c r="C652" s="96"/>
      <c r="H652" s="72"/>
      <c r="I652" s="4"/>
      <c r="J652" s="4"/>
      <c r="K652" s="72"/>
      <c r="L652" s="4"/>
      <c r="M652" s="4"/>
      <c r="N652" s="4"/>
      <c r="O652" s="4"/>
      <c r="P652" s="4"/>
      <c r="Q652" s="70"/>
      <c r="R652" s="71"/>
      <c r="S652" s="4"/>
      <c r="T652" s="4"/>
    </row>
    <row r="653" spans="1:20" ht="11.65" customHeight="1" thickBot="1">
      <c r="A653" s="2">
        <v>533</v>
      </c>
      <c r="C653" s="101" t="s">
        <v>205</v>
      </c>
      <c r="H653" s="102" t="s">
        <v>150</v>
      </c>
      <c r="I653" s="103">
        <v>1935054442.3299975</v>
      </c>
      <c r="J653" s="103">
        <v>846485754.62701416</v>
      </c>
      <c r="K653" s="102"/>
      <c r="L653" s="103">
        <f>L651+L600+L544+L461+L413</f>
        <v>2382858645.3773661</v>
      </c>
      <c r="M653" s="103">
        <f>M651+M600+M544+M461+M413</f>
        <v>1347724475.047694</v>
      </c>
      <c r="N653" s="103">
        <f>N651+N600+N544+N461+N413</f>
        <v>1035134170.3296723</v>
      </c>
      <c r="O653" s="103">
        <f>O651+O600+O544+O461+O413</f>
        <v>0</v>
      </c>
      <c r="P653" s="103">
        <f>P651+P600+P544+P461+P413</f>
        <v>1035134170.3296723</v>
      </c>
      <c r="Q653" s="70"/>
      <c r="R653" s="71"/>
      <c r="S653" s="4"/>
      <c r="T653" s="4"/>
    </row>
    <row r="654" spans="1:20" ht="11.65" customHeight="1" thickTop="1">
      <c r="A654" s="2">
        <v>534</v>
      </c>
      <c r="C654" s="96"/>
      <c r="H654" s="72"/>
      <c r="I654" s="4"/>
      <c r="J654" s="4"/>
      <c r="K654" s="72"/>
      <c r="L654" s="4"/>
      <c r="M654" s="4"/>
      <c r="N654" s="4"/>
      <c r="O654" s="4"/>
      <c r="P654" s="4" t="s">
        <v>1</v>
      </c>
      <c r="Q654" s="70"/>
      <c r="R654" s="71"/>
      <c r="S654" s="4"/>
      <c r="T654" s="4"/>
    </row>
    <row r="655" spans="1:20" ht="15" customHeight="1">
      <c r="A655" s="2">
        <v>535</v>
      </c>
      <c r="C655" s="96"/>
      <c r="H655" s="72"/>
      <c r="I655" s="104"/>
      <c r="J655" s="104"/>
      <c r="K655" s="72"/>
      <c r="L655" s="104"/>
      <c r="M655" s="4"/>
      <c r="N655" s="4"/>
      <c r="O655" s="4"/>
      <c r="P655" s="4"/>
      <c r="Q655" s="70"/>
      <c r="R655" s="71"/>
      <c r="S655" s="4"/>
      <c r="T655" s="4"/>
    </row>
    <row r="656" spans="1:20" ht="11.65" customHeight="1">
      <c r="A656" s="2">
        <v>536</v>
      </c>
      <c r="C656" s="96" t="s">
        <v>206</v>
      </c>
      <c r="H656" s="72"/>
      <c r="I656" s="4"/>
      <c r="J656" s="4"/>
      <c r="K656" s="72"/>
      <c r="L656" s="4"/>
      <c r="M656" s="4"/>
      <c r="N656" s="4"/>
      <c r="O656" s="4"/>
      <c r="P656" s="4"/>
      <c r="Q656" s="70"/>
      <c r="R656" s="71"/>
      <c r="S656" s="4"/>
      <c r="T656" s="4"/>
    </row>
    <row r="657" spans="1:20" ht="11.65" customHeight="1">
      <c r="A657" s="2">
        <v>537</v>
      </c>
      <c r="C657" s="96"/>
      <c r="E657" s="96" t="s">
        <v>131</v>
      </c>
      <c r="H657" s="72"/>
      <c r="I657" s="4">
        <v>-31579883.859999999</v>
      </c>
      <c r="J657" s="4">
        <v>0</v>
      </c>
      <c r="K657" s="72"/>
      <c r="L657" s="4">
        <v>-21554369.607040793</v>
      </c>
      <c r="M657" s="4">
        <f t="shared" ref="M657:M674" si="8">L657-N657</f>
        <v>-21554369.607040793</v>
      </c>
      <c r="N657" s="98">
        <v>0</v>
      </c>
      <c r="O657" s="4">
        <f t="shared" ref="O657:O674" si="9">P657-N657</f>
        <v>0</v>
      </c>
      <c r="P657" s="4">
        <v>0</v>
      </c>
      <c r="Q657" s="70"/>
      <c r="R657" s="71"/>
      <c r="S657" s="4"/>
      <c r="T657" s="4"/>
    </row>
    <row r="658" spans="1:20" ht="11.65" customHeight="1">
      <c r="A658" s="2">
        <v>538</v>
      </c>
      <c r="C658" s="96"/>
      <c r="E658" s="1" t="s">
        <v>135</v>
      </c>
      <c r="H658" s="72"/>
      <c r="I658" s="4">
        <v>867398557.9399997</v>
      </c>
      <c r="J658" s="4">
        <v>374323081.10059333</v>
      </c>
      <c r="K658" s="72"/>
      <c r="L658" s="4">
        <v>1169279325.7298622</v>
      </c>
      <c r="M658" s="4">
        <f t="shared" si="8"/>
        <v>664680562.14199114</v>
      </c>
      <c r="N658" s="98">
        <v>504598763.58787102</v>
      </c>
      <c r="O658" s="4">
        <f t="shared" si="9"/>
        <v>0</v>
      </c>
      <c r="P658" s="4">
        <v>504598763.58787102</v>
      </c>
      <c r="Q658" s="70"/>
      <c r="R658" s="71"/>
      <c r="S658" s="4"/>
      <c r="T658" s="4"/>
    </row>
    <row r="659" spans="1:20" ht="11.65" customHeight="1">
      <c r="A659" s="2">
        <v>539</v>
      </c>
      <c r="C659" s="96"/>
      <c r="E659" s="1" t="s">
        <v>133</v>
      </c>
      <c r="H659" s="72"/>
      <c r="I659" s="4">
        <v>1098113343.2099979</v>
      </c>
      <c r="J659" s="4">
        <v>471676658.10944849</v>
      </c>
      <c r="K659" s="72"/>
      <c r="L659" s="4">
        <v>1234011264.214545</v>
      </c>
      <c r="M659" s="4">
        <f t="shared" si="8"/>
        <v>703961872.88971615</v>
      </c>
      <c r="N659" s="98">
        <v>530049391.32482886</v>
      </c>
      <c r="O659" s="4">
        <f t="shared" si="9"/>
        <v>0</v>
      </c>
      <c r="P659" s="4">
        <v>530049391.32482886</v>
      </c>
      <c r="Q659" s="70"/>
      <c r="R659" s="71"/>
      <c r="S659" s="4"/>
      <c r="T659" s="4"/>
    </row>
    <row r="660" spans="1:20" ht="11.65" customHeight="1">
      <c r="A660" s="2">
        <v>540</v>
      </c>
      <c r="C660" s="96"/>
      <c r="E660" s="1" t="s">
        <v>207</v>
      </c>
      <c r="H660" s="72"/>
      <c r="I660" s="4">
        <v>0</v>
      </c>
      <c r="J660" s="4">
        <v>0</v>
      </c>
      <c r="K660" s="72"/>
      <c r="L660" s="4">
        <v>0</v>
      </c>
      <c r="M660" s="4">
        <f t="shared" si="8"/>
        <v>0</v>
      </c>
      <c r="N660" s="98">
        <v>0</v>
      </c>
      <c r="O660" s="4">
        <f t="shared" si="9"/>
        <v>0</v>
      </c>
      <c r="P660" s="4">
        <v>0</v>
      </c>
      <c r="Q660" s="70"/>
      <c r="R660" s="71"/>
      <c r="S660" s="4"/>
      <c r="T660" s="4"/>
    </row>
    <row r="661" spans="1:20" ht="11.65" customHeight="1">
      <c r="A661" s="2">
        <v>541</v>
      </c>
      <c r="C661" s="96"/>
      <c r="E661" s="1" t="s">
        <v>208</v>
      </c>
      <c r="H661" s="72"/>
      <c r="I661" s="4">
        <v>0</v>
      </c>
      <c r="J661" s="4">
        <v>0</v>
      </c>
      <c r="K661" s="72"/>
      <c r="L661" s="4">
        <v>0</v>
      </c>
      <c r="M661" s="4">
        <f t="shared" si="8"/>
        <v>0</v>
      </c>
      <c r="N661" s="98">
        <v>0</v>
      </c>
      <c r="O661" s="4">
        <f t="shared" si="9"/>
        <v>0</v>
      </c>
      <c r="P661" s="4">
        <v>0</v>
      </c>
      <c r="Q661" s="70"/>
      <c r="R661" s="71"/>
      <c r="S661" s="4"/>
      <c r="T661" s="4"/>
    </row>
    <row r="662" spans="1:20" ht="11.65" customHeight="1">
      <c r="A662" s="2">
        <v>542</v>
      </c>
      <c r="C662" s="96"/>
      <c r="E662" s="1" t="s">
        <v>209</v>
      </c>
      <c r="H662" s="72"/>
      <c r="I662" s="4">
        <v>1122425.04</v>
      </c>
      <c r="J662" s="4">
        <v>486015.41697231389</v>
      </c>
      <c r="K662" s="72"/>
      <c r="L662" s="4">
        <v>1122425.0400000003</v>
      </c>
      <c r="M662" s="4">
        <f t="shared" si="8"/>
        <v>636409.62302768626</v>
      </c>
      <c r="N662" s="98">
        <v>486015.41697231401</v>
      </c>
      <c r="O662" s="4">
        <f t="shared" si="9"/>
        <v>0</v>
      </c>
      <c r="P662" s="4">
        <v>486015.41697231401</v>
      </c>
      <c r="Q662" s="70"/>
      <c r="R662" s="71"/>
      <c r="S662" s="4"/>
      <c r="T662" s="4"/>
    </row>
    <row r="663" spans="1:20" ht="11.65" customHeight="1">
      <c r="A663" s="2">
        <v>543</v>
      </c>
      <c r="C663" s="96"/>
      <c r="E663" s="1" t="s">
        <v>136</v>
      </c>
      <c r="H663" s="72"/>
      <c r="I663" s="4">
        <v>0</v>
      </c>
      <c r="J663" s="4">
        <v>0</v>
      </c>
      <c r="K663" s="72"/>
      <c r="L663" s="4">
        <v>0</v>
      </c>
      <c r="M663" s="4">
        <f>L663-N663</f>
        <v>0</v>
      </c>
      <c r="N663" s="98">
        <v>0</v>
      </c>
      <c r="O663" s="4">
        <f>P663-N663</f>
        <v>0</v>
      </c>
      <c r="P663" s="4">
        <v>0</v>
      </c>
      <c r="Q663" s="70"/>
      <c r="R663" s="71"/>
      <c r="S663" s="4"/>
      <c r="T663" s="4"/>
    </row>
    <row r="664" spans="1:20" ht="11.65" customHeight="1">
      <c r="A664" s="2">
        <v>544</v>
      </c>
      <c r="C664" s="96"/>
      <c r="E664" s="1" t="s">
        <v>210</v>
      </c>
      <c r="H664" s="72"/>
      <c r="I664" s="4">
        <v>0</v>
      </c>
      <c r="J664" s="4">
        <v>0</v>
      </c>
      <c r="K664" s="72"/>
      <c r="L664" s="4">
        <v>0</v>
      </c>
      <c r="M664" s="4">
        <f t="shared" si="8"/>
        <v>0</v>
      </c>
      <c r="N664" s="98">
        <v>0</v>
      </c>
      <c r="O664" s="4">
        <f t="shared" si="9"/>
        <v>0</v>
      </c>
      <c r="P664" s="4">
        <v>0</v>
      </c>
      <c r="Q664" s="70"/>
      <c r="R664" s="71"/>
      <c r="S664" s="4"/>
      <c r="T664" s="4"/>
    </row>
    <row r="665" spans="1:20" ht="11.65" customHeight="1">
      <c r="A665" s="2">
        <v>545</v>
      </c>
      <c r="C665" s="96"/>
      <c r="E665" s="1" t="s">
        <v>211</v>
      </c>
      <c r="H665" s="72"/>
      <c r="I665" s="4">
        <v>0</v>
      </c>
      <c r="J665" s="4">
        <v>0</v>
      </c>
      <c r="K665" s="72"/>
      <c r="L665" s="4">
        <v>0</v>
      </c>
      <c r="M665" s="4">
        <f t="shared" si="8"/>
        <v>0</v>
      </c>
      <c r="N665" s="98">
        <v>0</v>
      </c>
      <c r="O665" s="4">
        <f t="shared" si="9"/>
        <v>0</v>
      </c>
      <c r="P665" s="4">
        <v>0</v>
      </c>
      <c r="Q665" s="70"/>
      <c r="R665" s="71"/>
      <c r="S665" s="4"/>
      <c r="T665" s="4"/>
    </row>
    <row r="666" spans="1:20" ht="11.65" customHeight="1">
      <c r="A666" s="2">
        <v>546</v>
      </c>
      <c r="C666" s="96"/>
      <c r="E666" s="1" t="s">
        <v>212</v>
      </c>
      <c r="H666" s="72"/>
      <c r="I666" s="4">
        <v>0</v>
      </c>
      <c r="J666" s="4">
        <v>0</v>
      </c>
      <c r="K666" s="72"/>
      <c r="L666" s="4">
        <v>0</v>
      </c>
      <c r="M666" s="4">
        <f t="shared" si="8"/>
        <v>0</v>
      </c>
      <c r="N666" s="98">
        <v>0</v>
      </c>
      <c r="O666" s="4">
        <f t="shared" si="9"/>
        <v>0</v>
      </c>
      <c r="P666" s="4">
        <v>0</v>
      </c>
      <c r="Q666" s="70"/>
      <c r="R666" s="71"/>
      <c r="S666" s="4"/>
      <c r="T666" s="4"/>
    </row>
    <row r="667" spans="1:20" ht="11.65" customHeight="1">
      <c r="A667" s="2">
        <v>547</v>
      </c>
      <c r="C667" s="96"/>
      <c r="E667" s="1" t="s">
        <v>213</v>
      </c>
      <c r="H667" s="72"/>
      <c r="I667" s="4">
        <v>0</v>
      </c>
      <c r="J667" s="4">
        <v>0</v>
      </c>
      <c r="K667" s="72"/>
      <c r="L667" s="4">
        <v>0</v>
      </c>
      <c r="M667" s="4">
        <f t="shared" si="8"/>
        <v>0</v>
      </c>
      <c r="N667" s="98">
        <v>0</v>
      </c>
      <c r="O667" s="4">
        <f t="shared" si="9"/>
        <v>0</v>
      </c>
      <c r="P667" s="4">
        <v>0</v>
      </c>
      <c r="Q667" s="70"/>
      <c r="R667" s="71"/>
      <c r="S667" s="4"/>
      <c r="T667" s="4"/>
    </row>
    <row r="668" spans="1:20" ht="11.65" customHeight="1">
      <c r="A668" s="2">
        <v>548</v>
      </c>
      <c r="C668" s="96"/>
      <c r="E668" s="1" t="s">
        <v>214</v>
      </c>
      <c r="H668" s="72"/>
      <c r="I668" s="4">
        <v>0</v>
      </c>
      <c r="J668" s="4">
        <v>0</v>
      </c>
      <c r="K668" s="72"/>
      <c r="L668" s="4">
        <v>0</v>
      </c>
      <c r="M668" s="4">
        <f t="shared" si="8"/>
        <v>0</v>
      </c>
      <c r="N668" s="98">
        <v>0</v>
      </c>
      <c r="O668" s="4">
        <f t="shared" si="9"/>
        <v>0</v>
      </c>
      <c r="P668" s="4">
        <v>0</v>
      </c>
      <c r="Q668" s="70"/>
      <c r="R668" s="71"/>
      <c r="S668" s="4"/>
      <c r="T668" s="4"/>
    </row>
    <row r="669" spans="1:20" ht="11.65" customHeight="1">
      <c r="A669" s="2">
        <v>549</v>
      </c>
      <c r="C669" s="96"/>
      <c r="E669" s="1" t="s">
        <v>215</v>
      </c>
      <c r="H669" s="72"/>
      <c r="I669" s="4">
        <v>0</v>
      </c>
      <c r="J669" s="4">
        <v>0</v>
      </c>
      <c r="K669" s="72"/>
      <c r="L669" s="4">
        <v>0</v>
      </c>
      <c r="M669" s="4">
        <f>L669-N669</f>
        <v>0</v>
      </c>
      <c r="N669" s="98">
        <v>0</v>
      </c>
      <c r="O669" s="4">
        <f>P669-N669</f>
        <v>0</v>
      </c>
      <c r="P669" s="4">
        <v>0</v>
      </c>
      <c r="Q669" s="70"/>
      <c r="R669" s="71"/>
      <c r="S669" s="4"/>
      <c r="T669" s="4"/>
    </row>
    <row r="670" spans="1:20" ht="11.65" customHeight="1">
      <c r="A670" s="2">
        <v>550</v>
      </c>
      <c r="C670" s="96"/>
      <c r="E670" s="1" t="s">
        <v>216</v>
      </c>
      <c r="H670" s="72"/>
      <c r="I670" s="4">
        <v>0</v>
      </c>
      <c r="J670" s="4">
        <v>0</v>
      </c>
      <c r="K670" s="72"/>
      <c r="L670" s="4">
        <v>0</v>
      </c>
      <c r="M670" s="4">
        <f t="shared" si="8"/>
        <v>0</v>
      </c>
      <c r="N670" s="98">
        <v>0</v>
      </c>
      <c r="O670" s="4">
        <f t="shared" si="9"/>
        <v>0</v>
      </c>
      <c r="P670" s="4">
        <v>0</v>
      </c>
      <c r="Q670" s="70"/>
      <c r="R670" s="71"/>
      <c r="S670" s="4"/>
      <c r="T670" s="4"/>
    </row>
    <row r="671" spans="1:20" ht="11.65" customHeight="1">
      <c r="A671" s="2">
        <v>551</v>
      </c>
      <c r="C671" s="96"/>
      <c r="E671" s="1" t="s">
        <v>217</v>
      </c>
      <c r="H671" s="72"/>
      <c r="I671" s="4">
        <v>0</v>
      </c>
      <c r="J671" s="4">
        <v>0</v>
      </c>
      <c r="K671" s="72"/>
      <c r="L671" s="4">
        <v>0</v>
      </c>
      <c r="M671" s="4">
        <f t="shared" si="8"/>
        <v>0</v>
      </c>
      <c r="N671" s="98">
        <v>0</v>
      </c>
      <c r="O671" s="4">
        <f t="shared" si="9"/>
        <v>0</v>
      </c>
      <c r="P671" s="4">
        <v>0</v>
      </c>
      <c r="Q671" s="70"/>
      <c r="R671" s="71"/>
      <c r="S671" s="4"/>
      <c r="T671" s="4"/>
    </row>
    <row r="672" spans="1:20" ht="11.65" customHeight="1">
      <c r="A672" s="2">
        <v>552</v>
      </c>
      <c r="C672" s="96"/>
      <c r="E672" s="1" t="s">
        <v>218</v>
      </c>
      <c r="H672" s="72"/>
      <c r="I672" s="4">
        <v>0</v>
      </c>
      <c r="J672" s="4">
        <v>0</v>
      </c>
      <c r="K672" s="72"/>
      <c r="L672" s="4">
        <v>0</v>
      </c>
      <c r="M672" s="4">
        <f t="shared" si="8"/>
        <v>0</v>
      </c>
      <c r="N672" s="98">
        <v>0</v>
      </c>
      <c r="O672" s="4">
        <f t="shared" si="9"/>
        <v>0</v>
      </c>
      <c r="P672" s="4">
        <v>0</v>
      </c>
      <c r="Q672" s="70"/>
      <c r="R672" s="71"/>
      <c r="S672" s="4"/>
      <c r="T672" s="4"/>
    </row>
    <row r="673" spans="1:20" ht="11.65" customHeight="1">
      <c r="A673" s="2">
        <v>553</v>
      </c>
      <c r="C673" s="96"/>
      <c r="E673" s="1" t="s">
        <v>219</v>
      </c>
      <c r="H673" s="72"/>
      <c r="I673" s="4">
        <v>0</v>
      </c>
      <c r="J673" s="4">
        <v>0</v>
      </c>
      <c r="K673" s="72"/>
      <c r="L673" s="4">
        <v>0</v>
      </c>
      <c r="M673" s="4">
        <f t="shared" si="8"/>
        <v>0</v>
      </c>
      <c r="N673" s="98">
        <v>0</v>
      </c>
      <c r="O673" s="4">
        <f t="shared" si="9"/>
        <v>0</v>
      </c>
      <c r="P673" s="4">
        <v>0</v>
      </c>
      <c r="Q673" s="70"/>
      <c r="R673" s="71"/>
      <c r="S673" s="4"/>
      <c r="T673" s="4"/>
    </row>
    <row r="674" spans="1:20" ht="11.65" customHeight="1">
      <c r="A674" s="2">
        <v>554</v>
      </c>
      <c r="C674" s="96"/>
      <c r="E674" s="1" t="s">
        <v>220</v>
      </c>
      <c r="H674" s="72"/>
      <c r="I674" s="4">
        <v>0</v>
      </c>
      <c r="J674" s="4">
        <v>0</v>
      </c>
      <c r="K674" s="72"/>
      <c r="L674" s="4">
        <v>0</v>
      </c>
      <c r="M674" s="4">
        <f t="shared" si="8"/>
        <v>0</v>
      </c>
      <c r="N674" s="98">
        <v>0</v>
      </c>
      <c r="O674" s="4">
        <f t="shared" si="9"/>
        <v>0</v>
      </c>
      <c r="P674" s="4">
        <v>0</v>
      </c>
      <c r="Q674" s="70"/>
      <c r="R674" s="71"/>
      <c r="S674" s="4"/>
      <c r="T674" s="4"/>
    </row>
    <row r="675" spans="1:20" ht="11.65" customHeight="1" thickBot="1">
      <c r="A675" s="2">
        <v>555</v>
      </c>
      <c r="C675" s="96" t="s">
        <v>221</v>
      </c>
      <c r="H675" s="72"/>
      <c r="I675" s="114">
        <v>1935054442.3299975</v>
      </c>
      <c r="J675" s="114">
        <v>846485754.62701404</v>
      </c>
      <c r="K675" s="72"/>
      <c r="L675" s="114">
        <f>SUM(L657:L674)</f>
        <v>2382858645.3773661</v>
      </c>
      <c r="M675" s="114">
        <f>SUM(M657:M674)</f>
        <v>1347724475.0476942</v>
      </c>
      <c r="N675" s="114">
        <f>SUM(N657:N674)</f>
        <v>1035134170.3296722</v>
      </c>
      <c r="O675" s="114">
        <f>SUM(O657:O674)</f>
        <v>0</v>
      </c>
      <c r="P675" s="114">
        <f>SUM(P657:P674)</f>
        <v>1035134170.3296722</v>
      </c>
      <c r="Q675" s="70"/>
      <c r="R675" s="71"/>
      <c r="S675" s="4"/>
      <c r="T675" s="4"/>
    </row>
    <row r="676" spans="1:20" ht="11.65" customHeight="1" thickTop="1">
      <c r="A676" s="2">
        <v>556</v>
      </c>
      <c r="C676" s="96">
        <v>560</v>
      </c>
      <c r="D676" s="1" t="s">
        <v>149</v>
      </c>
      <c r="H676" s="72"/>
      <c r="I676" s="4"/>
      <c r="J676" s="4"/>
      <c r="K676" s="72"/>
      <c r="L676" s="4"/>
      <c r="M676" s="4"/>
      <c r="N676" s="4"/>
      <c r="O676" s="4"/>
      <c r="P676" s="4"/>
      <c r="Q676" s="70"/>
      <c r="R676" s="71"/>
      <c r="S676" s="4"/>
      <c r="T676" s="4"/>
    </row>
    <row r="677" spans="1:20" ht="11.65" customHeight="1">
      <c r="A677" s="2">
        <v>557</v>
      </c>
      <c r="C677" s="96"/>
      <c r="F677" s="96" t="s">
        <v>665</v>
      </c>
      <c r="G677" s="1" t="s">
        <v>135</v>
      </c>
      <c r="H677" s="72"/>
      <c r="I677" s="4">
        <v>6080103.0499999998</v>
      </c>
      <c r="J677" s="4">
        <v>2623849.0786637277</v>
      </c>
      <c r="K677" s="72"/>
      <c r="L677" s="4">
        <v>6194124.4759460259</v>
      </c>
      <c r="M677" s="4">
        <f>L677-N677</f>
        <v>3521069.8145880369</v>
      </c>
      <c r="N677" s="98">
        <v>2673054.6613579891</v>
      </c>
      <c r="O677" s="4">
        <f>P677-N677</f>
        <v>0</v>
      </c>
      <c r="P677" s="4">
        <v>2673054.6613579891</v>
      </c>
      <c r="Q677" s="70"/>
      <c r="R677" s="71"/>
      <c r="S677" s="4"/>
      <c r="T677" s="4"/>
    </row>
    <row r="678" spans="1:20" ht="11.65" customHeight="1">
      <c r="A678" s="2">
        <v>558</v>
      </c>
      <c r="C678" s="96"/>
      <c r="H678" s="72"/>
      <c r="I678" s="4"/>
      <c r="J678" s="4"/>
      <c r="K678" s="72"/>
      <c r="L678" s="4"/>
      <c r="M678" s="4"/>
      <c r="N678" s="4"/>
      <c r="O678" s="4"/>
      <c r="P678" s="4"/>
      <c r="Q678" s="70"/>
      <c r="R678" s="71"/>
      <c r="S678" s="4"/>
      <c r="T678" s="4"/>
    </row>
    <row r="679" spans="1:20" ht="11.65" customHeight="1">
      <c r="A679" s="2">
        <v>559</v>
      </c>
      <c r="C679" s="96"/>
      <c r="H679" s="72" t="s">
        <v>150</v>
      </c>
      <c r="I679" s="99">
        <v>6080103.0499999998</v>
      </c>
      <c r="J679" s="99">
        <v>2623849.0786637277</v>
      </c>
      <c r="K679" s="72"/>
      <c r="L679" s="99">
        <f>SUBTOTAL(9,L677)</f>
        <v>6194124.4759460259</v>
      </c>
      <c r="M679" s="99">
        <f>SUBTOTAL(9,M677)</f>
        <v>3521069.8145880369</v>
      </c>
      <c r="N679" s="99">
        <f>SUBTOTAL(9,N677)</f>
        <v>2673054.6613579891</v>
      </c>
      <c r="O679" s="99">
        <f>SUBTOTAL(9,O677)</f>
        <v>0</v>
      </c>
      <c r="P679" s="99">
        <f>SUBTOTAL(9,P677)</f>
        <v>2673054.6613579891</v>
      </c>
      <c r="Q679" s="70"/>
      <c r="R679" s="71"/>
      <c r="S679" s="4"/>
      <c r="T679" s="4"/>
    </row>
    <row r="680" spans="1:20" ht="11.65" customHeight="1">
      <c r="A680" s="2">
        <v>560</v>
      </c>
      <c r="C680" s="96"/>
      <c r="H680" s="72"/>
      <c r="I680" s="4"/>
      <c r="J680" s="4"/>
      <c r="K680" s="72"/>
      <c r="L680" s="4"/>
      <c r="M680" s="4"/>
      <c r="N680" s="4"/>
      <c r="O680" s="4"/>
      <c r="P680" s="4"/>
      <c r="Q680" s="70"/>
      <c r="R680" s="71"/>
      <c r="S680" s="4"/>
      <c r="T680" s="4"/>
    </row>
    <row r="681" spans="1:20" ht="11.65" customHeight="1">
      <c r="A681" s="2">
        <v>561</v>
      </c>
      <c r="C681" s="96">
        <v>561</v>
      </c>
      <c r="D681" s="1" t="s">
        <v>222</v>
      </c>
      <c r="H681" s="72"/>
      <c r="I681" s="4"/>
      <c r="J681" s="4"/>
      <c r="K681" s="72"/>
      <c r="L681" s="4"/>
      <c r="M681" s="4"/>
      <c r="N681" s="4"/>
      <c r="O681" s="4"/>
      <c r="P681" s="4"/>
      <c r="Q681" s="70"/>
      <c r="R681" s="71"/>
      <c r="S681" s="4"/>
      <c r="T681" s="4"/>
    </row>
    <row r="682" spans="1:20" ht="11.65" customHeight="1">
      <c r="A682" s="2">
        <v>562</v>
      </c>
      <c r="C682" s="96"/>
      <c r="F682" s="96" t="s">
        <v>665</v>
      </c>
      <c r="G682" s="1" t="s">
        <v>135</v>
      </c>
      <c r="H682" s="72"/>
      <c r="I682" s="4">
        <v>10809557.07</v>
      </c>
      <c r="J682" s="4">
        <v>4664829.8763427185</v>
      </c>
      <c r="K682" s="72"/>
      <c r="L682" s="4">
        <v>11117368.260143163</v>
      </c>
      <c r="M682" s="4">
        <f>L682-N682</f>
        <v>6319703.4464617549</v>
      </c>
      <c r="N682" s="98">
        <v>4797664.8136814078</v>
      </c>
      <c r="O682" s="4">
        <f>P682-N682</f>
        <v>0</v>
      </c>
      <c r="P682" s="4">
        <v>4797664.8136814078</v>
      </c>
      <c r="Q682" s="70"/>
      <c r="R682" s="71"/>
      <c r="S682" s="4"/>
      <c r="T682" s="4"/>
    </row>
    <row r="683" spans="1:20" ht="11.65" customHeight="1">
      <c r="A683" s="2">
        <v>563</v>
      </c>
      <c r="C683" s="96"/>
      <c r="H683" s="72"/>
      <c r="I683" s="4"/>
      <c r="J683" s="4"/>
      <c r="K683" s="72"/>
      <c r="L683" s="4"/>
      <c r="M683" s="4"/>
      <c r="N683" s="4"/>
      <c r="O683" s="4"/>
      <c r="P683" s="4"/>
      <c r="Q683" s="70"/>
      <c r="R683" s="71"/>
      <c r="S683" s="4"/>
      <c r="T683" s="4"/>
    </row>
    <row r="684" spans="1:20" ht="11.65" customHeight="1">
      <c r="A684" s="2">
        <v>564</v>
      </c>
      <c r="C684" s="96"/>
      <c r="H684" s="72" t="s">
        <v>150</v>
      </c>
      <c r="I684" s="99">
        <v>10809557.07</v>
      </c>
      <c r="J684" s="99">
        <v>4664829.8763427185</v>
      </c>
      <c r="K684" s="72"/>
      <c r="L684" s="99">
        <f>SUBTOTAL(9,L682)</f>
        <v>11117368.260143163</v>
      </c>
      <c r="M684" s="99">
        <f>SUBTOTAL(9,M682)</f>
        <v>6319703.4464617549</v>
      </c>
      <c r="N684" s="99">
        <f>SUBTOTAL(9,N682)</f>
        <v>4797664.8136814078</v>
      </c>
      <c r="O684" s="99">
        <f>SUBTOTAL(9,O682)</f>
        <v>0</v>
      </c>
      <c r="P684" s="99">
        <f>SUBTOTAL(9,P682)</f>
        <v>4797664.8136814078</v>
      </c>
      <c r="Q684" s="70"/>
      <c r="R684" s="71"/>
      <c r="S684" s="4"/>
      <c r="T684" s="4"/>
    </row>
    <row r="685" spans="1:20" ht="11.65" customHeight="1">
      <c r="A685" s="2">
        <v>565</v>
      </c>
      <c r="C685" s="96">
        <v>562</v>
      </c>
      <c r="D685" s="1" t="s">
        <v>223</v>
      </c>
      <c r="H685" s="72"/>
      <c r="I685" s="4"/>
      <c r="J685" s="4"/>
      <c r="K685" s="72"/>
      <c r="L685" s="4"/>
      <c r="M685" s="4"/>
      <c r="N685" s="4"/>
      <c r="O685" s="4"/>
      <c r="P685" s="4"/>
      <c r="Q685" s="70"/>
      <c r="R685" s="71"/>
      <c r="S685" s="4"/>
      <c r="T685" s="4"/>
    </row>
    <row r="686" spans="1:20" ht="11.65" customHeight="1">
      <c r="A686" s="2">
        <v>566</v>
      </c>
      <c r="C686" s="96"/>
      <c r="F686" s="96" t="s">
        <v>665</v>
      </c>
      <c r="G686" s="1" t="s">
        <v>135</v>
      </c>
      <c r="H686" s="72"/>
      <c r="I686" s="4">
        <v>2821129.4499999899</v>
      </c>
      <c r="J686" s="4">
        <v>1217449.4161202717</v>
      </c>
      <c r="K686" s="72"/>
      <c r="L686" s="4">
        <v>2933399.5655769827</v>
      </c>
      <c r="M686" s="4">
        <f>L686-N686</f>
        <v>1667500.33916638</v>
      </c>
      <c r="N686" s="98">
        <v>1265899.2264106027</v>
      </c>
      <c r="O686" s="4">
        <f>P686-N686</f>
        <v>0</v>
      </c>
      <c r="P686" s="4">
        <v>1265899.2264106027</v>
      </c>
      <c r="Q686" s="70"/>
      <c r="R686" s="71"/>
      <c r="S686" s="4"/>
      <c r="T686" s="4"/>
    </row>
    <row r="687" spans="1:20" ht="11.65" customHeight="1">
      <c r="A687" s="2">
        <v>567</v>
      </c>
      <c r="C687" s="96"/>
      <c r="H687" s="72"/>
      <c r="I687" s="4"/>
      <c r="J687" s="4"/>
      <c r="K687" s="72"/>
      <c r="L687" s="4"/>
      <c r="M687" s="4"/>
      <c r="N687" s="4"/>
      <c r="O687" s="4"/>
      <c r="P687" s="4"/>
      <c r="Q687" s="70"/>
      <c r="R687" s="71"/>
      <c r="S687" s="4"/>
      <c r="T687" s="4"/>
    </row>
    <row r="688" spans="1:20" ht="11.65" customHeight="1">
      <c r="A688" s="2">
        <v>568</v>
      </c>
      <c r="C688" s="96"/>
      <c r="H688" s="72" t="s">
        <v>150</v>
      </c>
      <c r="I688" s="99">
        <v>2821129.4499999899</v>
      </c>
      <c r="J688" s="99">
        <v>1217449.4161202717</v>
      </c>
      <c r="K688" s="72"/>
      <c r="L688" s="99">
        <f>SUBTOTAL(9,L686)</f>
        <v>2933399.5655769827</v>
      </c>
      <c r="M688" s="99">
        <f>SUBTOTAL(9,M686)</f>
        <v>1667500.33916638</v>
      </c>
      <c r="N688" s="99">
        <f>SUBTOTAL(9,N686)</f>
        <v>1265899.2264106027</v>
      </c>
      <c r="O688" s="99">
        <f>SUBTOTAL(9,O686)</f>
        <v>0</v>
      </c>
      <c r="P688" s="99">
        <f>SUBTOTAL(9,P686)</f>
        <v>1265899.2264106027</v>
      </c>
      <c r="Q688" s="70"/>
      <c r="R688" s="71"/>
      <c r="S688" s="4"/>
      <c r="T688" s="4"/>
    </row>
    <row r="689" spans="1:20" ht="11.65" customHeight="1">
      <c r="A689" s="2">
        <v>569</v>
      </c>
      <c r="C689" s="96"/>
      <c r="H689" s="72"/>
      <c r="I689" s="4"/>
      <c r="J689" s="4"/>
      <c r="K689" s="72"/>
      <c r="L689" s="4"/>
      <c r="M689" s="4"/>
      <c r="N689" s="4"/>
      <c r="O689" s="4"/>
      <c r="P689" s="4"/>
      <c r="Q689" s="70"/>
      <c r="R689" s="71"/>
      <c r="S689" s="4"/>
      <c r="T689" s="4"/>
    </row>
    <row r="690" spans="1:20" ht="11.65" customHeight="1">
      <c r="A690" s="2">
        <v>570</v>
      </c>
      <c r="C690" s="96">
        <v>563</v>
      </c>
      <c r="D690" s="1" t="s">
        <v>224</v>
      </c>
      <c r="H690" s="72"/>
      <c r="I690" s="4"/>
      <c r="J690" s="4"/>
      <c r="K690" s="72"/>
      <c r="L690" s="4"/>
      <c r="M690" s="4"/>
      <c r="N690" s="4"/>
      <c r="O690" s="4"/>
      <c r="P690" s="4"/>
      <c r="Q690" s="70"/>
      <c r="R690" s="71"/>
      <c r="S690" s="4"/>
      <c r="T690" s="4"/>
    </row>
    <row r="691" spans="1:20" ht="11.65" customHeight="1">
      <c r="A691" s="2">
        <v>571</v>
      </c>
      <c r="C691" s="96"/>
      <c r="F691" s="96" t="s">
        <v>665</v>
      </c>
      <c r="G691" s="1" t="s">
        <v>135</v>
      </c>
      <c r="H691" s="72"/>
      <c r="I691" s="4">
        <v>117236.44</v>
      </c>
      <c r="J691" s="4">
        <v>50593.011754926658</v>
      </c>
      <c r="K691" s="72"/>
      <c r="L691" s="4">
        <v>120937.71834268392</v>
      </c>
      <c r="M691" s="4">
        <f>L691-N691</f>
        <v>68747.431724245005</v>
      </c>
      <c r="N691" s="98">
        <v>52190.286618438913</v>
      </c>
      <c r="O691" s="4">
        <f>P691-N691</f>
        <v>0</v>
      </c>
      <c r="P691" s="4">
        <v>52190.286618438913</v>
      </c>
      <c r="Q691" s="70"/>
      <c r="R691" s="71"/>
      <c r="S691" s="4"/>
      <c r="T691" s="4"/>
    </row>
    <row r="692" spans="1:20" ht="11.65" customHeight="1">
      <c r="A692" s="2">
        <v>572</v>
      </c>
      <c r="C692" s="96"/>
      <c r="H692" s="72"/>
      <c r="I692" s="4"/>
      <c r="J692" s="4"/>
      <c r="K692" s="72"/>
      <c r="L692" s="4"/>
      <c r="M692" s="4"/>
      <c r="N692" s="4"/>
      <c r="O692" s="4"/>
      <c r="P692" s="4"/>
      <c r="Q692" s="70"/>
      <c r="R692" s="71"/>
      <c r="S692" s="4"/>
      <c r="T692" s="4"/>
    </row>
    <row r="693" spans="1:20" ht="11.65" customHeight="1">
      <c r="A693" s="2">
        <v>573</v>
      </c>
      <c r="C693" s="96"/>
      <c r="H693" s="72" t="s">
        <v>150</v>
      </c>
      <c r="I693" s="99">
        <v>117236.44</v>
      </c>
      <c r="J693" s="99">
        <v>50593.011754926658</v>
      </c>
      <c r="K693" s="72"/>
      <c r="L693" s="99">
        <f>SUBTOTAL(9,L691)</f>
        <v>120937.71834268392</v>
      </c>
      <c r="M693" s="99">
        <f>SUBTOTAL(9,M691)</f>
        <v>68747.431724245005</v>
      </c>
      <c r="N693" s="99">
        <f>SUBTOTAL(9,N691)</f>
        <v>52190.286618438913</v>
      </c>
      <c r="O693" s="99">
        <f>SUBTOTAL(9,O691)</f>
        <v>0</v>
      </c>
      <c r="P693" s="99">
        <f>SUBTOTAL(9,P691)</f>
        <v>52190.286618438913</v>
      </c>
      <c r="Q693" s="70"/>
      <c r="R693" s="71"/>
      <c r="S693" s="4"/>
      <c r="T693" s="4"/>
    </row>
    <row r="694" spans="1:20" ht="11.65" customHeight="1">
      <c r="A694" s="2">
        <v>574</v>
      </c>
      <c r="C694" s="96"/>
      <c r="H694" s="72"/>
      <c r="I694" s="4"/>
      <c r="J694" s="4"/>
      <c r="K694" s="72"/>
      <c r="L694" s="4"/>
      <c r="M694" s="4"/>
      <c r="N694" s="4"/>
      <c r="O694" s="4"/>
      <c r="P694" s="4"/>
      <c r="Q694" s="70"/>
      <c r="R694" s="71"/>
      <c r="S694" s="4"/>
      <c r="T694" s="4"/>
    </row>
    <row r="695" spans="1:20" ht="11.65" customHeight="1">
      <c r="A695" s="2">
        <v>575</v>
      </c>
      <c r="C695" s="96">
        <v>564</v>
      </c>
      <c r="D695" s="1" t="s">
        <v>225</v>
      </c>
      <c r="H695" s="72"/>
      <c r="I695" s="4"/>
      <c r="J695" s="4"/>
      <c r="K695" s="72"/>
      <c r="L695" s="4"/>
      <c r="M695" s="4"/>
      <c r="N695" s="4"/>
      <c r="O695" s="4"/>
      <c r="P695" s="4"/>
      <c r="Q695" s="70"/>
      <c r="R695" s="71"/>
      <c r="S695" s="4"/>
      <c r="T695" s="4"/>
    </row>
    <row r="696" spans="1:20" ht="11.65" customHeight="1">
      <c r="A696" s="2">
        <v>576</v>
      </c>
      <c r="C696" s="96"/>
      <c r="F696" s="96" t="s">
        <v>665</v>
      </c>
      <c r="G696" s="1" t="s">
        <v>135</v>
      </c>
      <c r="H696" s="72"/>
      <c r="I696" s="4">
        <v>0</v>
      </c>
      <c r="J696" s="4">
        <v>0</v>
      </c>
      <c r="K696" s="72"/>
      <c r="L696" s="4">
        <v>0</v>
      </c>
      <c r="M696" s="4">
        <f>L696-N696</f>
        <v>0</v>
      </c>
      <c r="N696" s="98">
        <v>0</v>
      </c>
      <c r="O696" s="4">
        <f>P696-N696</f>
        <v>0</v>
      </c>
      <c r="P696" s="4">
        <v>0</v>
      </c>
      <c r="Q696" s="70"/>
      <c r="R696" s="71"/>
      <c r="S696" s="4"/>
      <c r="T696" s="4"/>
    </row>
    <row r="697" spans="1:20" ht="11.65" customHeight="1">
      <c r="A697" s="2">
        <v>577</v>
      </c>
      <c r="C697" s="96"/>
      <c r="H697" s="72"/>
      <c r="I697" s="4"/>
      <c r="J697" s="4"/>
      <c r="K697" s="72"/>
      <c r="L697" s="4"/>
      <c r="M697" s="4"/>
      <c r="N697" s="4"/>
      <c r="O697" s="4"/>
      <c r="P697" s="4"/>
      <c r="Q697" s="70"/>
      <c r="R697" s="71"/>
      <c r="S697" s="4"/>
      <c r="T697" s="4"/>
    </row>
    <row r="698" spans="1:20" ht="11.65" customHeight="1">
      <c r="A698" s="2">
        <v>578</v>
      </c>
      <c r="C698" s="96"/>
      <c r="H698" s="72" t="s">
        <v>150</v>
      </c>
      <c r="I698" s="99">
        <v>0</v>
      </c>
      <c r="J698" s="99">
        <v>0</v>
      </c>
      <c r="K698" s="72"/>
      <c r="L698" s="99">
        <f>SUBTOTAL(9,L696)</f>
        <v>0</v>
      </c>
      <c r="M698" s="99">
        <f>SUBTOTAL(9,M696)</f>
        <v>0</v>
      </c>
      <c r="N698" s="99">
        <f>SUBTOTAL(9,N696)</f>
        <v>0</v>
      </c>
      <c r="O698" s="99">
        <f>SUBTOTAL(9,O696)</f>
        <v>0</v>
      </c>
      <c r="P698" s="99">
        <f>SUBTOTAL(9,P696)</f>
        <v>0</v>
      </c>
      <c r="Q698" s="70"/>
      <c r="R698" s="71"/>
      <c r="S698" s="4"/>
      <c r="T698" s="4"/>
    </row>
    <row r="699" spans="1:20" ht="11.65" customHeight="1">
      <c r="A699" s="2">
        <v>579</v>
      </c>
      <c r="C699" s="96"/>
      <c r="H699" s="72"/>
      <c r="I699" s="4"/>
      <c r="J699" s="4"/>
      <c r="K699" s="72"/>
      <c r="L699" s="4"/>
      <c r="M699" s="4"/>
      <c r="N699" s="4"/>
      <c r="O699" s="4"/>
      <c r="P699" s="4"/>
      <c r="Q699" s="70"/>
      <c r="R699" s="71"/>
      <c r="S699" s="4"/>
      <c r="T699" s="4"/>
    </row>
    <row r="700" spans="1:20" ht="11.65" customHeight="1">
      <c r="A700" s="2">
        <v>580</v>
      </c>
      <c r="C700" s="96">
        <v>565</v>
      </c>
      <c r="D700" s="1" t="s">
        <v>226</v>
      </c>
      <c r="H700" s="72"/>
      <c r="I700" s="4"/>
      <c r="J700" s="4"/>
      <c r="K700" s="72"/>
      <c r="L700" s="4"/>
      <c r="M700" s="4"/>
      <c r="N700" s="4"/>
      <c r="O700" s="4"/>
      <c r="P700" s="4"/>
      <c r="Q700" s="70"/>
      <c r="R700" s="71"/>
      <c r="S700" s="4"/>
      <c r="T700" s="4"/>
    </row>
    <row r="701" spans="1:20" ht="11.65" customHeight="1">
      <c r="A701" s="2">
        <v>581</v>
      </c>
      <c r="C701" s="96"/>
      <c r="F701" s="96" t="s">
        <v>665</v>
      </c>
      <c r="G701" s="1" t="s">
        <v>135</v>
      </c>
      <c r="H701" s="72"/>
      <c r="I701" s="4">
        <v>0</v>
      </c>
      <c r="J701" s="4">
        <v>0</v>
      </c>
      <c r="K701" s="72"/>
      <c r="L701" s="4">
        <v>0</v>
      </c>
      <c r="M701" s="4">
        <f>L701-N701</f>
        <v>0</v>
      </c>
      <c r="N701" s="98">
        <v>0</v>
      </c>
      <c r="O701" s="4">
        <f>P701-N701</f>
        <v>0</v>
      </c>
      <c r="P701" s="4">
        <v>0</v>
      </c>
      <c r="Q701" s="70"/>
      <c r="R701" s="71"/>
      <c r="S701" s="4"/>
      <c r="T701" s="4"/>
    </row>
    <row r="702" spans="1:20" ht="11.65" customHeight="1">
      <c r="A702" s="2">
        <v>582</v>
      </c>
      <c r="C702" s="96"/>
      <c r="F702" s="96" t="s">
        <v>665</v>
      </c>
      <c r="G702" s="1" t="s">
        <v>133</v>
      </c>
      <c r="H702" s="72"/>
      <c r="I702" s="4">
        <v>0</v>
      </c>
      <c r="J702" s="4">
        <v>0</v>
      </c>
      <c r="K702" s="72"/>
      <c r="L702" s="4">
        <v>0</v>
      </c>
      <c r="M702" s="4">
        <f>L702-N702</f>
        <v>0</v>
      </c>
      <c r="N702" s="98">
        <v>0</v>
      </c>
      <c r="O702" s="4">
        <f>P702-N702</f>
        <v>0</v>
      </c>
      <c r="P702" s="4">
        <v>0</v>
      </c>
      <c r="Q702" s="70"/>
      <c r="R702" s="71"/>
      <c r="S702" s="4"/>
      <c r="T702" s="4"/>
    </row>
    <row r="703" spans="1:20" ht="11.65" customHeight="1">
      <c r="A703" s="2">
        <v>583</v>
      </c>
      <c r="C703" s="96"/>
      <c r="H703" s="72"/>
      <c r="I703" s="99">
        <v>0</v>
      </c>
      <c r="J703" s="99">
        <v>0</v>
      </c>
      <c r="K703" s="72"/>
      <c r="L703" s="99">
        <f>SUBTOTAL(9,L701:L702)</f>
        <v>0</v>
      </c>
      <c r="M703" s="99">
        <f>SUBTOTAL(9,M701:M702)</f>
        <v>0</v>
      </c>
      <c r="N703" s="99">
        <f>SUBTOTAL(9,N701:N702)</f>
        <v>0</v>
      </c>
      <c r="O703" s="99">
        <f>SUBTOTAL(9,O701:O702)</f>
        <v>0</v>
      </c>
      <c r="P703" s="99">
        <f>SUBTOTAL(9,P701:P702)</f>
        <v>0</v>
      </c>
      <c r="Q703" s="70"/>
      <c r="R703" s="71"/>
      <c r="S703" s="4"/>
      <c r="T703" s="4"/>
    </row>
    <row r="704" spans="1:20" ht="11.65" customHeight="1">
      <c r="A704" s="2">
        <v>584</v>
      </c>
      <c r="C704" s="96"/>
      <c r="H704" s="72"/>
      <c r="I704" s="4"/>
      <c r="J704" s="4"/>
      <c r="K704" s="72"/>
      <c r="L704" s="4"/>
      <c r="M704" s="4"/>
      <c r="N704" s="4"/>
      <c r="O704" s="4"/>
      <c r="P704" s="4"/>
      <c r="Q704" s="70"/>
      <c r="R704" s="71"/>
      <c r="S704" s="4"/>
      <c r="T704" s="4"/>
    </row>
    <row r="705" spans="1:20" ht="11.65" customHeight="1">
      <c r="A705" s="2">
        <v>585</v>
      </c>
      <c r="C705" s="96" t="s">
        <v>227</v>
      </c>
      <c r="D705" s="1" t="s">
        <v>228</v>
      </c>
      <c r="H705" s="72"/>
      <c r="I705" s="4"/>
      <c r="J705" s="4"/>
      <c r="K705" s="72"/>
      <c r="L705" s="4"/>
      <c r="M705" s="4"/>
      <c r="N705" s="4"/>
      <c r="O705" s="4"/>
      <c r="P705" s="4"/>
      <c r="Q705" s="70"/>
      <c r="R705" s="71"/>
      <c r="S705" s="4"/>
      <c r="T705" s="4"/>
    </row>
    <row r="706" spans="1:20" ht="11.65" customHeight="1">
      <c r="A706" s="2">
        <v>586</v>
      </c>
      <c r="C706" s="96"/>
      <c r="F706" s="96" t="s">
        <v>665</v>
      </c>
      <c r="G706" s="1" t="s">
        <v>135</v>
      </c>
      <c r="H706" s="72"/>
      <c r="I706" s="4">
        <v>131608085.83</v>
      </c>
      <c r="J706" s="4">
        <v>56795049.674321279</v>
      </c>
      <c r="K706" s="72"/>
      <c r="L706" s="4">
        <v>126293154.78999999</v>
      </c>
      <c r="M706" s="4">
        <f>L706-N706</f>
        <v>71791746.653952509</v>
      </c>
      <c r="N706" s="98">
        <v>54501408.136047475</v>
      </c>
      <c r="O706" s="4">
        <f>P706-N706</f>
        <v>0</v>
      </c>
      <c r="P706" s="4">
        <v>54501408.136047475</v>
      </c>
      <c r="Q706" s="70"/>
      <c r="R706" s="71"/>
      <c r="S706" s="4"/>
      <c r="T706" s="4"/>
    </row>
    <row r="707" spans="1:20" ht="11.65" customHeight="1">
      <c r="A707" s="2">
        <v>587</v>
      </c>
      <c r="C707" s="96"/>
      <c r="F707" s="96" t="s">
        <v>665</v>
      </c>
      <c r="G707" s="1" t="s">
        <v>133</v>
      </c>
      <c r="H707" s="72"/>
      <c r="I707" s="4">
        <v>6292489.8799999999</v>
      </c>
      <c r="J707" s="4">
        <v>2702836.292936598</v>
      </c>
      <c r="K707" s="72"/>
      <c r="L707" s="4">
        <v>6361487.0099999998</v>
      </c>
      <c r="M707" s="4">
        <f>L707-N707</f>
        <v>3629014.1263610157</v>
      </c>
      <c r="N707" s="98">
        <v>2732472.8836389841</v>
      </c>
      <c r="O707" s="4">
        <f>P707-N707</f>
        <v>0</v>
      </c>
      <c r="P707" s="4">
        <v>2732472.8836389841</v>
      </c>
      <c r="Q707" s="70"/>
      <c r="R707" s="71"/>
      <c r="S707" s="4"/>
      <c r="T707" s="4"/>
    </row>
    <row r="708" spans="1:20" ht="11.65" customHeight="1">
      <c r="A708" s="2">
        <v>588</v>
      </c>
      <c r="C708" s="96"/>
      <c r="H708" s="72"/>
      <c r="I708" s="99">
        <v>137900575.71000001</v>
      </c>
      <c r="J708" s="99">
        <v>59497885.96725788</v>
      </c>
      <c r="K708" s="72"/>
      <c r="L708" s="99">
        <f>SUBTOTAL(9,L706:L707)</f>
        <v>132654641.8</v>
      </c>
      <c r="M708" s="99">
        <f>SUBTOTAL(9,M706:M707)</f>
        <v>75420760.780313522</v>
      </c>
      <c r="N708" s="99">
        <f>SUBTOTAL(9,N706:N707)</f>
        <v>57233881.01968646</v>
      </c>
      <c r="O708" s="99">
        <f>SUBTOTAL(9,O706:O707)</f>
        <v>0</v>
      </c>
      <c r="P708" s="99">
        <f>SUBTOTAL(9,P706:P707)</f>
        <v>57233881.01968646</v>
      </c>
      <c r="Q708" s="70"/>
      <c r="R708" s="71"/>
      <c r="S708" s="4"/>
      <c r="T708" s="4"/>
    </row>
    <row r="709" spans="1:20" ht="11.65" customHeight="1">
      <c r="A709" s="2">
        <v>589</v>
      </c>
      <c r="C709" s="96"/>
      <c r="H709" s="72"/>
      <c r="I709" s="4"/>
      <c r="J709" s="4"/>
      <c r="K709" s="72"/>
      <c r="L709" s="4"/>
      <c r="M709" s="4"/>
      <c r="N709" s="4"/>
      <c r="O709" s="4"/>
      <c r="P709" s="4"/>
      <c r="Q709" s="70"/>
      <c r="R709" s="71"/>
      <c r="S709" s="4"/>
      <c r="T709" s="4"/>
    </row>
    <row r="710" spans="1:20" ht="11.65" customHeight="1">
      <c r="A710" s="2">
        <v>590</v>
      </c>
      <c r="C710" s="96"/>
      <c r="D710" s="1" t="s">
        <v>229</v>
      </c>
      <c r="H710" s="72" t="s">
        <v>150</v>
      </c>
      <c r="I710" s="99">
        <v>137900575.71000001</v>
      </c>
      <c r="J710" s="99">
        <v>59497885.96725788</v>
      </c>
      <c r="K710" s="72"/>
      <c r="L710" s="99">
        <f>SUBTOTAL(9,L701:L708)</f>
        <v>132654641.8</v>
      </c>
      <c r="M710" s="99">
        <f>SUBTOTAL(9,M701:M708)</f>
        <v>75420760.780313522</v>
      </c>
      <c r="N710" s="99">
        <f>SUBTOTAL(9,N701:N708)</f>
        <v>57233881.01968646</v>
      </c>
      <c r="O710" s="99">
        <f>SUBTOTAL(9,O701:O708)</f>
        <v>0</v>
      </c>
      <c r="P710" s="99">
        <f>SUBTOTAL(9,P701:P708)</f>
        <v>57233881.01968646</v>
      </c>
      <c r="Q710" s="70"/>
      <c r="R710" s="71"/>
      <c r="S710" s="4"/>
      <c r="T710" s="4"/>
    </row>
    <row r="711" spans="1:20" ht="11.65" customHeight="1">
      <c r="A711" s="2">
        <v>591</v>
      </c>
      <c r="C711" s="96"/>
      <c r="H711" s="72"/>
      <c r="I711" s="4"/>
      <c r="J711" s="4"/>
      <c r="K711" s="72"/>
      <c r="L711" s="4"/>
      <c r="M711" s="4"/>
      <c r="N711" s="4"/>
      <c r="O711" s="4"/>
      <c r="P711" s="4"/>
      <c r="Q711" s="70"/>
      <c r="R711" s="71"/>
      <c r="S711" s="4"/>
      <c r="T711" s="4"/>
    </row>
    <row r="712" spans="1:20" ht="11.65" customHeight="1">
      <c r="A712" s="2">
        <v>592</v>
      </c>
      <c r="C712" s="96">
        <v>566</v>
      </c>
      <c r="D712" s="1" t="s">
        <v>230</v>
      </c>
      <c r="H712" s="72"/>
      <c r="I712" s="4"/>
      <c r="J712" s="4"/>
      <c r="K712" s="72"/>
      <c r="L712" s="4"/>
      <c r="M712" s="4"/>
      <c r="N712" s="4"/>
      <c r="O712" s="4"/>
      <c r="P712" s="4"/>
      <c r="Q712" s="70"/>
      <c r="R712" s="71"/>
      <c r="S712" s="4"/>
      <c r="T712" s="4"/>
    </row>
    <row r="713" spans="1:20" ht="11.65" customHeight="1">
      <c r="A713" s="2">
        <v>593</v>
      </c>
      <c r="C713" s="96"/>
      <c r="F713" s="96" t="s">
        <v>665</v>
      </c>
      <c r="G713" s="1" t="s">
        <v>135</v>
      </c>
      <c r="H713" s="72"/>
      <c r="I713" s="4">
        <v>4256726.84</v>
      </c>
      <c r="J713" s="4">
        <v>1836976.8909191699</v>
      </c>
      <c r="K713" s="72"/>
      <c r="L713" s="4">
        <v>3544237.5368485954</v>
      </c>
      <c r="M713" s="4">
        <f>L713-N713</f>
        <v>2014733.132210982</v>
      </c>
      <c r="N713" s="98">
        <v>1529504.4046376133</v>
      </c>
      <c r="O713" s="4">
        <f>P713-N713</f>
        <v>0</v>
      </c>
      <c r="P713" s="4">
        <v>1529504.4046376133</v>
      </c>
      <c r="Q713" s="70"/>
      <c r="R713" s="71"/>
      <c r="S713" s="4"/>
      <c r="T713" s="4"/>
    </row>
    <row r="714" spans="1:20" ht="11.65" customHeight="1">
      <c r="A714" s="2">
        <v>594</v>
      </c>
      <c r="C714" s="96"/>
      <c r="H714" s="72"/>
      <c r="I714" s="4"/>
      <c r="J714" s="4"/>
      <c r="K714" s="72"/>
      <c r="L714" s="4"/>
      <c r="M714" s="4"/>
      <c r="N714" s="4"/>
      <c r="O714" s="4"/>
      <c r="P714" s="4"/>
      <c r="Q714" s="70"/>
      <c r="R714" s="71"/>
      <c r="S714" s="4"/>
      <c r="T714" s="4"/>
    </row>
    <row r="715" spans="1:20" ht="11.65" customHeight="1">
      <c r="A715" s="2">
        <v>595</v>
      </c>
      <c r="C715" s="96"/>
      <c r="H715" s="72" t="s">
        <v>150</v>
      </c>
      <c r="I715" s="99">
        <v>4256726.84</v>
      </c>
      <c r="J715" s="99">
        <v>1836976.8909191699</v>
      </c>
      <c r="K715" s="72"/>
      <c r="L715" s="99">
        <f>SUBTOTAL(9,L713)</f>
        <v>3544237.5368485954</v>
      </c>
      <c r="M715" s="99">
        <f>SUBTOTAL(9,M713)</f>
        <v>2014733.132210982</v>
      </c>
      <c r="N715" s="99">
        <f>SUBTOTAL(9,N713)</f>
        <v>1529504.4046376133</v>
      </c>
      <c r="O715" s="99">
        <f>SUBTOTAL(9,O713)</f>
        <v>0</v>
      </c>
      <c r="P715" s="99">
        <f>SUBTOTAL(9,P713)</f>
        <v>1529504.4046376133</v>
      </c>
      <c r="Q715" s="70"/>
      <c r="R715" s="71"/>
      <c r="S715" s="4"/>
      <c r="T715" s="4"/>
    </row>
    <row r="716" spans="1:20" ht="11.65" customHeight="1">
      <c r="A716" s="2">
        <v>596</v>
      </c>
      <c r="C716" s="96"/>
      <c r="H716" s="72"/>
      <c r="I716" s="4"/>
      <c r="J716" s="4"/>
      <c r="K716" s="72"/>
      <c r="L716" s="4"/>
      <c r="M716" s="4"/>
      <c r="N716" s="4"/>
      <c r="O716" s="4"/>
      <c r="P716" s="4"/>
      <c r="Q716" s="70"/>
      <c r="R716" s="71"/>
      <c r="S716" s="4"/>
      <c r="T716" s="4"/>
    </row>
    <row r="717" spans="1:20" ht="11.65" customHeight="1">
      <c r="A717" s="2">
        <v>597</v>
      </c>
      <c r="C717" s="96">
        <v>567</v>
      </c>
      <c r="D717" s="1" t="s">
        <v>231</v>
      </c>
      <c r="H717" s="72"/>
      <c r="I717" s="4"/>
      <c r="J717" s="4"/>
      <c r="K717" s="72"/>
      <c r="L717" s="4"/>
      <c r="M717" s="4"/>
      <c r="N717" s="4"/>
      <c r="O717" s="4"/>
      <c r="P717" s="4"/>
      <c r="Q717" s="70"/>
      <c r="R717" s="71"/>
      <c r="S717" s="4"/>
      <c r="T717" s="4"/>
    </row>
    <row r="718" spans="1:20" ht="11.65" customHeight="1">
      <c r="A718" s="2">
        <v>598</v>
      </c>
      <c r="C718" s="96"/>
      <c r="F718" s="96" t="s">
        <v>665</v>
      </c>
      <c r="G718" s="1" t="s">
        <v>135</v>
      </c>
      <c r="H718" s="72"/>
      <c r="I718" s="4">
        <v>1837477.56</v>
      </c>
      <c r="J718" s="4">
        <v>792957.58036062808</v>
      </c>
      <c r="K718" s="72"/>
      <c r="L718" s="4">
        <v>1928461.7901712963</v>
      </c>
      <c r="M718" s="4">
        <f>L718-N718</f>
        <v>1096240.2554755711</v>
      </c>
      <c r="N718" s="98">
        <v>832221.53469572519</v>
      </c>
      <c r="O718" s="4">
        <f>P718-N718</f>
        <v>0</v>
      </c>
      <c r="P718" s="4">
        <v>832221.53469572519</v>
      </c>
      <c r="Q718" s="70"/>
      <c r="R718" s="71"/>
      <c r="S718" s="4"/>
      <c r="T718" s="4"/>
    </row>
    <row r="719" spans="1:20" ht="11.65" customHeight="1">
      <c r="A719" s="2">
        <v>599</v>
      </c>
      <c r="C719" s="96"/>
      <c r="H719" s="72"/>
      <c r="I719" s="4"/>
      <c r="J719" s="4"/>
      <c r="K719" s="72"/>
      <c r="L719" s="4"/>
      <c r="M719" s="4"/>
      <c r="N719" s="4"/>
      <c r="O719" s="4"/>
      <c r="P719" s="4"/>
      <c r="Q719" s="70"/>
      <c r="R719" s="71"/>
      <c r="S719" s="4"/>
      <c r="T719" s="4"/>
    </row>
    <row r="720" spans="1:20" ht="11.65" customHeight="1">
      <c r="A720" s="2">
        <v>600</v>
      </c>
      <c r="C720" s="96"/>
      <c r="H720" s="72" t="s">
        <v>150</v>
      </c>
      <c r="I720" s="99">
        <v>1837477.56</v>
      </c>
      <c r="J720" s="99">
        <v>792957.58036062808</v>
      </c>
      <c r="K720" s="72"/>
      <c r="L720" s="99">
        <f>SUBTOTAL(9,L718)</f>
        <v>1928461.7901712963</v>
      </c>
      <c r="M720" s="99">
        <f>SUBTOTAL(9,M718)</f>
        <v>1096240.2554755711</v>
      </c>
      <c r="N720" s="99">
        <f>SUBTOTAL(9,N718)</f>
        <v>832221.53469572519</v>
      </c>
      <c r="O720" s="99">
        <f>SUBTOTAL(9,O718)</f>
        <v>0</v>
      </c>
      <c r="P720" s="99">
        <f>SUBTOTAL(9,P718)</f>
        <v>832221.53469572519</v>
      </c>
      <c r="Q720" s="70"/>
      <c r="R720" s="71"/>
      <c r="S720" s="4"/>
      <c r="T720" s="4"/>
    </row>
    <row r="721" spans="1:20" ht="11.65" customHeight="1">
      <c r="A721" s="2">
        <v>601</v>
      </c>
      <c r="C721" s="105"/>
      <c r="D721" s="106"/>
      <c r="E721" s="107"/>
      <c r="G721" s="106"/>
      <c r="H721" s="108"/>
      <c r="I721" s="109"/>
      <c r="J721" s="109"/>
      <c r="K721" s="108"/>
      <c r="L721" s="109"/>
      <c r="M721" s="109"/>
      <c r="N721" s="109"/>
      <c r="O721" s="109"/>
      <c r="P721" s="109"/>
      <c r="Q721" s="70"/>
      <c r="R721" s="71"/>
      <c r="S721" s="4"/>
      <c r="T721" s="4"/>
    </row>
    <row r="722" spans="1:20" ht="11.65" customHeight="1">
      <c r="A722" s="2">
        <v>602</v>
      </c>
      <c r="C722" s="96">
        <v>568</v>
      </c>
      <c r="D722" s="1" t="s">
        <v>162</v>
      </c>
      <c r="H722" s="72"/>
      <c r="I722" s="4"/>
      <c r="J722" s="4"/>
      <c r="K722" s="72"/>
      <c r="L722" s="4"/>
      <c r="M722" s="4"/>
      <c r="N722" s="4"/>
      <c r="O722" s="4"/>
      <c r="P722" s="4"/>
      <c r="Q722" s="70"/>
      <c r="R722" s="71"/>
      <c r="S722" s="4"/>
      <c r="T722" s="4"/>
    </row>
    <row r="723" spans="1:20" ht="11.65" customHeight="1">
      <c r="A723" s="2">
        <v>603</v>
      </c>
      <c r="C723" s="96"/>
      <c r="F723" s="96" t="s">
        <v>665</v>
      </c>
      <c r="G723" s="1" t="s">
        <v>135</v>
      </c>
      <c r="H723" s="72"/>
      <c r="I723" s="4">
        <v>2286817.16</v>
      </c>
      <c r="J723" s="4">
        <v>986868.65156642417</v>
      </c>
      <c r="K723" s="72"/>
      <c r="L723" s="4">
        <v>2353334.9859959125</v>
      </c>
      <c r="M723" s="4">
        <f>L723-N723</f>
        <v>1337760.7787803798</v>
      </c>
      <c r="N723" s="98">
        <v>1015574.2072155327</v>
      </c>
      <c r="O723" s="4">
        <f>P723-N723</f>
        <v>0</v>
      </c>
      <c r="P723" s="4">
        <v>1015574.2072155327</v>
      </c>
      <c r="Q723" s="70"/>
      <c r="R723" s="71"/>
      <c r="S723" s="4"/>
      <c r="T723" s="4"/>
    </row>
    <row r="724" spans="1:20" ht="11.65" customHeight="1">
      <c r="A724" s="2">
        <v>604</v>
      </c>
      <c r="C724" s="96"/>
      <c r="H724" s="72"/>
      <c r="I724" s="4"/>
      <c r="J724" s="4"/>
      <c r="K724" s="72"/>
      <c r="L724" s="4"/>
      <c r="M724" s="4"/>
      <c r="N724" s="4"/>
      <c r="O724" s="4"/>
      <c r="P724" s="4"/>
      <c r="Q724" s="70"/>
      <c r="R724" s="71"/>
      <c r="S724" s="4"/>
      <c r="T724" s="4"/>
    </row>
    <row r="725" spans="1:20" ht="11.65" customHeight="1">
      <c r="A725" s="2">
        <v>605</v>
      </c>
      <c r="C725" s="96"/>
      <c r="H725" s="72" t="s">
        <v>150</v>
      </c>
      <c r="I725" s="99">
        <v>2286817.16</v>
      </c>
      <c r="J725" s="99">
        <v>986868.65156642417</v>
      </c>
      <c r="K725" s="72"/>
      <c r="L725" s="99">
        <f>SUBTOTAL(9,L723)</f>
        <v>2353334.9859959125</v>
      </c>
      <c r="M725" s="99">
        <f>SUBTOTAL(9,M723)</f>
        <v>1337760.7787803798</v>
      </c>
      <c r="N725" s="99">
        <f>SUBTOTAL(9,N723)</f>
        <v>1015574.2072155327</v>
      </c>
      <c r="O725" s="99">
        <f>SUBTOTAL(9,O723)</f>
        <v>0</v>
      </c>
      <c r="P725" s="99">
        <f>SUBTOTAL(9,P723)</f>
        <v>1015574.2072155327</v>
      </c>
      <c r="Q725" s="70"/>
      <c r="R725" s="71"/>
      <c r="S725" s="4"/>
      <c r="T725" s="4"/>
    </row>
    <row r="726" spans="1:20" ht="11.65" customHeight="1">
      <c r="A726" s="2">
        <v>606</v>
      </c>
      <c r="C726" s="96"/>
      <c r="H726" s="72"/>
      <c r="I726" s="4"/>
      <c r="J726" s="4"/>
      <c r="K726" s="72"/>
      <c r="L726" s="4"/>
      <c r="M726" s="4"/>
      <c r="N726" s="4"/>
      <c r="O726" s="4"/>
      <c r="P726" s="4"/>
      <c r="Q726" s="70"/>
      <c r="R726" s="71"/>
      <c r="S726" s="4"/>
      <c r="T726" s="4"/>
    </row>
    <row r="727" spans="1:20" ht="11.65" customHeight="1">
      <c r="A727" s="2">
        <v>607</v>
      </c>
      <c r="C727" s="96">
        <v>569</v>
      </c>
      <c r="D727" s="1" t="s">
        <v>163</v>
      </c>
      <c r="H727" s="72"/>
      <c r="I727" s="4"/>
      <c r="J727" s="4"/>
      <c r="K727" s="72"/>
      <c r="L727" s="4"/>
      <c r="M727" s="4"/>
      <c r="N727" s="4"/>
      <c r="O727" s="4"/>
      <c r="P727" s="4"/>
      <c r="Q727" s="70"/>
      <c r="R727" s="71"/>
      <c r="S727" s="4"/>
      <c r="T727" s="4"/>
    </row>
    <row r="728" spans="1:20" ht="11.65" customHeight="1">
      <c r="A728" s="2">
        <v>608</v>
      </c>
      <c r="C728" s="96"/>
      <c r="F728" s="96" t="s">
        <v>665</v>
      </c>
      <c r="G728" s="1" t="s">
        <v>135</v>
      </c>
      <c r="H728" s="72"/>
      <c r="I728" s="4">
        <v>4806787.97</v>
      </c>
      <c r="J728" s="4">
        <v>2074354.0171439019</v>
      </c>
      <c r="K728" s="72"/>
      <c r="L728" s="4">
        <v>4988912.2958334889</v>
      </c>
      <c r="M728" s="4">
        <f>L728-N728</f>
        <v>2835963.1067639315</v>
      </c>
      <c r="N728" s="98">
        <v>2152949.1890695575</v>
      </c>
      <c r="O728" s="4">
        <f>P728-N728</f>
        <v>0</v>
      </c>
      <c r="P728" s="4">
        <v>2152949.1890695575</v>
      </c>
      <c r="Q728" s="70"/>
      <c r="R728" s="71"/>
      <c r="S728" s="4"/>
      <c r="T728" s="4"/>
    </row>
    <row r="729" spans="1:20" ht="11.65" customHeight="1">
      <c r="A729" s="2">
        <v>609</v>
      </c>
      <c r="C729" s="96"/>
      <c r="H729" s="72"/>
      <c r="I729" s="4"/>
      <c r="J729" s="4"/>
      <c r="K729" s="72"/>
      <c r="L729" s="4"/>
      <c r="M729" s="4"/>
      <c r="N729" s="4"/>
      <c r="O729" s="4"/>
      <c r="P729" s="4"/>
      <c r="Q729" s="70"/>
      <c r="R729" s="71"/>
      <c r="S729" s="4"/>
      <c r="T729" s="4"/>
    </row>
    <row r="730" spans="1:20" ht="11.65" customHeight="1">
      <c r="A730" s="2">
        <v>610</v>
      </c>
      <c r="C730" s="96"/>
      <c r="H730" s="72" t="s">
        <v>150</v>
      </c>
      <c r="I730" s="99">
        <v>4806787.97</v>
      </c>
      <c r="J730" s="99">
        <v>2074354.0171439019</v>
      </c>
      <c r="K730" s="72"/>
      <c r="L730" s="99">
        <f>SUBTOTAL(9,L728)</f>
        <v>4988912.2958334889</v>
      </c>
      <c r="M730" s="99">
        <f>SUBTOTAL(9,M728)</f>
        <v>2835963.1067639315</v>
      </c>
      <c r="N730" s="99">
        <f>SUBTOTAL(9,N728)</f>
        <v>2152949.1890695575</v>
      </c>
      <c r="O730" s="99">
        <f>SUBTOTAL(9,O728)</f>
        <v>0</v>
      </c>
      <c r="P730" s="99">
        <f>SUBTOTAL(9,P728)</f>
        <v>2152949.1890695575</v>
      </c>
      <c r="Q730" s="70"/>
      <c r="R730" s="71"/>
      <c r="S730" s="4"/>
      <c r="T730" s="4"/>
    </row>
    <row r="731" spans="1:20" ht="11.65" customHeight="1">
      <c r="A731" s="2">
        <v>611</v>
      </c>
      <c r="C731" s="96"/>
      <c r="H731" s="72"/>
      <c r="I731" s="4"/>
      <c r="J731" s="4"/>
      <c r="K731" s="72"/>
      <c r="L731" s="4"/>
      <c r="M731" s="4"/>
      <c r="N731" s="4"/>
      <c r="O731" s="4"/>
      <c r="P731" s="4"/>
      <c r="Q731" s="70"/>
      <c r="R731" s="71"/>
      <c r="S731" s="4"/>
      <c r="T731" s="4"/>
    </row>
    <row r="732" spans="1:20" ht="11.65" customHeight="1">
      <c r="A732" s="2">
        <v>612</v>
      </c>
      <c r="C732" s="96">
        <v>570</v>
      </c>
      <c r="D732" s="1" t="s">
        <v>232</v>
      </c>
      <c r="H732" s="72"/>
      <c r="I732" s="4"/>
      <c r="J732" s="4"/>
      <c r="K732" s="72"/>
      <c r="L732" s="4"/>
      <c r="M732" s="4"/>
      <c r="N732" s="4"/>
      <c r="O732" s="4"/>
      <c r="P732" s="4"/>
      <c r="Q732" s="70"/>
      <c r="R732" s="71"/>
      <c r="S732" s="4"/>
      <c r="T732" s="4"/>
    </row>
    <row r="733" spans="1:20" ht="11.65" customHeight="1">
      <c r="A733" s="2">
        <v>613</v>
      </c>
      <c r="C733" s="96"/>
      <c r="F733" s="96" t="s">
        <v>665</v>
      </c>
      <c r="G733" s="1" t="s">
        <v>135</v>
      </c>
      <c r="H733" s="72"/>
      <c r="I733" s="4">
        <v>11187554.810000001</v>
      </c>
      <c r="J733" s="4">
        <v>4827953.5954112587</v>
      </c>
      <c r="K733" s="72"/>
      <c r="L733" s="4">
        <v>11563015.923950732</v>
      </c>
      <c r="M733" s="4">
        <f>L733-N733</f>
        <v>6573033.2823518952</v>
      </c>
      <c r="N733" s="98">
        <v>4989982.6415988365</v>
      </c>
      <c r="O733" s="4">
        <f>P733-N733</f>
        <v>0</v>
      </c>
      <c r="P733" s="4">
        <v>4989982.6415988365</v>
      </c>
      <c r="Q733" s="70"/>
      <c r="R733" s="71"/>
      <c r="S733" s="4"/>
      <c r="T733" s="4"/>
    </row>
    <row r="734" spans="1:20" ht="11.65" customHeight="1">
      <c r="A734" s="2">
        <v>614</v>
      </c>
      <c r="C734" s="96"/>
      <c r="H734" s="72"/>
      <c r="I734" s="4"/>
      <c r="J734" s="4"/>
      <c r="K734" s="72"/>
      <c r="L734" s="4"/>
      <c r="M734" s="4"/>
      <c r="N734" s="4"/>
      <c r="O734" s="4"/>
      <c r="P734" s="4"/>
      <c r="Q734" s="70"/>
      <c r="R734" s="71"/>
      <c r="S734" s="4"/>
      <c r="T734" s="4"/>
    </row>
    <row r="735" spans="1:20" ht="11.65" customHeight="1">
      <c r="A735" s="2">
        <v>615</v>
      </c>
      <c r="C735" s="96"/>
      <c r="H735" s="72" t="s">
        <v>150</v>
      </c>
      <c r="I735" s="99">
        <v>11187554.810000001</v>
      </c>
      <c r="J735" s="99">
        <v>4827953.5954112587</v>
      </c>
      <c r="K735" s="72"/>
      <c r="L735" s="99">
        <f>SUBTOTAL(9,L733)</f>
        <v>11563015.923950732</v>
      </c>
      <c r="M735" s="99">
        <f>SUBTOTAL(9,M733)</f>
        <v>6573033.2823518952</v>
      </c>
      <c r="N735" s="99">
        <f>SUBTOTAL(9,N733)</f>
        <v>4989982.6415988365</v>
      </c>
      <c r="O735" s="99">
        <f>SUBTOTAL(9,O733)</f>
        <v>0</v>
      </c>
      <c r="P735" s="99">
        <f>SUBTOTAL(9,P733)</f>
        <v>4989982.6415988365</v>
      </c>
      <c r="Q735" s="70"/>
      <c r="R735" s="71"/>
      <c r="S735" s="4"/>
      <c r="T735" s="4"/>
    </row>
    <row r="736" spans="1:20" ht="11.65" customHeight="1">
      <c r="A736" s="2">
        <v>616</v>
      </c>
      <c r="C736" s="96"/>
      <c r="H736" s="72"/>
      <c r="I736" s="4"/>
      <c r="J736" s="4"/>
      <c r="K736" s="72"/>
      <c r="L736" s="4"/>
      <c r="M736" s="4"/>
      <c r="N736" s="4"/>
      <c r="O736" s="4"/>
      <c r="P736" s="4"/>
      <c r="Q736" s="70"/>
      <c r="R736" s="71"/>
      <c r="S736" s="4"/>
      <c r="T736" s="4"/>
    </row>
    <row r="737" spans="1:20" ht="11.65" customHeight="1">
      <c r="A737" s="2">
        <v>617</v>
      </c>
      <c r="C737" s="96">
        <v>571</v>
      </c>
      <c r="D737" s="1" t="s">
        <v>233</v>
      </c>
      <c r="H737" s="72"/>
      <c r="I737" s="4"/>
      <c r="J737" s="4"/>
      <c r="K737" s="72"/>
      <c r="L737" s="4"/>
      <c r="M737" s="4"/>
      <c r="N737" s="4"/>
      <c r="O737" s="4"/>
      <c r="P737" s="4"/>
      <c r="Q737" s="70"/>
      <c r="R737" s="71"/>
      <c r="S737" s="4"/>
      <c r="T737" s="4"/>
    </row>
    <row r="738" spans="1:20" ht="11.65" customHeight="1">
      <c r="A738" s="2">
        <v>618</v>
      </c>
      <c r="C738" s="96"/>
      <c r="F738" s="96" t="s">
        <v>665</v>
      </c>
      <c r="G738" s="1" t="s">
        <v>135</v>
      </c>
      <c r="H738" s="72"/>
      <c r="I738" s="4">
        <v>20881691.759999901</v>
      </c>
      <c r="J738" s="4">
        <v>9011427.4766141828</v>
      </c>
      <c r="K738" s="72"/>
      <c r="L738" s="4">
        <v>22672626.805054136</v>
      </c>
      <c r="M738" s="4">
        <f>L738-N738</f>
        <v>12888327.021956243</v>
      </c>
      <c r="N738" s="98">
        <v>9784299.783097893</v>
      </c>
      <c r="O738" s="4">
        <f>P738-N738</f>
        <v>0</v>
      </c>
      <c r="P738" s="4">
        <v>9784299.783097893</v>
      </c>
      <c r="Q738" s="70"/>
      <c r="R738" s="71"/>
      <c r="S738" s="4"/>
      <c r="T738" s="4"/>
    </row>
    <row r="739" spans="1:20" ht="11.65" customHeight="1">
      <c r="A739" s="2">
        <v>619</v>
      </c>
      <c r="C739" s="96"/>
      <c r="H739" s="72"/>
      <c r="I739" s="4"/>
      <c r="J739" s="4"/>
      <c r="K739" s="72"/>
      <c r="L739" s="4"/>
      <c r="M739" s="4"/>
      <c r="N739" s="4"/>
      <c r="O739" s="4"/>
      <c r="P739" s="4"/>
      <c r="Q739" s="70"/>
      <c r="R739" s="71"/>
      <c r="S739" s="4"/>
      <c r="T739" s="4"/>
    </row>
    <row r="740" spans="1:20" ht="11.65" customHeight="1">
      <c r="A740" s="2">
        <v>620</v>
      </c>
      <c r="C740" s="96"/>
      <c r="H740" s="72" t="s">
        <v>150</v>
      </c>
      <c r="I740" s="99">
        <v>20881691.759999901</v>
      </c>
      <c r="J740" s="99">
        <v>9011427.4766141828</v>
      </c>
      <c r="K740" s="72"/>
      <c r="L740" s="99">
        <f>SUBTOTAL(9,L738)</f>
        <v>22672626.805054136</v>
      </c>
      <c r="M740" s="99">
        <f>SUBTOTAL(9,M738)</f>
        <v>12888327.021956243</v>
      </c>
      <c r="N740" s="99">
        <f>SUBTOTAL(9,N738)</f>
        <v>9784299.783097893</v>
      </c>
      <c r="O740" s="99">
        <f>SUBTOTAL(9,O738)</f>
        <v>0</v>
      </c>
      <c r="P740" s="99">
        <f>SUBTOTAL(9,P738)</f>
        <v>9784299.783097893</v>
      </c>
      <c r="Q740" s="70"/>
      <c r="R740" s="71"/>
      <c r="S740" s="4"/>
      <c r="T740" s="4"/>
    </row>
    <row r="741" spans="1:20" ht="11.65" customHeight="1">
      <c r="A741" s="2">
        <v>621</v>
      </c>
      <c r="C741" s="96"/>
      <c r="H741" s="72"/>
      <c r="I741" s="4"/>
      <c r="J741" s="4"/>
      <c r="K741" s="72"/>
      <c r="L741" s="4"/>
      <c r="M741" s="4"/>
      <c r="N741" s="4"/>
      <c r="O741" s="4"/>
      <c r="P741" s="4"/>
      <c r="Q741" s="70"/>
      <c r="R741" s="71"/>
      <c r="S741" s="4"/>
      <c r="T741" s="4"/>
    </row>
    <row r="742" spans="1:20" ht="11.65" customHeight="1">
      <c r="A742" s="2">
        <v>622</v>
      </c>
      <c r="C742" s="96">
        <v>572</v>
      </c>
      <c r="D742" s="1" t="s">
        <v>234</v>
      </c>
      <c r="H742" s="72"/>
      <c r="I742" s="4"/>
      <c r="J742" s="4"/>
      <c r="K742" s="72"/>
      <c r="L742" s="4"/>
      <c r="M742" s="4"/>
      <c r="N742" s="4"/>
      <c r="O742" s="4"/>
      <c r="P742" s="4"/>
      <c r="Q742" s="70"/>
      <c r="R742" s="71"/>
      <c r="S742" s="4"/>
      <c r="T742" s="4"/>
    </row>
    <row r="743" spans="1:20" ht="11.65" customHeight="1">
      <c r="A743" s="2">
        <v>623</v>
      </c>
      <c r="C743" s="96"/>
      <c r="F743" s="96" t="s">
        <v>665</v>
      </c>
      <c r="G743" s="1" t="s">
        <v>135</v>
      </c>
      <c r="H743" s="72"/>
      <c r="I743" s="4">
        <v>140682.62</v>
      </c>
      <c r="J743" s="4">
        <v>60711.135952045966</v>
      </c>
      <c r="K743" s="72"/>
      <c r="L743" s="4">
        <v>146034.7662627481</v>
      </c>
      <c r="M743" s="4">
        <f>L743-N743</f>
        <v>83013.9286617498</v>
      </c>
      <c r="N743" s="98">
        <v>63020.837600998304</v>
      </c>
      <c r="O743" s="4">
        <f>P743-N743</f>
        <v>0</v>
      </c>
      <c r="P743" s="4">
        <v>63020.837600998304</v>
      </c>
      <c r="Q743" s="70"/>
      <c r="R743" s="71"/>
      <c r="S743" s="4"/>
      <c r="T743" s="4"/>
    </row>
    <row r="744" spans="1:20" ht="11.65" customHeight="1">
      <c r="A744" s="2">
        <v>624</v>
      </c>
      <c r="C744" s="96"/>
      <c r="H744" s="72"/>
      <c r="I744" s="4"/>
      <c r="J744" s="4"/>
      <c r="K744" s="72"/>
      <c r="L744" s="4"/>
      <c r="M744" s="4"/>
      <c r="N744" s="4"/>
      <c r="O744" s="4"/>
      <c r="P744" s="4"/>
      <c r="Q744" s="70"/>
      <c r="R744" s="71"/>
      <c r="S744" s="4"/>
      <c r="T744" s="4"/>
    </row>
    <row r="745" spans="1:20" ht="11.65" customHeight="1">
      <c r="A745" s="2">
        <v>625</v>
      </c>
      <c r="C745" s="96"/>
      <c r="H745" s="72" t="s">
        <v>150</v>
      </c>
      <c r="I745" s="99">
        <v>140682.62</v>
      </c>
      <c r="J745" s="99">
        <v>60711.135952045966</v>
      </c>
      <c r="K745" s="72"/>
      <c r="L745" s="99">
        <f>SUBTOTAL(9,L743)</f>
        <v>146034.7662627481</v>
      </c>
      <c r="M745" s="99">
        <f>SUBTOTAL(9,M743)</f>
        <v>83013.9286617498</v>
      </c>
      <c r="N745" s="99">
        <f>SUBTOTAL(9,N743)</f>
        <v>63020.837600998304</v>
      </c>
      <c r="O745" s="99">
        <f>SUBTOTAL(9,O743)</f>
        <v>0</v>
      </c>
      <c r="P745" s="99">
        <f>SUBTOTAL(9,P743)</f>
        <v>63020.837600998304</v>
      </c>
      <c r="Q745" s="70"/>
      <c r="R745" s="71"/>
      <c r="S745" s="4"/>
      <c r="T745" s="4"/>
    </row>
    <row r="746" spans="1:20" ht="11.65" customHeight="1">
      <c r="A746" s="2">
        <v>626</v>
      </c>
      <c r="C746" s="96"/>
      <c r="H746" s="72"/>
      <c r="I746" s="4"/>
      <c r="J746" s="4"/>
      <c r="K746" s="72"/>
      <c r="L746" s="4"/>
      <c r="M746" s="4"/>
      <c r="N746" s="4"/>
      <c r="O746" s="4"/>
      <c r="P746" s="4"/>
      <c r="Q746" s="70"/>
      <c r="R746" s="71"/>
      <c r="S746" s="4"/>
      <c r="T746" s="4"/>
    </row>
    <row r="747" spans="1:20" ht="11.65" customHeight="1">
      <c r="A747" s="2">
        <v>627</v>
      </c>
      <c r="C747" s="96">
        <v>573</v>
      </c>
      <c r="D747" s="1" t="s">
        <v>235</v>
      </c>
      <c r="H747" s="72"/>
      <c r="I747" s="4"/>
      <c r="J747" s="4"/>
      <c r="K747" s="72"/>
      <c r="L747" s="4"/>
      <c r="M747" s="4"/>
      <c r="N747" s="4"/>
      <c r="O747" s="4"/>
      <c r="P747" s="4"/>
      <c r="Q747" s="70"/>
      <c r="R747" s="71"/>
      <c r="S747" s="4"/>
      <c r="T747" s="4"/>
    </row>
    <row r="748" spans="1:20" ht="11.65" customHeight="1">
      <c r="A748" s="2">
        <v>628</v>
      </c>
      <c r="C748" s="96"/>
      <c r="F748" s="96" t="s">
        <v>665</v>
      </c>
      <c r="G748" s="1" t="s">
        <v>135</v>
      </c>
      <c r="H748" s="72"/>
      <c r="I748" s="4">
        <v>269056.34000000003</v>
      </c>
      <c r="J748" s="4">
        <v>116110.40536848053</v>
      </c>
      <c r="K748" s="72"/>
      <c r="L748" s="4">
        <v>283448.3646006955</v>
      </c>
      <c r="M748" s="4">
        <f>L748-N748</f>
        <v>161127.12691932506</v>
      </c>
      <c r="N748" s="98">
        <v>122321.23768137043</v>
      </c>
      <c r="O748" s="4">
        <f>P748-N748</f>
        <v>0</v>
      </c>
      <c r="P748" s="4">
        <v>122321.23768137043</v>
      </c>
      <c r="Q748" s="70"/>
      <c r="R748" s="71"/>
      <c r="S748" s="4"/>
      <c r="T748" s="4"/>
    </row>
    <row r="749" spans="1:20" ht="11.65" customHeight="1">
      <c r="A749" s="2">
        <v>629</v>
      </c>
      <c r="C749" s="96"/>
      <c r="H749" s="72"/>
      <c r="I749" s="4"/>
      <c r="J749" s="4"/>
      <c r="K749" s="72"/>
      <c r="L749" s="4"/>
      <c r="M749" s="4"/>
      <c r="N749" s="4"/>
      <c r="O749" s="4"/>
      <c r="P749" s="4"/>
      <c r="Q749" s="70"/>
      <c r="R749" s="71"/>
      <c r="S749" s="4"/>
      <c r="T749" s="4"/>
    </row>
    <row r="750" spans="1:20" ht="11.65" customHeight="1">
      <c r="A750" s="2">
        <v>630</v>
      </c>
      <c r="C750" s="96"/>
      <c r="H750" s="72" t="s">
        <v>150</v>
      </c>
      <c r="I750" s="99">
        <v>269056.34000000003</v>
      </c>
      <c r="J750" s="99">
        <v>116110.40536848053</v>
      </c>
      <c r="K750" s="72"/>
      <c r="L750" s="99">
        <f>SUBTOTAL(9,L748)</f>
        <v>283448.3646006955</v>
      </c>
      <c r="M750" s="99">
        <f>SUBTOTAL(9,M748)</f>
        <v>161127.12691932506</v>
      </c>
      <c r="N750" s="99">
        <f>SUBTOTAL(9,N748)</f>
        <v>122321.23768137043</v>
      </c>
      <c r="O750" s="99">
        <f>SUBTOTAL(9,O748)</f>
        <v>0</v>
      </c>
      <c r="P750" s="99">
        <f>SUBTOTAL(9,P748)</f>
        <v>122321.23768137043</v>
      </c>
      <c r="Q750" s="70"/>
      <c r="R750" s="71"/>
      <c r="S750" s="4"/>
      <c r="T750" s="4"/>
    </row>
    <row r="751" spans="1:20" ht="11.65" customHeight="1">
      <c r="A751" s="2">
        <v>631</v>
      </c>
      <c r="C751" s="96"/>
      <c r="H751" s="72"/>
      <c r="I751" s="4"/>
      <c r="J751" s="4"/>
      <c r="K751" s="72"/>
      <c r="L751" s="4"/>
      <c r="M751" s="4"/>
      <c r="N751" s="4"/>
      <c r="O751" s="4"/>
      <c r="P751" s="4"/>
      <c r="Q751" s="70"/>
      <c r="R751" s="71"/>
      <c r="S751" s="4"/>
      <c r="T751" s="4"/>
    </row>
    <row r="752" spans="1:20" ht="11.65" customHeight="1" thickBot="1">
      <c r="A752" s="2">
        <v>632</v>
      </c>
      <c r="C752" s="101" t="s">
        <v>236</v>
      </c>
      <c r="H752" s="102" t="s">
        <v>150</v>
      </c>
      <c r="I752" s="103">
        <v>203395396.77999991</v>
      </c>
      <c r="J752" s="103">
        <v>87761967.103475586</v>
      </c>
      <c r="K752" s="102"/>
      <c r="L752" s="103">
        <f>SUBTOTAL(9,L677:L750)</f>
        <v>200500544.28872645</v>
      </c>
      <c r="M752" s="103">
        <f>SUBTOTAL(9,M677:M750)</f>
        <v>113987980.44537403</v>
      </c>
      <c r="N752" s="103">
        <f>SUBTOTAL(9,N677:N750)</f>
        <v>86512563.843352422</v>
      </c>
      <c r="O752" s="103">
        <f>SUBTOTAL(9,O677:O750)</f>
        <v>0</v>
      </c>
      <c r="P752" s="103">
        <f>SUBTOTAL(9,P677:P750)</f>
        <v>86512563.843352422</v>
      </c>
      <c r="Q752" s="70"/>
      <c r="R752" s="71"/>
      <c r="S752" s="4"/>
      <c r="T752" s="4"/>
    </row>
    <row r="753" spans="1:20" ht="11.65" customHeight="1" thickTop="1">
      <c r="A753" s="2">
        <v>633</v>
      </c>
      <c r="C753" s="96"/>
      <c r="H753" s="72"/>
      <c r="I753" s="4"/>
      <c r="J753" s="4"/>
      <c r="K753" s="72"/>
      <c r="L753" s="4"/>
      <c r="M753" s="4"/>
      <c r="N753" s="4"/>
      <c r="O753" s="4"/>
      <c r="P753" s="4"/>
      <c r="Q753" s="70"/>
      <c r="R753" s="71"/>
      <c r="S753" s="4"/>
      <c r="T753" s="4"/>
    </row>
    <row r="754" spans="1:20" ht="11.65" customHeight="1">
      <c r="A754" s="2">
        <v>634</v>
      </c>
      <c r="C754" s="96" t="s">
        <v>237</v>
      </c>
      <c r="H754" s="72"/>
      <c r="I754" s="4"/>
      <c r="J754" s="4"/>
      <c r="K754" s="72"/>
      <c r="L754" s="4"/>
      <c r="M754" s="4"/>
      <c r="N754" s="4"/>
      <c r="O754" s="4"/>
      <c r="P754" s="4"/>
      <c r="Q754" s="70"/>
      <c r="R754" s="71"/>
      <c r="S754" s="4"/>
      <c r="T754" s="4"/>
    </row>
    <row r="755" spans="1:20" ht="11.65" customHeight="1">
      <c r="A755" s="2">
        <v>635</v>
      </c>
      <c r="C755" s="96"/>
      <c r="E755" s="1" t="s">
        <v>133</v>
      </c>
      <c r="H755" s="72"/>
      <c r="I755" s="4">
        <v>6292489.8799999999</v>
      </c>
      <c r="J755" s="4">
        <v>2702836.292936598</v>
      </c>
      <c r="K755" s="72"/>
      <c r="L755" s="4">
        <v>6361487.0099999998</v>
      </c>
      <c r="M755" s="4">
        <f>L755-N755</f>
        <v>3629014.1263610157</v>
      </c>
      <c r="N755" s="98">
        <v>2732472.8836389841</v>
      </c>
      <c r="O755" s="4">
        <f>P755-N755</f>
        <v>0</v>
      </c>
      <c r="P755" s="4">
        <v>2732472.8836389841</v>
      </c>
      <c r="Q755" s="70"/>
      <c r="R755" s="71"/>
      <c r="S755" s="4"/>
      <c r="T755" s="4"/>
    </row>
    <row r="756" spans="1:20" ht="11.65" customHeight="1">
      <c r="A756" s="2">
        <v>636</v>
      </c>
      <c r="C756" s="96"/>
      <c r="E756" s="1" t="s">
        <v>135</v>
      </c>
      <c r="H756" s="72"/>
      <c r="I756" s="4">
        <v>197102906.89999992</v>
      </c>
      <c r="J756" s="4">
        <v>85059130.810538992</v>
      </c>
      <c r="K756" s="72"/>
      <c r="L756" s="4">
        <v>194139057.27872646</v>
      </c>
      <c r="M756" s="4">
        <f>L756-N756</f>
        <v>110358966.31901303</v>
      </c>
      <c r="N756" s="98">
        <v>83780090.959713429</v>
      </c>
      <c r="O756" s="4">
        <f>P756-N756</f>
        <v>0</v>
      </c>
      <c r="P756" s="4">
        <v>83780090.959713429</v>
      </c>
      <c r="Q756" s="70"/>
      <c r="R756" s="71"/>
      <c r="S756" s="4"/>
      <c r="T756" s="4"/>
    </row>
    <row r="757" spans="1:20" ht="11.65" customHeight="1">
      <c r="A757" s="2">
        <v>637</v>
      </c>
      <c r="C757" s="96"/>
      <c r="E757" s="67" t="s">
        <v>238</v>
      </c>
      <c r="H757" s="72"/>
      <c r="I757" s="4">
        <v>0</v>
      </c>
      <c r="J757" s="4">
        <v>0</v>
      </c>
      <c r="K757" s="72"/>
      <c r="L757" s="4">
        <v>0</v>
      </c>
      <c r="M757" s="4">
        <f>L757-N757</f>
        <v>0</v>
      </c>
      <c r="N757" s="98">
        <v>0</v>
      </c>
      <c r="O757" s="4">
        <f>P757-N757</f>
        <v>0</v>
      </c>
      <c r="P757" s="4">
        <v>0</v>
      </c>
      <c r="Q757" s="70"/>
      <c r="R757" s="71"/>
      <c r="S757" s="4"/>
      <c r="T757" s="4"/>
    </row>
    <row r="758" spans="1:20" ht="11.65" customHeight="1" thickBot="1">
      <c r="A758" s="2">
        <v>638</v>
      </c>
      <c r="C758" s="67" t="s">
        <v>239</v>
      </c>
      <c r="H758" s="72" t="s">
        <v>1</v>
      </c>
      <c r="I758" s="114">
        <v>203395396.77999991</v>
      </c>
      <c r="J758" s="114">
        <v>87761967.103475586</v>
      </c>
      <c r="K758" s="72"/>
      <c r="L758" s="114">
        <f>SUM(L755:L757)</f>
        <v>200500544.28872645</v>
      </c>
      <c r="M758" s="114">
        <f>SUM(M755:M757)</f>
        <v>113987980.44537404</v>
      </c>
      <c r="N758" s="114">
        <f>SUM(N755:N757)</f>
        <v>86512563.843352407</v>
      </c>
      <c r="O758" s="114">
        <f>SUM(O755:O757)</f>
        <v>0</v>
      </c>
      <c r="P758" s="114">
        <f>SUM(P755:P757)</f>
        <v>86512563.843352407</v>
      </c>
      <c r="Q758" s="70"/>
      <c r="R758" s="71"/>
      <c r="S758" s="4"/>
      <c r="T758" s="4"/>
    </row>
    <row r="759" spans="1:20" ht="11.65" customHeight="1" thickTop="1">
      <c r="A759" s="2">
        <v>639</v>
      </c>
      <c r="C759" s="96">
        <v>580</v>
      </c>
      <c r="D759" s="1" t="s">
        <v>149</v>
      </c>
      <c r="H759" s="72"/>
      <c r="I759" s="4"/>
      <c r="J759" s="4"/>
      <c r="K759" s="72"/>
      <c r="L759" s="4"/>
      <c r="M759" s="4"/>
      <c r="N759" s="4"/>
      <c r="O759" s="4"/>
      <c r="P759" s="4"/>
      <c r="Q759" s="70"/>
      <c r="R759" s="71"/>
      <c r="S759" s="4"/>
      <c r="T759" s="4"/>
    </row>
    <row r="760" spans="1:20" ht="11.65" customHeight="1">
      <c r="A760" s="2">
        <v>640</v>
      </c>
      <c r="C760" s="96"/>
      <c r="F760" s="96" t="s">
        <v>663</v>
      </c>
      <c r="G760" s="1" t="s">
        <v>131</v>
      </c>
      <c r="H760" s="72"/>
      <c r="I760" s="4">
        <v>42004.44999999999</v>
      </c>
      <c r="J760" s="4">
        <v>45314.45</v>
      </c>
      <c r="K760" s="72"/>
      <c r="L760" s="4">
        <v>44216.90000669154</v>
      </c>
      <c r="M760" s="4">
        <f>L760-N760</f>
        <v>-3380.1534837522559</v>
      </c>
      <c r="N760" s="98">
        <v>47597.053490443795</v>
      </c>
      <c r="O760" s="4">
        <f>P760-N760</f>
        <v>0</v>
      </c>
      <c r="P760" s="4">
        <v>47597.053490443795</v>
      </c>
      <c r="Q760" s="70"/>
      <c r="R760" s="71"/>
      <c r="S760" s="4"/>
      <c r="T760" s="4"/>
    </row>
    <row r="761" spans="1:20" ht="11.65" customHeight="1">
      <c r="A761" s="2">
        <v>641</v>
      </c>
      <c r="C761" s="96"/>
      <c r="F761" s="96" t="s">
        <v>663</v>
      </c>
      <c r="G761" s="1" t="s">
        <v>251</v>
      </c>
      <c r="H761" s="72"/>
      <c r="I761" s="4">
        <v>13876911.699999999</v>
      </c>
      <c r="J761" s="4">
        <v>6673675.1755052274</v>
      </c>
      <c r="K761" s="72"/>
      <c r="L761" s="4">
        <v>14223072.411850786</v>
      </c>
      <c r="M761" s="4">
        <f>L761-N761</f>
        <v>7382921.8562785499</v>
      </c>
      <c r="N761" s="98">
        <v>6840150.555572236</v>
      </c>
      <c r="O761" s="4">
        <f>P761-N761</f>
        <v>0</v>
      </c>
      <c r="P761" s="4">
        <v>6840150.555572236</v>
      </c>
      <c r="Q761" s="70"/>
      <c r="R761" s="71"/>
      <c r="S761" s="4"/>
      <c r="T761" s="4"/>
    </row>
    <row r="762" spans="1:20" ht="11.65" customHeight="1">
      <c r="A762" s="2">
        <v>642</v>
      </c>
      <c r="C762" s="96"/>
      <c r="H762" s="72" t="s">
        <v>150</v>
      </c>
      <c r="I762" s="99">
        <v>13918916.149999999</v>
      </c>
      <c r="J762" s="99">
        <v>6718989.6255052276</v>
      </c>
      <c r="K762" s="72"/>
      <c r="L762" s="99">
        <f>SUBTOTAL(9,L760:L761)</f>
        <v>14267289.311857477</v>
      </c>
      <c r="M762" s="99">
        <f>SUBTOTAL(9,M760:M761)</f>
        <v>7379541.7027947977</v>
      </c>
      <c r="N762" s="99">
        <f>SUBTOTAL(9,N760:N761)</f>
        <v>6887747.60906268</v>
      </c>
      <c r="O762" s="99">
        <f>SUBTOTAL(9,O760:O761)</f>
        <v>0</v>
      </c>
      <c r="P762" s="99">
        <f>SUBTOTAL(9,P760:P761)</f>
        <v>6887747.60906268</v>
      </c>
      <c r="Q762" s="70"/>
      <c r="R762" s="71"/>
      <c r="S762" s="4"/>
      <c r="T762" s="4"/>
    </row>
    <row r="763" spans="1:20" ht="11.65" customHeight="1">
      <c r="A763" s="2">
        <v>643</v>
      </c>
      <c r="C763" s="96"/>
      <c r="H763" s="72"/>
      <c r="I763" s="4"/>
      <c r="J763" s="4"/>
      <c r="K763" s="72"/>
      <c r="L763" s="4"/>
      <c r="M763" s="4"/>
      <c r="N763" s="4"/>
      <c r="O763" s="4"/>
      <c r="P763" s="4"/>
      <c r="Q763" s="70"/>
      <c r="R763" s="71"/>
      <c r="S763" s="4"/>
      <c r="T763" s="4"/>
    </row>
    <row r="764" spans="1:20" ht="11.65" customHeight="1">
      <c r="A764" s="2">
        <v>644</v>
      </c>
      <c r="C764" s="96">
        <v>581</v>
      </c>
      <c r="D764" s="1" t="s">
        <v>222</v>
      </c>
      <c r="H764" s="72"/>
      <c r="I764" s="4"/>
      <c r="J764" s="4"/>
      <c r="K764" s="72"/>
      <c r="L764" s="4"/>
      <c r="M764" s="4"/>
      <c r="N764" s="4"/>
      <c r="O764" s="4"/>
      <c r="P764" s="4"/>
      <c r="Q764" s="70"/>
      <c r="R764" s="71"/>
      <c r="S764" s="4"/>
      <c r="T764" s="4"/>
    </row>
    <row r="765" spans="1:20" ht="11.65" customHeight="1">
      <c r="A765" s="2">
        <v>645</v>
      </c>
      <c r="C765" s="96"/>
      <c r="F765" s="96" t="s">
        <v>663</v>
      </c>
      <c r="G765" s="1" t="s">
        <v>131</v>
      </c>
      <c r="H765" s="72"/>
      <c r="I765" s="4">
        <v>0</v>
      </c>
      <c r="J765" s="4">
        <v>0</v>
      </c>
      <c r="K765" s="72"/>
      <c r="L765" s="4">
        <v>4.6724707484356864E-2</v>
      </c>
      <c r="M765" s="4">
        <f>L765-N765</f>
        <v>4.6724707484356864E-2</v>
      </c>
      <c r="N765" s="98">
        <v>0</v>
      </c>
      <c r="O765" s="4">
        <f>P765-N765</f>
        <v>0</v>
      </c>
      <c r="P765" s="4">
        <v>0</v>
      </c>
      <c r="Q765" s="70"/>
      <c r="R765" s="71"/>
      <c r="S765" s="4"/>
      <c r="T765" s="4"/>
    </row>
    <row r="766" spans="1:20" ht="11.65" customHeight="1">
      <c r="A766" s="2">
        <v>646</v>
      </c>
      <c r="C766" s="96"/>
      <c r="F766" s="96" t="s">
        <v>663</v>
      </c>
      <c r="G766" s="1" t="s">
        <v>251</v>
      </c>
      <c r="H766" s="72"/>
      <c r="I766" s="4">
        <v>13794409.9</v>
      </c>
      <c r="J766" s="4">
        <v>6633998.464541181</v>
      </c>
      <c r="K766" s="72"/>
      <c r="L766" s="4">
        <v>14143655.48273913</v>
      </c>
      <c r="M766" s="4">
        <f>L766-N766</f>
        <v>7341698.064068336</v>
      </c>
      <c r="N766" s="98">
        <v>6801957.418670794</v>
      </c>
      <c r="O766" s="4">
        <f>P766-N766</f>
        <v>0</v>
      </c>
      <c r="P766" s="4">
        <v>6801957.418670794</v>
      </c>
      <c r="Q766" s="70"/>
      <c r="R766" s="71"/>
      <c r="S766" s="4"/>
      <c r="T766" s="4"/>
    </row>
    <row r="767" spans="1:20" ht="11.65" customHeight="1">
      <c r="A767" s="2">
        <v>647</v>
      </c>
      <c r="C767" s="96"/>
      <c r="H767" s="72" t="s">
        <v>150</v>
      </c>
      <c r="I767" s="99">
        <v>13794409.9</v>
      </c>
      <c r="J767" s="99">
        <v>6633998.464541181</v>
      </c>
      <c r="K767" s="72"/>
      <c r="L767" s="99">
        <f>SUBTOTAL(9,L765:L766)</f>
        <v>14143655.529463837</v>
      </c>
      <c r="M767" s="99">
        <f>SUBTOTAL(9,M765:M766)</f>
        <v>7341698.1107930439</v>
      </c>
      <c r="N767" s="99">
        <f>SUBTOTAL(9,N765:N766)</f>
        <v>6801957.418670794</v>
      </c>
      <c r="O767" s="99">
        <f>SUBTOTAL(9,O765:O766)</f>
        <v>0</v>
      </c>
      <c r="P767" s="99">
        <f>SUBTOTAL(9,P765:P766)</f>
        <v>6801957.418670794</v>
      </c>
      <c r="Q767" s="70"/>
      <c r="R767" s="71"/>
      <c r="S767" s="4"/>
      <c r="T767" s="4"/>
    </row>
    <row r="768" spans="1:20" ht="11.65" customHeight="1">
      <c r="A768" s="2">
        <v>648</v>
      </c>
      <c r="C768" s="96"/>
      <c r="H768" s="72"/>
      <c r="I768" s="4"/>
      <c r="J768" s="4"/>
      <c r="K768" s="72"/>
      <c r="L768" s="4"/>
      <c r="M768" s="4"/>
      <c r="N768" s="4"/>
      <c r="O768" s="4"/>
      <c r="P768" s="4"/>
      <c r="Q768" s="70"/>
      <c r="R768" s="71"/>
      <c r="S768" s="4"/>
      <c r="T768" s="4"/>
    </row>
    <row r="769" spans="1:20" ht="11.65" customHeight="1">
      <c r="A769" s="2">
        <v>649</v>
      </c>
      <c r="C769" s="96">
        <v>582</v>
      </c>
      <c r="D769" s="1" t="s">
        <v>223</v>
      </c>
      <c r="H769" s="72"/>
      <c r="I769" s="4"/>
      <c r="J769" s="4"/>
      <c r="K769" s="72"/>
      <c r="L769" s="4"/>
      <c r="M769" s="4"/>
      <c r="N769" s="4"/>
      <c r="O769" s="4"/>
      <c r="P769" s="4"/>
      <c r="Q769" s="70"/>
      <c r="R769" s="71"/>
      <c r="S769" s="4"/>
      <c r="T769" s="4"/>
    </row>
    <row r="770" spans="1:20" ht="11.65" customHeight="1">
      <c r="A770" s="2">
        <v>650</v>
      </c>
      <c r="C770" s="96"/>
      <c r="F770" s="96" t="s">
        <v>663</v>
      </c>
      <c r="G770" s="1" t="s">
        <v>131</v>
      </c>
      <c r="H770" s="72"/>
      <c r="I770" s="4">
        <v>4039698.8899999997</v>
      </c>
      <c r="J770" s="4">
        <v>1637670.87</v>
      </c>
      <c r="K770" s="72"/>
      <c r="L770" s="4">
        <v>4186127.9218090763</v>
      </c>
      <c r="M770" s="4">
        <f>L770-N770</f>
        <v>2485737.9871368809</v>
      </c>
      <c r="N770" s="98">
        <v>1700389.9346721957</v>
      </c>
      <c r="O770" s="4">
        <f>P770-N770</f>
        <v>0</v>
      </c>
      <c r="P770" s="4">
        <v>1700389.9346721957</v>
      </c>
      <c r="Q770" s="70"/>
      <c r="R770" s="71"/>
      <c r="S770" s="4"/>
      <c r="T770" s="4"/>
    </row>
    <row r="771" spans="1:20" ht="11.65" customHeight="1">
      <c r="A771" s="2">
        <v>651</v>
      </c>
      <c r="C771" s="96"/>
      <c r="F771" s="96" t="s">
        <v>663</v>
      </c>
      <c r="G771" s="1" t="s">
        <v>251</v>
      </c>
      <c r="H771" s="72"/>
      <c r="I771" s="4">
        <v>33604.92</v>
      </c>
      <c r="J771" s="4">
        <v>16161.255849083418</v>
      </c>
      <c r="K771" s="72"/>
      <c r="L771" s="4">
        <v>34600.390526839903</v>
      </c>
      <c r="M771" s="4">
        <f>L771-N771</f>
        <v>17960.393651904269</v>
      </c>
      <c r="N771" s="98">
        <v>16639.996874935634</v>
      </c>
      <c r="O771" s="4">
        <f>P771-N771</f>
        <v>0</v>
      </c>
      <c r="P771" s="4">
        <v>16639.996874935634</v>
      </c>
      <c r="Q771" s="70"/>
      <c r="R771" s="71"/>
      <c r="S771" s="4"/>
      <c r="T771" s="4"/>
    </row>
    <row r="772" spans="1:20" ht="11.65" customHeight="1">
      <c r="A772" s="2">
        <v>652</v>
      </c>
      <c r="C772" s="96"/>
      <c r="H772" s="72" t="s">
        <v>150</v>
      </c>
      <c r="I772" s="99">
        <v>4073303.8099999996</v>
      </c>
      <c r="J772" s="99">
        <v>1653832.1258490835</v>
      </c>
      <c r="K772" s="72"/>
      <c r="L772" s="99">
        <f>SUBTOTAL(9,L770:L771)</f>
        <v>4220728.3123359159</v>
      </c>
      <c r="M772" s="99">
        <f>SUBTOTAL(9,M770:M771)</f>
        <v>2503698.3807887849</v>
      </c>
      <c r="N772" s="99">
        <f>SUBTOTAL(9,N770:N771)</f>
        <v>1717029.9315471314</v>
      </c>
      <c r="O772" s="99">
        <f>SUBTOTAL(9,O770:O771)</f>
        <v>0</v>
      </c>
      <c r="P772" s="99">
        <f>SUBTOTAL(9,P770:P771)</f>
        <v>1717029.9315471314</v>
      </c>
      <c r="Q772" s="70"/>
      <c r="R772" s="71"/>
      <c r="S772" s="4"/>
      <c r="T772" s="4"/>
    </row>
    <row r="773" spans="1:20" ht="11.65" customHeight="1">
      <c r="A773" s="2">
        <v>653</v>
      </c>
      <c r="C773" s="96"/>
      <c r="H773" s="72"/>
      <c r="I773" s="4"/>
      <c r="J773" s="4"/>
      <c r="K773" s="72"/>
      <c r="L773" s="4"/>
      <c r="M773" s="4"/>
      <c r="N773" s="4"/>
      <c r="O773" s="4"/>
      <c r="P773" s="4"/>
      <c r="Q773" s="70"/>
      <c r="R773" s="71"/>
      <c r="S773" s="4"/>
      <c r="T773" s="4"/>
    </row>
    <row r="774" spans="1:20" ht="11.65" customHeight="1">
      <c r="A774" s="2">
        <v>654</v>
      </c>
      <c r="C774" s="96">
        <v>583</v>
      </c>
      <c r="D774" s="1" t="s">
        <v>240</v>
      </c>
      <c r="H774" s="72"/>
      <c r="I774" s="4"/>
      <c r="J774" s="4"/>
      <c r="K774" s="72"/>
      <c r="L774" s="4"/>
      <c r="M774" s="4"/>
      <c r="N774" s="4"/>
      <c r="O774" s="4"/>
      <c r="P774" s="4"/>
      <c r="Q774" s="70"/>
      <c r="R774" s="71"/>
      <c r="S774" s="4"/>
      <c r="T774" s="4"/>
    </row>
    <row r="775" spans="1:20" ht="11.65" customHeight="1">
      <c r="A775" s="2">
        <v>655</v>
      </c>
      <c r="C775" s="96"/>
      <c r="F775" s="96" t="s">
        <v>663</v>
      </c>
      <c r="G775" s="1" t="s">
        <v>131</v>
      </c>
      <c r="H775" s="72"/>
      <c r="I775" s="4">
        <v>5982126.8599999985</v>
      </c>
      <c r="J775" s="4">
        <v>1627686.65</v>
      </c>
      <c r="K775" s="72"/>
      <c r="L775" s="4">
        <v>6152491.2799306707</v>
      </c>
      <c r="M775" s="4">
        <f>L775-N775</f>
        <v>4477398.8658890603</v>
      </c>
      <c r="N775" s="98">
        <v>1675092.4140416104</v>
      </c>
      <c r="O775" s="4">
        <f>P775-N775</f>
        <v>0</v>
      </c>
      <c r="P775" s="4">
        <v>1675092.4140416104</v>
      </c>
      <c r="Q775" s="70"/>
      <c r="R775" s="71"/>
      <c r="S775" s="4"/>
      <c r="T775" s="4"/>
    </row>
    <row r="776" spans="1:20" ht="11.65" customHeight="1">
      <c r="A776" s="2">
        <v>656</v>
      </c>
      <c r="C776" s="96"/>
      <c r="F776" s="96" t="s">
        <v>663</v>
      </c>
      <c r="G776" s="1" t="s">
        <v>251</v>
      </c>
      <c r="H776" s="72"/>
      <c r="I776" s="4">
        <v>30144.76</v>
      </c>
      <c r="J776" s="4">
        <v>14497.197995686818</v>
      </c>
      <c r="K776" s="72"/>
      <c r="L776" s="4">
        <v>31066.206116022156</v>
      </c>
      <c r="M776" s="4">
        <f>L776-N776</f>
        <v>16125.866865061458</v>
      </c>
      <c r="N776" s="98">
        <v>14940.339250960698</v>
      </c>
      <c r="O776" s="4">
        <f>P776-N776</f>
        <v>0</v>
      </c>
      <c r="P776" s="4">
        <v>14940.339250960698</v>
      </c>
      <c r="Q776" s="70"/>
      <c r="R776" s="71"/>
      <c r="S776" s="4"/>
      <c r="T776" s="4"/>
    </row>
    <row r="777" spans="1:20" ht="11.65" customHeight="1">
      <c r="A777" s="2">
        <v>657</v>
      </c>
      <c r="C777" s="96"/>
      <c r="H777" s="72" t="s">
        <v>150</v>
      </c>
      <c r="I777" s="99">
        <v>6012271.6199999982</v>
      </c>
      <c r="J777" s="99">
        <v>1642183.8479956868</v>
      </c>
      <c r="K777" s="72"/>
      <c r="L777" s="99">
        <f>SUBTOTAL(9,L775:L776)</f>
        <v>6183557.4860466933</v>
      </c>
      <c r="M777" s="99">
        <f>SUBTOTAL(9,M775:M776)</f>
        <v>4493524.7327541215</v>
      </c>
      <c r="N777" s="99">
        <f>SUBTOTAL(9,N775:N776)</f>
        <v>1690032.7532925711</v>
      </c>
      <c r="O777" s="99">
        <f>SUBTOTAL(9,O775:O776)</f>
        <v>0</v>
      </c>
      <c r="P777" s="99">
        <f>SUBTOTAL(9,P775:P776)</f>
        <v>1690032.7532925711</v>
      </c>
      <c r="Q777" s="70"/>
      <c r="R777" s="71"/>
      <c r="S777" s="4"/>
      <c r="T777" s="4"/>
    </row>
    <row r="778" spans="1:20" ht="11.65" customHeight="1">
      <c r="A778" s="2">
        <v>658</v>
      </c>
      <c r="C778" s="96"/>
      <c r="H778" s="72"/>
      <c r="I778" s="4"/>
      <c r="J778" s="4"/>
      <c r="K778" s="72"/>
      <c r="L778" s="4"/>
      <c r="M778" s="4"/>
      <c r="N778" s="4"/>
      <c r="O778" s="4"/>
      <c r="P778" s="4"/>
      <c r="Q778" s="70"/>
      <c r="R778" s="71"/>
      <c r="S778" s="4"/>
      <c r="T778" s="4"/>
    </row>
    <row r="779" spans="1:20" ht="11.65" customHeight="1">
      <c r="A779" s="2">
        <v>659</v>
      </c>
      <c r="C779" s="96">
        <v>584</v>
      </c>
      <c r="D779" s="1" t="s">
        <v>225</v>
      </c>
      <c r="H779" s="72"/>
      <c r="I779" s="4"/>
      <c r="J779" s="4"/>
      <c r="K779" s="72"/>
      <c r="L779" s="4"/>
      <c r="M779" s="4"/>
      <c r="N779" s="4"/>
      <c r="O779" s="4"/>
      <c r="P779" s="4"/>
      <c r="Q779" s="70"/>
      <c r="R779" s="71"/>
      <c r="S779" s="4"/>
      <c r="T779" s="4"/>
    </row>
    <row r="780" spans="1:20" ht="11.65" customHeight="1">
      <c r="A780" s="2">
        <v>660</v>
      </c>
      <c r="C780" s="96"/>
      <c r="F780" s="96" t="s">
        <v>663</v>
      </c>
      <c r="G780" s="1" t="s">
        <v>131</v>
      </c>
      <c r="H780" s="72"/>
      <c r="I780" s="4">
        <v>277.75</v>
      </c>
      <c r="J780" s="4">
        <v>266.29000000000002</v>
      </c>
      <c r="K780" s="72"/>
      <c r="L780" s="4">
        <v>291.74097019760285</v>
      </c>
      <c r="M780" s="4">
        <f>L780-N780</f>
        <v>12.037269193391637</v>
      </c>
      <c r="N780" s="98">
        <v>279.70370100421121</v>
      </c>
      <c r="O780" s="4">
        <f>P780-N780</f>
        <v>0</v>
      </c>
      <c r="P780" s="4">
        <v>279.70370100421121</v>
      </c>
      <c r="Q780" s="70"/>
      <c r="R780" s="71"/>
      <c r="S780" s="4"/>
      <c r="T780" s="4"/>
    </row>
    <row r="781" spans="1:20" ht="11.65" customHeight="1">
      <c r="A781" s="2">
        <v>661</v>
      </c>
      <c r="C781" s="96"/>
      <c r="F781" s="96" t="s">
        <v>663</v>
      </c>
      <c r="G781" s="1" t="s">
        <v>251</v>
      </c>
      <c r="H781" s="72"/>
      <c r="I781" s="4">
        <v>0</v>
      </c>
      <c r="J781" s="4">
        <v>0</v>
      </c>
      <c r="K781" s="72"/>
      <c r="L781" s="4">
        <v>0</v>
      </c>
      <c r="M781" s="4">
        <f>L781-N781</f>
        <v>0</v>
      </c>
      <c r="N781" s="98">
        <v>0</v>
      </c>
      <c r="O781" s="4">
        <f>P781-N781</f>
        <v>0</v>
      </c>
      <c r="P781" s="4">
        <v>0</v>
      </c>
      <c r="Q781" s="70"/>
      <c r="R781" s="71"/>
      <c r="S781" s="4"/>
      <c r="T781" s="4"/>
    </row>
    <row r="782" spans="1:20" ht="11.65" customHeight="1">
      <c r="A782" s="2">
        <v>662</v>
      </c>
      <c r="C782" s="96"/>
      <c r="H782" s="72" t="s">
        <v>150</v>
      </c>
      <c r="I782" s="99">
        <v>277.75</v>
      </c>
      <c r="J782" s="99">
        <v>266.29000000000002</v>
      </c>
      <c r="K782" s="72"/>
      <c r="L782" s="99">
        <f>SUBTOTAL(9,L780:L781)</f>
        <v>291.74097019760285</v>
      </c>
      <c r="M782" s="99">
        <f>SUBTOTAL(9,M780:M781)</f>
        <v>12.037269193391637</v>
      </c>
      <c r="N782" s="99">
        <f>SUBTOTAL(9,N780:N781)</f>
        <v>279.70370100421121</v>
      </c>
      <c r="O782" s="99">
        <f>SUBTOTAL(9,O780:O781)</f>
        <v>0</v>
      </c>
      <c r="P782" s="99">
        <f>SUBTOTAL(9,P780:P781)</f>
        <v>279.70370100421121</v>
      </c>
      <c r="Q782" s="70"/>
      <c r="R782" s="71"/>
      <c r="S782" s="4"/>
      <c r="T782" s="4"/>
    </row>
    <row r="783" spans="1:20" ht="11.65" customHeight="1">
      <c r="A783" s="2">
        <v>663</v>
      </c>
      <c r="C783" s="96"/>
      <c r="H783" s="72"/>
      <c r="I783" s="4"/>
      <c r="J783" s="4"/>
      <c r="K783" s="72"/>
      <c r="L783" s="4"/>
      <c r="M783" s="4"/>
      <c r="N783" s="4"/>
      <c r="O783" s="4"/>
      <c r="P783" s="4"/>
      <c r="Q783" s="70"/>
      <c r="R783" s="71"/>
      <c r="S783" s="4"/>
      <c r="T783" s="4"/>
    </row>
    <row r="784" spans="1:20" ht="11.65" customHeight="1">
      <c r="A784" s="2">
        <v>664</v>
      </c>
      <c r="C784" s="96">
        <v>585</v>
      </c>
      <c r="D784" s="1" t="s">
        <v>241</v>
      </c>
      <c r="H784" s="72"/>
      <c r="I784" s="4"/>
      <c r="J784" s="4"/>
      <c r="K784" s="72"/>
      <c r="L784" s="4"/>
      <c r="M784" s="4"/>
      <c r="N784" s="4"/>
      <c r="O784" s="4"/>
      <c r="P784" s="4"/>
      <c r="Q784" s="70"/>
      <c r="R784" s="71"/>
      <c r="S784" s="4"/>
      <c r="T784" s="4"/>
    </row>
    <row r="785" spans="1:20" ht="11.65" customHeight="1">
      <c r="A785" s="2">
        <v>665</v>
      </c>
      <c r="C785" s="96"/>
      <c r="F785" s="96" t="s">
        <v>663</v>
      </c>
      <c r="G785" s="1" t="s">
        <v>131</v>
      </c>
      <c r="H785" s="72"/>
      <c r="I785" s="4">
        <v>0</v>
      </c>
      <c r="J785" s="4">
        <v>0</v>
      </c>
      <c r="K785" s="72"/>
      <c r="L785" s="4">
        <v>0</v>
      </c>
      <c r="M785" s="4">
        <f>L785-N785</f>
        <v>0</v>
      </c>
      <c r="N785" s="98">
        <v>0</v>
      </c>
      <c r="O785" s="4">
        <f>P785-N785</f>
        <v>0</v>
      </c>
      <c r="P785" s="4">
        <v>0</v>
      </c>
      <c r="Q785" s="70"/>
      <c r="R785" s="71"/>
      <c r="S785" s="4"/>
      <c r="T785" s="4"/>
    </row>
    <row r="786" spans="1:20" ht="11.65" customHeight="1">
      <c r="A786" s="2">
        <v>666</v>
      </c>
      <c r="C786" s="96"/>
      <c r="F786" s="96" t="s">
        <v>663</v>
      </c>
      <c r="G786" s="1" t="s">
        <v>251</v>
      </c>
      <c r="H786" s="72"/>
      <c r="I786" s="4">
        <v>221437.93</v>
      </c>
      <c r="J786" s="4">
        <v>106493.78250034295</v>
      </c>
      <c r="K786" s="72"/>
      <c r="L786" s="4">
        <v>226801.39496438034</v>
      </c>
      <c r="M786" s="4">
        <f>L786-N786</f>
        <v>117728.21844890669</v>
      </c>
      <c r="N786" s="98">
        <v>109073.17651547365</v>
      </c>
      <c r="O786" s="4">
        <f>P786-N786</f>
        <v>0</v>
      </c>
      <c r="P786" s="4">
        <v>109073.17651547365</v>
      </c>
      <c r="Q786" s="70"/>
      <c r="R786" s="71"/>
      <c r="S786" s="4"/>
      <c r="T786" s="4"/>
    </row>
    <row r="787" spans="1:20" ht="11.65" customHeight="1">
      <c r="A787" s="2">
        <v>667</v>
      </c>
      <c r="C787" s="96"/>
      <c r="H787" s="72" t="s">
        <v>150</v>
      </c>
      <c r="I787" s="99">
        <v>221437.93</v>
      </c>
      <c r="J787" s="99">
        <v>106493.78250034295</v>
      </c>
      <c r="K787" s="72"/>
      <c r="L787" s="99">
        <f>SUBTOTAL(9,L785:L786)</f>
        <v>226801.39496438034</v>
      </c>
      <c r="M787" s="99">
        <f>SUBTOTAL(9,M785:M786)</f>
        <v>117728.21844890669</v>
      </c>
      <c r="N787" s="99">
        <f>SUBTOTAL(9,N785:N786)</f>
        <v>109073.17651547365</v>
      </c>
      <c r="O787" s="99">
        <f>SUBTOTAL(9,O785:O786)</f>
        <v>0</v>
      </c>
      <c r="P787" s="99">
        <f>SUBTOTAL(9,P785:P786)</f>
        <v>109073.17651547365</v>
      </c>
      <c r="Q787" s="70"/>
      <c r="R787" s="71"/>
      <c r="S787" s="4"/>
      <c r="T787" s="4"/>
    </row>
    <row r="788" spans="1:20" ht="11.65" customHeight="1">
      <c r="A788" s="2">
        <v>668</v>
      </c>
      <c r="C788" s="96"/>
      <c r="H788" s="72"/>
      <c r="I788" s="4"/>
      <c r="J788" s="4"/>
      <c r="K788" s="72"/>
      <c r="L788" s="4"/>
      <c r="M788" s="4"/>
      <c r="N788" s="4"/>
      <c r="O788" s="4"/>
      <c r="P788" s="4"/>
      <c r="Q788" s="70"/>
      <c r="R788" s="71"/>
      <c r="S788" s="4"/>
      <c r="T788" s="4"/>
    </row>
    <row r="789" spans="1:20" ht="11.65" customHeight="1">
      <c r="A789" s="2">
        <v>669</v>
      </c>
      <c r="C789" s="96">
        <v>586</v>
      </c>
      <c r="D789" s="1" t="s">
        <v>242</v>
      </c>
      <c r="H789" s="72"/>
      <c r="I789" s="4"/>
      <c r="J789" s="4"/>
      <c r="K789" s="72"/>
      <c r="L789" s="4"/>
      <c r="M789" s="4"/>
      <c r="N789" s="4"/>
      <c r="O789" s="4"/>
      <c r="P789" s="4"/>
      <c r="Q789" s="70"/>
      <c r="R789" s="71"/>
      <c r="S789" s="4"/>
      <c r="T789" s="4"/>
    </row>
    <row r="790" spans="1:20" ht="11.65" customHeight="1">
      <c r="A790" s="2">
        <v>670</v>
      </c>
      <c r="C790" s="96"/>
      <c r="F790" s="96" t="s">
        <v>663</v>
      </c>
      <c r="G790" s="1" t="s">
        <v>131</v>
      </c>
      <c r="H790" s="72"/>
      <c r="I790" s="4">
        <v>5747285.1600000001</v>
      </c>
      <c r="J790" s="4">
        <v>1391579.68</v>
      </c>
      <c r="K790" s="72"/>
      <c r="L790" s="4">
        <v>5911869.1428185655</v>
      </c>
      <c r="M790" s="4">
        <f>L790-N790</f>
        <v>4480492.4803302698</v>
      </c>
      <c r="N790" s="98">
        <v>1431376.6624882957</v>
      </c>
      <c r="O790" s="4">
        <f>P790-N790</f>
        <v>0</v>
      </c>
      <c r="P790" s="4">
        <v>1431376.6624882957</v>
      </c>
      <c r="Q790" s="70"/>
      <c r="R790" s="71"/>
      <c r="S790" s="4"/>
      <c r="T790" s="4"/>
    </row>
    <row r="791" spans="1:20" ht="11.65" customHeight="1">
      <c r="A791" s="2">
        <v>671</v>
      </c>
      <c r="C791" s="96"/>
      <c r="F791" s="96" t="s">
        <v>663</v>
      </c>
      <c r="G791" s="1" t="s">
        <v>251</v>
      </c>
      <c r="H791" s="72"/>
      <c r="I791" s="4">
        <v>1338371.82</v>
      </c>
      <c r="J791" s="4">
        <v>643648.88844322274</v>
      </c>
      <c r="K791" s="72"/>
      <c r="L791" s="4">
        <v>1377737.2132245644</v>
      </c>
      <c r="M791" s="4">
        <f>L791-N791</f>
        <v>715156.74596782401</v>
      </c>
      <c r="N791" s="98">
        <v>662580.46725674043</v>
      </c>
      <c r="O791" s="4">
        <f>P791-N791</f>
        <v>0</v>
      </c>
      <c r="P791" s="4">
        <v>662580.46725674043</v>
      </c>
      <c r="Q791" s="70"/>
      <c r="R791" s="71"/>
      <c r="S791" s="4"/>
      <c r="T791" s="4"/>
    </row>
    <row r="792" spans="1:20" ht="11.65" customHeight="1">
      <c r="A792" s="2">
        <v>672</v>
      </c>
      <c r="C792" s="96"/>
      <c r="H792" s="72" t="s">
        <v>150</v>
      </c>
      <c r="I792" s="99">
        <v>7085656.9800000004</v>
      </c>
      <c r="J792" s="99">
        <v>2035228.5684432227</v>
      </c>
      <c r="K792" s="72"/>
      <c r="L792" s="99">
        <f>SUBTOTAL(9,L790:L791)</f>
        <v>7289606.3560431302</v>
      </c>
      <c r="M792" s="99">
        <f>SUBTOTAL(9,M790:M791)</f>
        <v>5195649.2262980938</v>
      </c>
      <c r="N792" s="99">
        <f>SUBTOTAL(9,N790:N791)</f>
        <v>2093957.1297450361</v>
      </c>
      <c r="O792" s="99">
        <f>SUBTOTAL(9,O790:O791)</f>
        <v>0</v>
      </c>
      <c r="P792" s="99">
        <f>SUBTOTAL(9,P790:P791)</f>
        <v>2093957.1297450361</v>
      </c>
      <c r="Q792" s="70"/>
      <c r="R792" s="71"/>
      <c r="S792" s="4"/>
      <c r="T792" s="4"/>
    </row>
    <row r="793" spans="1:20" ht="11.65" customHeight="1">
      <c r="A793" s="2">
        <v>673</v>
      </c>
      <c r="C793" s="96"/>
      <c r="H793" s="72"/>
      <c r="I793" s="4"/>
      <c r="J793" s="4"/>
      <c r="K793" s="72"/>
      <c r="L793" s="4"/>
      <c r="M793" s="4"/>
      <c r="N793" s="4"/>
      <c r="O793" s="4"/>
      <c r="P793" s="4"/>
      <c r="Q793" s="70"/>
      <c r="R793" s="71"/>
      <c r="S793" s="4"/>
      <c r="T793" s="4"/>
    </row>
    <row r="794" spans="1:20" ht="11.65" customHeight="1">
      <c r="A794" s="2">
        <v>674</v>
      </c>
      <c r="C794" s="96">
        <v>587</v>
      </c>
      <c r="D794" s="1" t="s">
        <v>243</v>
      </c>
      <c r="H794" s="72"/>
      <c r="I794" s="4"/>
      <c r="J794" s="4"/>
      <c r="K794" s="72"/>
      <c r="L794" s="4"/>
      <c r="M794" s="4"/>
      <c r="N794" s="4"/>
      <c r="O794" s="4"/>
      <c r="P794" s="4"/>
      <c r="Q794" s="70"/>
      <c r="R794" s="71"/>
      <c r="S794" s="4"/>
      <c r="T794" s="4"/>
    </row>
    <row r="795" spans="1:20" ht="11.65" customHeight="1">
      <c r="A795" s="2">
        <v>675</v>
      </c>
      <c r="C795" s="96"/>
      <c r="F795" s="96" t="s">
        <v>663</v>
      </c>
      <c r="G795" s="1" t="s">
        <v>131</v>
      </c>
      <c r="H795" s="72"/>
      <c r="I795" s="4">
        <v>12706958.83</v>
      </c>
      <c r="J795" s="4">
        <v>5412382.5599999996</v>
      </c>
      <c r="K795" s="72"/>
      <c r="L795" s="4">
        <v>13070171.148912868</v>
      </c>
      <c r="M795" s="4">
        <f>L795-N795</f>
        <v>7501794.1081317291</v>
      </c>
      <c r="N795" s="98">
        <v>5568377.0407811385</v>
      </c>
      <c r="O795" s="4">
        <f>P795-N795</f>
        <v>0</v>
      </c>
      <c r="P795" s="4">
        <v>5568377.0407811385</v>
      </c>
      <c r="Q795" s="70"/>
      <c r="R795" s="71"/>
      <c r="S795" s="4"/>
      <c r="T795" s="4"/>
    </row>
    <row r="796" spans="1:20" ht="11.65" customHeight="1">
      <c r="A796" s="2">
        <v>676</v>
      </c>
      <c r="C796" s="96"/>
      <c r="F796" s="96" t="s">
        <v>663</v>
      </c>
      <c r="G796" s="1" t="s">
        <v>251</v>
      </c>
      <c r="H796" s="72"/>
      <c r="I796" s="4">
        <v>0</v>
      </c>
      <c r="J796" s="4">
        <v>0</v>
      </c>
      <c r="K796" s="72"/>
      <c r="L796" s="4">
        <v>0</v>
      </c>
      <c r="M796" s="4">
        <f>L796-N796</f>
        <v>0</v>
      </c>
      <c r="N796" s="98">
        <v>0</v>
      </c>
      <c r="O796" s="4">
        <f>P796-N796</f>
        <v>0</v>
      </c>
      <c r="P796" s="4">
        <v>0</v>
      </c>
      <c r="Q796" s="70"/>
      <c r="R796" s="71"/>
      <c r="S796" s="4"/>
      <c r="T796" s="4"/>
    </row>
    <row r="797" spans="1:20" ht="11.65" customHeight="1">
      <c r="A797" s="2">
        <v>677</v>
      </c>
      <c r="C797" s="96"/>
      <c r="H797" s="72" t="s">
        <v>150</v>
      </c>
      <c r="I797" s="99">
        <v>12706958.83</v>
      </c>
      <c r="J797" s="99">
        <v>5412382.5599999996</v>
      </c>
      <c r="K797" s="72"/>
      <c r="L797" s="99">
        <f>SUBTOTAL(9,L795:L796)</f>
        <v>13070171.148912868</v>
      </c>
      <c r="M797" s="99">
        <f>SUBTOTAL(9,M795:M796)</f>
        <v>7501794.1081317291</v>
      </c>
      <c r="N797" s="99">
        <f>SUBTOTAL(9,N795:N796)</f>
        <v>5568377.0407811385</v>
      </c>
      <c r="O797" s="99">
        <f>SUBTOTAL(9,O795:O796)</f>
        <v>0</v>
      </c>
      <c r="P797" s="99">
        <f>SUBTOTAL(9,P795:P796)</f>
        <v>5568377.0407811385</v>
      </c>
      <c r="Q797" s="70"/>
      <c r="R797" s="71"/>
      <c r="S797" s="4"/>
      <c r="T797" s="4"/>
    </row>
    <row r="798" spans="1:20" ht="11.65" customHeight="1">
      <c r="A798" s="2">
        <v>678</v>
      </c>
      <c r="C798" s="96"/>
      <c r="H798" s="72"/>
      <c r="I798" s="104"/>
      <c r="J798" s="104"/>
      <c r="K798" s="72"/>
      <c r="L798" s="104"/>
      <c r="M798" s="4"/>
      <c r="N798" s="4"/>
      <c r="O798" s="4"/>
      <c r="P798" s="4"/>
      <c r="Q798" s="70"/>
      <c r="R798" s="71"/>
      <c r="S798" s="4"/>
      <c r="T798" s="4"/>
    </row>
    <row r="799" spans="1:20" ht="11.65" customHeight="1">
      <c r="A799" s="2">
        <v>679</v>
      </c>
      <c r="C799" s="96">
        <v>588</v>
      </c>
      <c r="D799" s="1" t="s">
        <v>244</v>
      </c>
      <c r="H799" s="72"/>
      <c r="I799" s="4"/>
      <c r="J799" s="4"/>
      <c r="K799" s="72"/>
      <c r="L799" s="4"/>
      <c r="M799" s="4"/>
      <c r="N799" s="4"/>
      <c r="O799" s="4"/>
      <c r="P799" s="4"/>
      <c r="Q799" s="70"/>
      <c r="R799" s="71"/>
      <c r="S799" s="4"/>
      <c r="T799" s="4"/>
    </row>
    <row r="800" spans="1:20" ht="11.65" customHeight="1">
      <c r="A800" s="2">
        <v>680</v>
      </c>
      <c r="C800" s="96"/>
      <c r="F800" s="96" t="s">
        <v>663</v>
      </c>
      <c r="G800" s="1" t="s">
        <v>131</v>
      </c>
      <c r="H800" s="72"/>
      <c r="I800" s="4">
        <v>1163370.5899999999</v>
      </c>
      <c r="J800" s="4">
        <v>840393.09</v>
      </c>
      <c r="K800" s="72"/>
      <c r="L800" s="4">
        <v>1205415.7280772396</v>
      </c>
      <c r="M800" s="4">
        <f>L800-N800</f>
        <v>336134.0144035198</v>
      </c>
      <c r="N800" s="98">
        <v>869281.71367371979</v>
      </c>
      <c r="O800" s="4">
        <f>P800-N800</f>
        <v>0</v>
      </c>
      <c r="P800" s="4">
        <v>869281.71367371979</v>
      </c>
      <c r="Q800" s="70"/>
      <c r="R800" s="71"/>
      <c r="S800" s="4"/>
      <c r="T800" s="4"/>
    </row>
    <row r="801" spans="1:20" ht="11.65" customHeight="1">
      <c r="A801" s="2">
        <v>681</v>
      </c>
      <c r="C801" s="96"/>
      <c r="F801" s="96" t="s">
        <v>663</v>
      </c>
      <c r="G801" s="1" t="s">
        <v>251</v>
      </c>
      <c r="H801" s="72"/>
      <c r="I801" s="4">
        <v>4035066.82</v>
      </c>
      <c r="J801" s="4">
        <v>1940541.6601547461</v>
      </c>
      <c r="K801" s="72"/>
      <c r="L801" s="4">
        <v>4196963.1161629073</v>
      </c>
      <c r="M801" s="4">
        <f>L801-N801</f>
        <v>2178562.3965815138</v>
      </c>
      <c r="N801" s="98">
        <v>2018400.7195813935</v>
      </c>
      <c r="O801" s="4">
        <f>P801-N801</f>
        <v>0</v>
      </c>
      <c r="P801" s="4">
        <v>2018400.7195813935</v>
      </c>
      <c r="Q801" s="70"/>
      <c r="R801" s="71"/>
      <c r="S801" s="4"/>
      <c r="T801" s="4"/>
    </row>
    <row r="802" spans="1:20" ht="11.65" customHeight="1">
      <c r="A802" s="2">
        <v>682</v>
      </c>
      <c r="C802" s="96"/>
      <c r="H802" s="72" t="s">
        <v>150</v>
      </c>
      <c r="I802" s="99">
        <v>5198437.41</v>
      </c>
      <c r="J802" s="99">
        <v>2780934.7501547462</v>
      </c>
      <c r="K802" s="72"/>
      <c r="L802" s="99">
        <f>SUBTOTAL(9,L800:L801)</f>
        <v>5402378.8442401467</v>
      </c>
      <c r="M802" s="99">
        <f>SUBTOTAL(9,M800:M801)</f>
        <v>2514696.4109850335</v>
      </c>
      <c r="N802" s="99">
        <f>SUBTOTAL(9,N800:N801)</f>
        <v>2887682.4332551132</v>
      </c>
      <c r="O802" s="99">
        <f>SUBTOTAL(9,O800:O801)</f>
        <v>0</v>
      </c>
      <c r="P802" s="99">
        <f>SUBTOTAL(9,P800:P801)</f>
        <v>2887682.4332551132</v>
      </c>
      <c r="Q802" s="70"/>
      <c r="R802" s="71"/>
      <c r="S802" s="4"/>
      <c r="T802" s="4"/>
    </row>
    <row r="803" spans="1:20" ht="11.65" customHeight="1">
      <c r="A803" s="2">
        <v>683</v>
      </c>
      <c r="C803" s="96"/>
      <c r="H803" s="72"/>
      <c r="I803" s="4"/>
      <c r="J803" s="4"/>
      <c r="K803" s="72"/>
      <c r="L803" s="4"/>
      <c r="M803" s="4"/>
      <c r="N803" s="4"/>
      <c r="O803" s="4"/>
      <c r="P803" s="4"/>
      <c r="Q803" s="70"/>
      <c r="R803" s="71"/>
      <c r="S803" s="4"/>
      <c r="T803" s="4"/>
    </row>
    <row r="804" spans="1:20" ht="11.65" customHeight="1">
      <c r="A804" s="2">
        <v>684</v>
      </c>
      <c r="C804" s="96">
        <v>589</v>
      </c>
      <c r="D804" s="1" t="s">
        <v>161</v>
      </c>
      <c r="H804" s="72"/>
      <c r="I804" s="4"/>
      <c r="J804" s="4"/>
      <c r="K804" s="72"/>
      <c r="L804" s="4"/>
      <c r="M804" s="4"/>
      <c r="N804" s="4"/>
      <c r="O804" s="4"/>
      <c r="P804" s="4"/>
      <c r="Q804" s="70"/>
      <c r="R804" s="71"/>
      <c r="S804" s="4"/>
      <c r="T804" s="4"/>
    </row>
    <row r="805" spans="1:20" ht="11.65" customHeight="1">
      <c r="A805" s="2">
        <v>685</v>
      </c>
      <c r="C805" s="96"/>
      <c r="F805" s="96" t="s">
        <v>663</v>
      </c>
      <c r="G805" s="1" t="s">
        <v>131</v>
      </c>
      <c r="H805" s="72"/>
      <c r="I805" s="4">
        <v>3105863.86</v>
      </c>
      <c r="J805" s="4">
        <v>588162.68999999994</v>
      </c>
      <c r="K805" s="72"/>
      <c r="L805" s="4">
        <v>3259026.1615931713</v>
      </c>
      <c r="M805" s="4">
        <f>L805-N805</f>
        <v>2642073.280036672</v>
      </c>
      <c r="N805" s="98">
        <v>616952.88155649917</v>
      </c>
      <c r="O805" s="4">
        <f>P805-N805</f>
        <v>0</v>
      </c>
      <c r="P805" s="4">
        <v>616952.88155649917</v>
      </c>
      <c r="Q805" s="70"/>
      <c r="R805" s="71"/>
      <c r="S805" s="4"/>
      <c r="T805" s="4"/>
    </row>
    <row r="806" spans="1:20" ht="11.65" customHeight="1">
      <c r="A806" s="2">
        <v>686</v>
      </c>
      <c r="C806" s="96"/>
      <c r="F806" s="96" t="s">
        <v>663</v>
      </c>
      <c r="G806" s="1" t="s">
        <v>251</v>
      </c>
      <c r="H806" s="72"/>
      <c r="I806" s="4">
        <v>64337.38</v>
      </c>
      <c r="J806" s="4">
        <v>30941.09013917315</v>
      </c>
      <c r="K806" s="72"/>
      <c r="L806" s="4">
        <v>67578.216601878841</v>
      </c>
      <c r="M806" s="4">
        <f>L806-N806</f>
        <v>35078.54547254002</v>
      </c>
      <c r="N806" s="98">
        <v>32499.671129338818</v>
      </c>
      <c r="O806" s="4">
        <f>P806-N806</f>
        <v>0</v>
      </c>
      <c r="P806" s="4">
        <v>32499.671129338818</v>
      </c>
      <c r="Q806" s="70"/>
      <c r="R806" s="71"/>
      <c r="S806" s="4"/>
      <c r="T806" s="4"/>
    </row>
    <row r="807" spans="1:20" ht="11.65" customHeight="1">
      <c r="A807" s="2">
        <v>687</v>
      </c>
      <c r="C807" s="96"/>
      <c r="H807" s="72" t="s">
        <v>150</v>
      </c>
      <c r="I807" s="99">
        <v>3170201.2399999998</v>
      </c>
      <c r="J807" s="99">
        <v>619103.78013917315</v>
      </c>
      <c r="K807" s="72"/>
      <c r="L807" s="99">
        <f>SUBTOTAL(9,L805:L806)</f>
        <v>3326604.3781950502</v>
      </c>
      <c r="M807" s="99">
        <f>SUBTOTAL(9,M805:M806)</f>
        <v>2677151.825509212</v>
      </c>
      <c r="N807" s="99">
        <f>SUBTOTAL(9,N805:N806)</f>
        <v>649452.55268583796</v>
      </c>
      <c r="O807" s="99">
        <f>SUBTOTAL(9,O805:O806)</f>
        <v>0</v>
      </c>
      <c r="P807" s="99">
        <f>SUBTOTAL(9,P805:P806)</f>
        <v>649452.55268583796</v>
      </c>
      <c r="Q807" s="70"/>
      <c r="R807" s="71"/>
      <c r="S807" s="4"/>
      <c r="T807" s="4"/>
    </row>
    <row r="808" spans="1:20" ht="11.65" customHeight="1">
      <c r="A808" s="2">
        <v>688</v>
      </c>
      <c r="C808" s="96"/>
      <c r="H808" s="72"/>
      <c r="I808" s="4"/>
      <c r="J808" s="4"/>
      <c r="K808" s="72"/>
      <c r="L808" s="4"/>
      <c r="M808" s="4"/>
      <c r="N808" s="4"/>
      <c r="O808" s="4"/>
      <c r="P808" s="4"/>
      <c r="Q808" s="70"/>
      <c r="R808" s="71"/>
      <c r="S808" s="4"/>
      <c r="T808" s="4"/>
    </row>
    <row r="809" spans="1:20" ht="11.65" customHeight="1">
      <c r="A809" s="2">
        <v>689</v>
      </c>
      <c r="C809" s="96">
        <v>590</v>
      </c>
      <c r="D809" s="1" t="s">
        <v>162</v>
      </c>
      <c r="H809" s="72"/>
      <c r="I809" s="4"/>
      <c r="J809" s="4"/>
      <c r="K809" s="72"/>
      <c r="L809" s="4"/>
      <c r="M809" s="4"/>
      <c r="N809" s="4"/>
      <c r="O809" s="4"/>
      <c r="P809" s="4"/>
      <c r="Q809" s="70"/>
      <c r="R809" s="71"/>
      <c r="S809" s="4"/>
      <c r="T809" s="4"/>
    </row>
    <row r="810" spans="1:20" ht="11.65" customHeight="1">
      <c r="A810" s="2">
        <v>690</v>
      </c>
      <c r="C810" s="96"/>
      <c r="F810" s="96" t="s">
        <v>663</v>
      </c>
      <c r="G810" s="1" t="s">
        <v>131</v>
      </c>
      <c r="H810" s="72"/>
      <c r="I810" s="4">
        <v>822461.3899999999</v>
      </c>
      <c r="J810" s="4">
        <v>323181.87</v>
      </c>
      <c r="K810" s="72"/>
      <c r="L810" s="4">
        <v>848618.23431246227</v>
      </c>
      <c r="M810" s="4">
        <f>L810-N810</f>
        <v>515584.04423896479</v>
      </c>
      <c r="N810" s="98">
        <v>333034.19007349748</v>
      </c>
      <c r="O810" s="4">
        <f>P810-N810</f>
        <v>0</v>
      </c>
      <c r="P810" s="4">
        <v>333034.19007349748</v>
      </c>
      <c r="Q810" s="70"/>
      <c r="R810" s="71"/>
      <c r="S810" s="4"/>
      <c r="T810" s="4"/>
    </row>
    <row r="811" spans="1:20" ht="11.65" customHeight="1">
      <c r="A811" s="2">
        <v>691</v>
      </c>
      <c r="C811" s="96"/>
      <c r="F811" s="96" t="s">
        <v>663</v>
      </c>
      <c r="G811" s="1" t="s">
        <v>251</v>
      </c>
      <c r="H811" s="72"/>
      <c r="I811" s="4">
        <v>3963420.27</v>
      </c>
      <c r="J811" s="4">
        <v>1906085.4488245556</v>
      </c>
      <c r="K811" s="72"/>
      <c r="L811" s="4">
        <v>4062233.4241012069</v>
      </c>
      <c r="M811" s="4">
        <f>L811-N811</f>
        <v>2108626.8187113474</v>
      </c>
      <c r="N811" s="98">
        <v>1953606.6053898595</v>
      </c>
      <c r="O811" s="4">
        <f>P811-N811</f>
        <v>0</v>
      </c>
      <c r="P811" s="4">
        <v>1953606.6053898595</v>
      </c>
      <c r="Q811" s="70"/>
      <c r="R811" s="71"/>
      <c r="S811" s="4"/>
      <c r="T811" s="4"/>
    </row>
    <row r="812" spans="1:20" ht="11.65" customHeight="1">
      <c r="A812" s="2">
        <v>692</v>
      </c>
      <c r="C812" s="96"/>
      <c r="H812" s="72" t="s">
        <v>150</v>
      </c>
      <c r="I812" s="99">
        <v>4785881.66</v>
      </c>
      <c r="J812" s="99">
        <v>2229267.3188245557</v>
      </c>
      <c r="K812" s="72"/>
      <c r="L812" s="99">
        <f>SUBTOTAL(9,L810:L811)</f>
        <v>4910851.6584136691</v>
      </c>
      <c r="M812" s="99">
        <f>SUBTOTAL(9,M810:M811)</f>
        <v>2624210.862950312</v>
      </c>
      <c r="N812" s="99">
        <f>SUBTOTAL(9,N810:N811)</f>
        <v>2286640.7954633571</v>
      </c>
      <c r="O812" s="99">
        <f>SUBTOTAL(9,O810:O811)</f>
        <v>0</v>
      </c>
      <c r="P812" s="99">
        <f>SUBTOTAL(9,P810:P811)</f>
        <v>2286640.7954633571</v>
      </c>
      <c r="Q812" s="70"/>
      <c r="R812" s="71"/>
      <c r="S812" s="4"/>
      <c r="T812" s="4"/>
    </row>
    <row r="813" spans="1:20" ht="11.65" customHeight="1">
      <c r="A813" s="2">
        <v>693</v>
      </c>
      <c r="C813" s="96"/>
      <c r="H813" s="72"/>
      <c r="I813" s="4"/>
      <c r="J813" s="4"/>
      <c r="K813" s="72"/>
      <c r="L813" s="4"/>
      <c r="M813" s="4"/>
      <c r="N813" s="4"/>
      <c r="O813" s="4"/>
      <c r="P813" s="4"/>
      <c r="Q813" s="70"/>
      <c r="R813" s="71"/>
      <c r="S813" s="4"/>
      <c r="T813" s="4"/>
    </row>
    <row r="814" spans="1:20" ht="11.65" customHeight="1">
      <c r="A814" s="2">
        <v>694</v>
      </c>
      <c r="C814" s="96">
        <v>591</v>
      </c>
      <c r="D814" s="1" t="s">
        <v>163</v>
      </c>
      <c r="H814" s="72"/>
      <c r="I814" s="4"/>
      <c r="J814" s="4"/>
      <c r="K814" s="72"/>
      <c r="L814" s="4"/>
      <c r="M814" s="4"/>
      <c r="N814" s="4"/>
      <c r="O814" s="4"/>
      <c r="P814" s="4"/>
      <c r="Q814" s="70"/>
      <c r="R814" s="71"/>
      <c r="S814" s="4"/>
      <c r="T814" s="4"/>
    </row>
    <row r="815" spans="1:20" ht="11.65" customHeight="1">
      <c r="A815" s="2">
        <v>695</v>
      </c>
      <c r="C815" s="96"/>
      <c r="F815" s="96" t="s">
        <v>663</v>
      </c>
      <c r="G815" s="1" t="s">
        <v>131</v>
      </c>
      <c r="H815" s="72"/>
      <c r="I815" s="4">
        <v>1693542.2400000002</v>
      </c>
      <c r="J815" s="4">
        <v>693206.41</v>
      </c>
      <c r="K815" s="72"/>
      <c r="L815" s="4">
        <v>1801284.6779833795</v>
      </c>
      <c r="M815" s="4">
        <f>L815-N815</f>
        <v>1063976.7706158818</v>
      </c>
      <c r="N815" s="98">
        <v>737307.90736749768</v>
      </c>
      <c r="O815" s="4">
        <f>P815-N815</f>
        <v>0</v>
      </c>
      <c r="P815" s="4">
        <v>737307.90736749768</v>
      </c>
      <c r="Q815" s="70"/>
      <c r="R815" s="71"/>
      <c r="S815" s="4"/>
      <c r="T815" s="4"/>
    </row>
    <row r="816" spans="1:20" ht="11.65" customHeight="1">
      <c r="A816" s="2">
        <v>696</v>
      </c>
      <c r="C816" s="96"/>
      <c r="F816" s="96" t="s">
        <v>663</v>
      </c>
      <c r="G816" s="1" t="s">
        <v>251</v>
      </c>
      <c r="H816" s="72"/>
      <c r="I816" s="4">
        <v>81576.56</v>
      </c>
      <c r="J816" s="4">
        <v>39231.745156605175</v>
      </c>
      <c r="K816" s="72"/>
      <c r="L816" s="4">
        <v>86766.426097876261</v>
      </c>
      <c r="M816" s="4">
        <f>L816-N816</f>
        <v>45038.773977937664</v>
      </c>
      <c r="N816" s="98">
        <v>41727.652119938597</v>
      </c>
      <c r="O816" s="4">
        <f>P816-N816</f>
        <v>0</v>
      </c>
      <c r="P816" s="4">
        <v>41727.652119938597</v>
      </c>
      <c r="Q816" s="70"/>
      <c r="R816" s="71"/>
      <c r="S816" s="4"/>
      <c r="T816" s="4"/>
    </row>
    <row r="817" spans="1:20" ht="11.65" customHeight="1">
      <c r="A817" s="2">
        <v>697</v>
      </c>
      <c r="C817" s="96"/>
      <c r="H817" s="72" t="s">
        <v>150</v>
      </c>
      <c r="I817" s="99">
        <v>1775118.8000000003</v>
      </c>
      <c r="J817" s="99">
        <v>732438.15515660518</v>
      </c>
      <c r="K817" s="72"/>
      <c r="L817" s="99">
        <f>SUBTOTAL(9,L815:L816)</f>
        <v>1888051.1040812556</v>
      </c>
      <c r="M817" s="99">
        <f>SUBTOTAL(9,M815:M816)</f>
        <v>1109015.5445938194</v>
      </c>
      <c r="N817" s="99">
        <f>SUBTOTAL(9,N815:N816)</f>
        <v>779035.55948743632</v>
      </c>
      <c r="O817" s="99">
        <f>SUBTOTAL(9,O815:O816)</f>
        <v>0</v>
      </c>
      <c r="P817" s="99">
        <f>SUBTOTAL(9,P815:P816)</f>
        <v>779035.55948743632</v>
      </c>
      <c r="Q817" s="70"/>
      <c r="R817" s="71"/>
      <c r="S817" s="4"/>
      <c r="T817" s="4"/>
    </row>
    <row r="818" spans="1:20" ht="11.65" customHeight="1">
      <c r="A818" s="2">
        <v>698</v>
      </c>
      <c r="C818" s="96"/>
      <c r="H818" s="72"/>
      <c r="I818" s="4"/>
      <c r="J818" s="4"/>
      <c r="K818" s="72"/>
      <c r="L818" s="4"/>
      <c r="M818" s="4"/>
      <c r="N818" s="4"/>
      <c r="O818" s="4"/>
      <c r="P818" s="4"/>
      <c r="Q818" s="70"/>
      <c r="R818" s="71"/>
      <c r="S818" s="4"/>
      <c r="T818" s="4"/>
    </row>
    <row r="819" spans="1:20" ht="11.65" customHeight="1">
      <c r="A819" s="2">
        <v>699</v>
      </c>
      <c r="C819" s="96">
        <v>592</v>
      </c>
      <c r="D819" s="1" t="s">
        <v>232</v>
      </c>
      <c r="H819" s="72"/>
      <c r="I819" s="4"/>
      <c r="J819" s="4"/>
      <c r="K819" s="72"/>
      <c r="L819" s="4"/>
      <c r="M819" s="4"/>
      <c r="N819" s="4"/>
      <c r="O819" s="4"/>
      <c r="P819" s="4"/>
      <c r="Q819" s="70"/>
      <c r="R819" s="71"/>
      <c r="S819" s="4"/>
      <c r="T819" s="4"/>
    </row>
    <row r="820" spans="1:20" ht="11.65" customHeight="1">
      <c r="A820" s="2">
        <v>700</v>
      </c>
      <c r="C820" s="96"/>
      <c r="F820" s="96" t="s">
        <v>663</v>
      </c>
      <c r="G820" s="1" t="s">
        <v>131</v>
      </c>
      <c r="H820" s="72"/>
      <c r="I820" s="4">
        <v>13321108.510000002</v>
      </c>
      <c r="J820" s="4">
        <v>4715160.83</v>
      </c>
      <c r="K820" s="72"/>
      <c r="L820" s="4">
        <v>13843843.167142363</v>
      </c>
      <c r="M820" s="4">
        <f>L820-N820</f>
        <v>8946514.0032367781</v>
      </c>
      <c r="N820" s="98">
        <v>4897329.1639055843</v>
      </c>
      <c r="O820" s="4">
        <f>P820-N820</f>
        <v>0</v>
      </c>
      <c r="P820" s="4">
        <v>4897329.1639055843</v>
      </c>
      <c r="Q820" s="70"/>
      <c r="R820" s="71"/>
      <c r="S820" s="4"/>
      <c r="T820" s="4"/>
    </row>
    <row r="821" spans="1:20" ht="11.65" customHeight="1">
      <c r="A821" s="2">
        <v>701</v>
      </c>
      <c r="C821" s="96"/>
      <c r="F821" s="96" t="s">
        <v>663</v>
      </c>
      <c r="G821" s="1" t="s">
        <v>251</v>
      </c>
      <c r="H821" s="72"/>
      <c r="I821" s="4">
        <v>1453955.86</v>
      </c>
      <c r="J821" s="4">
        <v>699235.48833724693</v>
      </c>
      <c r="K821" s="72"/>
      <c r="L821" s="4">
        <v>1490619.6630312973</v>
      </c>
      <c r="M821" s="4">
        <f>L821-N821</f>
        <v>773751.84284534503</v>
      </c>
      <c r="N821" s="98">
        <v>716867.82018595224</v>
      </c>
      <c r="O821" s="4">
        <f>P821-N821</f>
        <v>0</v>
      </c>
      <c r="P821" s="4">
        <v>716867.82018595224</v>
      </c>
      <c r="Q821" s="70"/>
      <c r="R821" s="71"/>
      <c r="S821" s="4"/>
      <c r="T821" s="4"/>
    </row>
    <row r="822" spans="1:20" ht="11.65" customHeight="1">
      <c r="A822" s="2">
        <v>702</v>
      </c>
      <c r="C822" s="96"/>
      <c r="H822" s="72" t="s">
        <v>150</v>
      </c>
      <c r="I822" s="99">
        <v>14775064.370000001</v>
      </c>
      <c r="J822" s="99">
        <v>5414396.3183372468</v>
      </c>
      <c r="K822" s="72"/>
      <c r="L822" s="99">
        <f>SUBTOTAL(9,L820:L821)</f>
        <v>15334462.83017366</v>
      </c>
      <c r="M822" s="99">
        <f>SUBTOTAL(9,M820:M821)</f>
        <v>9720265.846082123</v>
      </c>
      <c r="N822" s="99">
        <f>SUBTOTAL(9,N820:N821)</f>
        <v>5614196.9840915361</v>
      </c>
      <c r="O822" s="99">
        <f>SUBTOTAL(9,O820:O821)</f>
        <v>0</v>
      </c>
      <c r="P822" s="99">
        <f>SUBTOTAL(9,P820:P821)</f>
        <v>5614196.9840915361</v>
      </c>
      <c r="Q822" s="70"/>
      <c r="R822" s="71"/>
      <c r="S822" s="4"/>
      <c r="T822" s="4"/>
    </row>
    <row r="823" spans="1:20" ht="11.65" customHeight="1">
      <c r="A823" s="2">
        <v>703</v>
      </c>
      <c r="C823" s="96">
        <v>593</v>
      </c>
      <c r="D823" s="1" t="s">
        <v>233</v>
      </c>
      <c r="H823" s="72"/>
      <c r="I823" s="4"/>
      <c r="J823" s="4"/>
      <c r="K823" s="72"/>
      <c r="L823" s="4"/>
      <c r="M823" s="4"/>
      <c r="N823" s="4"/>
      <c r="O823" s="4"/>
      <c r="P823" s="4"/>
      <c r="Q823" s="70"/>
      <c r="R823" s="71"/>
      <c r="S823" s="4"/>
      <c r="T823" s="4"/>
    </row>
    <row r="824" spans="1:20" ht="11.65" customHeight="1">
      <c r="A824" s="2">
        <v>704</v>
      </c>
      <c r="C824" s="96"/>
      <c r="F824" s="96" t="s">
        <v>663</v>
      </c>
      <c r="G824" s="1" t="s">
        <v>131</v>
      </c>
      <c r="H824" s="72"/>
      <c r="I824" s="4">
        <v>87567529.7099998</v>
      </c>
      <c r="J824" s="4">
        <v>36346704.039999902</v>
      </c>
      <c r="K824" s="72"/>
      <c r="L824" s="4">
        <v>95102099.389469236</v>
      </c>
      <c r="M824" s="4">
        <f>L824-N824</f>
        <v>53893295.752574392</v>
      </c>
      <c r="N824" s="98">
        <v>41208803.636894844</v>
      </c>
      <c r="O824" s="4">
        <f>P824-N824</f>
        <v>0</v>
      </c>
      <c r="P824" s="4">
        <v>41208803.636894844</v>
      </c>
      <c r="Q824" s="70"/>
      <c r="R824" s="71"/>
      <c r="S824" s="4"/>
      <c r="T824" s="4"/>
    </row>
    <row r="825" spans="1:20" ht="11.65" customHeight="1">
      <c r="A825" s="2">
        <v>705</v>
      </c>
      <c r="C825" s="96"/>
      <c r="F825" s="96" t="s">
        <v>663</v>
      </c>
      <c r="G825" s="1" t="s">
        <v>251</v>
      </c>
      <c r="H825" s="72"/>
      <c r="I825" s="4">
        <v>935244.58</v>
      </c>
      <c r="J825" s="4">
        <v>449777.20342284895</v>
      </c>
      <c r="K825" s="72"/>
      <c r="L825" s="4">
        <v>986609.96604714554</v>
      </c>
      <c r="M825" s="4">
        <f>L825-N825</f>
        <v>512130.15521755797</v>
      </c>
      <c r="N825" s="98">
        <v>474479.81082958757</v>
      </c>
      <c r="O825" s="4">
        <f>P825-N825</f>
        <v>0</v>
      </c>
      <c r="P825" s="4">
        <v>474479.81082958757</v>
      </c>
      <c r="Q825" s="70"/>
      <c r="R825" s="71"/>
      <c r="S825" s="4"/>
      <c r="T825" s="4"/>
    </row>
    <row r="826" spans="1:20" ht="11.65" customHeight="1">
      <c r="A826" s="2">
        <v>706</v>
      </c>
      <c r="C826" s="96"/>
      <c r="H826" s="72" t="s">
        <v>150</v>
      </c>
      <c r="I826" s="99">
        <v>88502774.289999798</v>
      </c>
      <c r="J826" s="99">
        <v>36796481.243422754</v>
      </c>
      <c r="K826" s="72"/>
      <c r="L826" s="99">
        <f>SUBTOTAL(9,L824:L825)</f>
        <v>96088709.355516389</v>
      </c>
      <c r="M826" s="99">
        <f>SUBTOTAL(9,M824:M825)</f>
        <v>54405425.90779195</v>
      </c>
      <c r="N826" s="99">
        <f>SUBTOTAL(9,N824:N825)</f>
        <v>41683283.447724432</v>
      </c>
      <c r="O826" s="99">
        <f>SUBTOTAL(9,O824:O825)</f>
        <v>0</v>
      </c>
      <c r="P826" s="99">
        <f>SUBTOTAL(9,P824:P825)</f>
        <v>41683283.447724432</v>
      </c>
      <c r="Q826" s="70"/>
      <c r="R826" s="71"/>
      <c r="S826" s="4"/>
      <c r="T826" s="4"/>
    </row>
    <row r="827" spans="1:20" ht="11.65" customHeight="1">
      <c r="A827" s="2">
        <v>707</v>
      </c>
      <c r="C827" s="96"/>
      <c r="H827" s="72"/>
      <c r="I827" s="4"/>
      <c r="J827" s="4"/>
      <c r="K827" s="72"/>
      <c r="L827" s="4"/>
      <c r="M827" s="4"/>
      <c r="N827" s="4"/>
      <c r="O827" s="4"/>
      <c r="P827" s="4"/>
      <c r="Q827" s="70"/>
      <c r="R827" s="71"/>
      <c r="S827" s="4"/>
      <c r="T827" s="4"/>
    </row>
    <row r="828" spans="1:20" ht="11.65" customHeight="1">
      <c r="A828" s="2">
        <v>708</v>
      </c>
      <c r="C828" s="96">
        <v>594</v>
      </c>
      <c r="D828" s="1" t="s">
        <v>234</v>
      </c>
      <c r="H828" s="72"/>
      <c r="I828" s="4"/>
      <c r="J828" s="4"/>
      <c r="K828" s="72"/>
      <c r="L828" s="4"/>
      <c r="M828" s="4"/>
      <c r="N828" s="4"/>
      <c r="O828" s="4"/>
      <c r="P828" s="4"/>
      <c r="Q828" s="70"/>
      <c r="R828" s="71"/>
      <c r="S828" s="4"/>
      <c r="T828" s="4"/>
    </row>
    <row r="829" spans="1:20" ht="11.65" customHeight="1">
      <c r="A829" s="2">
        <v>709</v>
      </c>
      <c r="C829" s="96"/>
      <c r="F829" s="96" t="s">
        <v>663</v>
      </c>
      <c r="G829" s="1" t="s">
        <v>131</v>
      </c>
      <c r="H829" s="72"/>
      <c r="I829" s="4">
        <v>23367197.239999887</v>
      </c>
      <c r="J829" s="4">
        <v>12774175.079999899</v>
      </c>
      <c r="K829" s="72"/>
      <c r="L829" s="4">
        <v>24304103.777753461</v>
      </c>
      <c r="M829" s="4">
        <f>L829-N829</f>
        <v>11013900.95888596</v>
      </c>
      <c r="N829" s="98">
        <v>13290202.818867501</v>
      </c>
      <c r="O829" s="4">
        <f>P829-N829</f>
        <v>0</v>
      </c>
      <c r="P829" s="4">
        <v>13290202.818867501</v>
      </c>
      <c r="Q829" s="70"/>
      <c r="R829" s="71"/>
      <c r="S829" s="4"/>
      <c r="T829" s="4"/>
    </row>
    <row r="830" spans="1:20" ht="11.65" customHeight="1">
      <c r="A830" s="2">
        <v>710</v>
      </c>
      <c r="C830" s="96"/>
      <c r="F830" s="96" t="s">
        <v>663</v>
      </c>
      <c r="G830" s="1" t="s">
        <v>251</v>
      </c>
      <c r="H830" s="72"/>
      <c r="I830" s="4">
        <v>201.86</v>
      </c>
      <c r="J830" s="4">
        <v>97.078377383311107</v>
      </c>
      <c r="K830" s="72"/>
      <c r="L830" s="4">
        <v>214.70224746075718</v>
      </c>
      <c r="M830" s="4">
        <f>L830-N830</f>
        <v>111.44778494197963</v>
      </c>
      <c r="N830" s="98">
        <v>103.25446251877754</v>
      </c>
      <c r="O830" s="4">
        <f>P830-N830</f>
        <v>0</v>
      </c>
      <c r="P830" s="4">
        <v>103.25446251877754</v>
      </c>
      <c r="Q830" s="70"/>
      <c r="R830" s="71"/>
      <c r="S830" s="4"/>
      <c r="T830" s="4"/>
    </row>
    <row r="831" spans="1:20" ht="11.65" customHeight="1">
      <c r="A831" s="2">
        <v>711</v>
      </c>
      <c r="C831" s="96"/>
      <c r="H831" s="72" t="s">
        <v>150</v>
      </c>
      <c r="I831" s="99">
        <v>23367399.099999886</v>
      </c>
      <c r="J831" s="99">
        <v>12774272.158377282</v>
      </c>
      <c r="K831" s="72"/>
      <c r="L831" s="99">
        <f>SUBTOTAL(9,L829:L830)</f>
        <v>24304318.480000921</v>
      </c>
      <c r="M831" s="99">
        <f>SUBTOTAL(9,M829:M830)</f>
        <v>11014012.406670902</v>
      </c>
      <c r="N831" s="99">
        <f>SUBTOTAL(9,N829:N830)</f>
        <v>13290306.073330021</v>
      </c>
      <c r="O831" s="99">
        <f>SUBTOTAL(9,O829:O830)</f>
        <v>0</v>
      </c>
      <c r="P831" s="99">
        <f>SUBTOTAL(9,P829:P830)</f>
        <v>13290306.073330021</v>
      </c>
      <c r="Q831" s="70"/>
      <c r="R831" s="71"/>
      <c r="S831" s="4"/>
      <c r="T831" s="4"/>
    </row>
    <row r="832" spans="1:20" ht="11.65" customHeight="1">
      <c r="A832" s="2">
        <v>712</v>
      </c>
      <c r="C832" s="96"/>
      <c r="H832" s="72"/>
      <c r="I832" s="4"/>
      <c r="J832" s="4"/>
      <c r="K832" s="72"/>
      <c r="L832" s="4"/>
      <c r="M832" s="4"/>
      <c r="N832" s="4"/>
      <c r="O832" s="4"/>
      <c r="P832" s="4"/>
      <c r="Q832" s="70"/>
      <c r="R832" s="71"/>
      <c r="S832" s="4"/>
      <c r="T832" s="4"/>
    </row>
    <row r="833" spans="1:20" ht="11.65" customHeight="1">
      <c r="A833" s="2">
        <v>713</v>
      </c>
      <c r="C833" s="96">
        <v>595</v>
      </c>
      <c r="D833" s="1" t="s">
        <v>245</v>
      </c>
      <c r="H833" s="72"/>
      <c r="I833" s="4"/>
      <c r="J833" s="4"/>
      <c r="K833" s="72"/>
      <c r="L833" s="4"/>
      <c r="M833" s="4"/>
      <c r="N833" s="4"/>
      <c r="O833" s="4"/>
      <c r="P833" s="4"/>
      <c r="Q833" s="70"/>
      <c r="R833" s="71"/>
      <c r="S833" s="4"/>
      <c r="T833" s="4"/>
    </row>
    <row r="834" spans="1:20" ht="11.65" customHeight="1">
      <c r="A834" s="2">
        <v>714</v>
      </c>
      <c r="C834" s="96"/>
      <c r="F834" s="96" t="s">
        <v>663</v>
      </c>
      <c r="G834" s="1" t="s">
        <v>131</v>
      </c>
      <c r="H834" s="72"/>
      <c r="I834" s="4">
        <v>0</v>
      </c>
      <c r="J834" s="4">
        <v>0</v>
      </c>
      <c r="K834" s="72"/>
      <c r="L834" s="4">
        <v>0</v>
      </c>
      <c r="M834" s="4">
        <f>L834-N834</f>
        <v>0</v>
      </c>
      <c r="N834" s="98">
        <v>0</v>
      </c>
      <c r="O834" s="4">
        <f>P834-N834</f>
        <v>0</v>
      </c>
      <c r="P834" s="4">
        <v>0</v>
      </c>
      <c r="Q834" s="70"/>
      <c r="R834" s="71"/>
      <c r="S834" s="4"/>
      <c r="T834" s="4"/>
    </row>
    <row r="835" spans="1:20" ht="11.65" customHeight="1">
      <c r="A835" s="2">
        <v>715</v>
      </c>
      <c r="C835" s="96"/>
      <c r="F835" s="96" t="s">
        <v>663</v>
      </c>
      <c r="G835" s="1" t="s">
        <v>251</v>
      </c>
      <c r="H835" s="72"/>
      <c r="I835" s="4">
        <v>863978.64</v>
      </c>
      <c r="J835" s="4">
        <v>415504.03480154509</v>
      </c>
      <c r="K835" s="72"/>
      <c r="L835" s="4">
        <v>893607.7857280391</v>
      </c>
      <c r="M835" s="4">
        <f>L835-N835</f>
        <v>463854.52180466853</v>
      </c>
      <c r="N835" s="98">
        <v>429753.26392337057</v>
      </c>
      <c r="O835" s="4">
        <f>P835-N835</f>
        <v>0</v>
      </c>
      <c r="P835" s="4">
        <v>429753.26392337057</v>
      </c>
      <c r="Q835" s="70"/>
      <c r="R835" s="71"/>
      <c r="S835" s="4"/>
      <c r="T835" s="4"/>
    </row>
    <row r="836" spans="1:20" ht="11.65" customHeight="1">
      <c r="A836" s="2">
        <v>716</v>
      </c>
      <c r="C836" s="96"/>
      <c r="H836" s="72" t="s">
        <v>150</v>
      </c>
      <c r="I836" s="99">
        <v>863978.64</v>
      </c>
      <c r="J836" s="99">
        <v>415504.03480154509</v>
      </c>
      <c r="K836" s="72"/>
      <c r="L836" s="99">
        <f>SUBTOTAL(9,L834:L835)</f>
        <v>893607.7857280391</v>
      </c>
      <c r="M836" s="99">
        <f>SUBTOTAL(9,M834:M835)</f>
        <v>463854.52180466853</v>
      </c>
      <c r="N836" s="99">
        <f>SUBTOTAL(9,N834:N835)</f>
        <v>429753.26392337057</v>
      </c>
      <c r="O836" s="99">
        <f>SUBTOTAL(9,O834:O835)</f>
        <v>0</v>
      </c>
      <c r="P836" s="99">
        <f>SUBTOTAL(9,P834:P835)</f>
        <v>429753.26392337057</v>
      </c>
      <c r="Q836" s="70"/>
      <c r="R836" s="71"/>
      <c r="S836" s="4"/>
      <c r="T836" s="4"/>
    </row>
    <row r="837" spans="1:20" ht="11.65" customHeight="1">
      <c r="A837" s="2">
        <v>717</v>
      </c>
      <c r="C837" s="96"/>
      <c r="H837" s="72"/>
      <c r="I837" s="104"/>
      <c r="J837" s="104"/>
      <c r="K837" s="72"/>
      <c r="L837" s="104"/>
      <c r="M837" s="4"/>
      <c r="N837" s="4"/>
      <c r="O837" s="4"/>
      <c r="P837" s="4"/>
      <c r="Q837" s="70"/>
      <c r="R837" s="71"/>
      <c r="S837" s="4"/>
      <c r="T837" s="4"/>
    </row>
    <row r="838" spans="1:20" ht="11.65" customHeight="1">
      <c r="A838" s="2">
        <v>718</v>
      </c>
      <c r="C838" s="96">
        <v>596</v>
      </c>
      <c r="D838" s="1" t="s">
        <v>246</v>
      </c>
      <c r="H838" s="72"/>
      <c r="I838" s="4"/>
      <c r="J838" s="4"/>
      <c r="K838" s="72"/>
      <c r="L838" s="4"/>
      <c r="M838" s="4"/>
      <c r="N838" s="4"/>
      <c r="O838" s="4"/>
      <c r="P838" s="4"/>
      <c r="Q838" s="70"/>
      <c r="R838" s="71"/>
      <c r="S838" s="4"/>
      <c r="T838" s="4"/>
    </row>
    <row r="839" spans="1:20" ht="11.65" customHeight="1">
      <c r="A839" s="2">
        <v>719</v>
      </c>
      <c r="C839" s="96"/>
      <c r="F839" s="96" t="s">
        <v>663</v>
      </c>
      <c r="G839" s="1" t="s">
        <v>131</v>
      </c>
      <c r="H839" s="72"/>
      <c r="I839" s="4">
        <v>4084094.51</v>
      </c>
      <c r="J839" s="4">
        <v>1957060.3</v>
      </c>
      <c r="K839" s="72"/>
      <c r="L839" s="4">
        <v>4265877.3867127523</v>
      </c>
      <c r="M839" s="4">
        <f>L839-N839</f>
        <v>2199413.9047608441</v>
      </c>
      <c r="N839" s="98">
        <v>2066463.481951908</v>
      </c>
      <c r="O839" s="4">
        <f>P839-N839</f>
        <v>0</v>
      </c>
      <c r="P839" s="4">
        <v>2066463.481951908</v>
      </c>
      <c r="Q839" s="70"/>
      <c r="R839" s="71"/>
      <c r="S839" s="4"/>
      <c r="T839" s="4"/>
    </row>
    <row r="840" spans="1:20" ht="11.65" customHeight="1">
      <c r="A840" s="2">
        <v>720</v>
      </c>
      <c r="C840" s="96"/>
      <c r="F840" s="96" t="s">
        <v>663</v>
      </c>
      <c r="G840" s="1" t="s">
        <v>251</v>
      </c>
      <c r="H840" s="72"/>
      <c r="I840" s="4">
        <v>0</v>
      </c>
      <c r="J840" s="4">
        <v>0</v>
      </c>
      <c r="K840" s="72"/>
      <c r="L840" s="4">
        <v>0</v>
      </c>
      <c r="M840" s="4">
        <f>L840-N840</f>
        <v>0</v>
      </c>
      <c r="N840" s="98">
        <v>0</v>
      </c>
      <c r="O840" s="4">
        <f>P840-N840</f>
        <v>0</v>
      </c>
      <c r="P840" s="4">
        <v>0</v>
      </c>
      <c r="Q840" s="70"/>
      <c r="R840" s="71"/>
      <c r="S840" s="4"/>
      <c r="T840" s="4"/>
    </row>
    <row r="841" spans="1:20" ht="11.65" customHeight="1">
      <c r="A841" s="2">
        <v>721</v>
      </c>
      <c r="C841" s="96"/>
      <c r="H841" s="72" t="s">
        <v>150</v>
      </c>
      <c r="I841" s="99">
        <v>4084094.51</v>
      </c>
      <c r="J841" s="99">
        <v>1957060.3</v>
      </c>
      <c r="K841" s="72"/>
      <c r="L841" s="99">
        <f>SUBTOTAL(9,L839:L840)</f>
        <v>4265877.3867127523</v>
      </c>
      <c r="M841" s="99">
        <f>SUBTOTAL(9,M839:M840)</f>
        <v>2199413.9047608441</v>
      </c>
      <c r="N841" s="99">
        <f>SUBTOTAL(9,N839:N840)</f>
        <v>2066463.481951908</v>
      </c>
      <c r="O841" s="99">
        <f>SUBTOTAL(9,O839:O840)</f>
        <v>0</v>
      </c>
      <c r="P841" s="99">
        <f>SUBTOTAL(9,P839:P840)</f>
        <v>2066463.481951908</v>
      </c>
      <c r="Q841" s="70"/>
      <c r="R841" s="71"/>
      <c r="S841" s="4"/>
      <c r="T841" s="4"/>
    </row>
    <row r="842" spans="1:20" ht="11.65" customHeight="1">
      <c r="A842" s="2">
        <v>722</v>
      </c>
      <c r="C842" s="96"/>
      <c r="H842" s="72"/>
      <c r="I842" s="4"/>
      <c r="J842" s="4"/>
      <c r="K842" s="72"/>
      <c r="L842" s="4"/>
      <c r="M842" s="4"/>
      <c r="N842" s="4"/>
      <c r="O842" s="4"/>
      <c r="P842" s="4"/>
      <c r="Q842" s="70"/>
      <c r="R842" s="71"/>
      <c r="S842" s="4"/>
      <c r="T842" s="4"/>
    </row>
    <row r="843" spans="1:20" ht="11.65" customHeight="1">
      <c r="A843" s="2">
        <v>723</v>
      </c>
      <c r="C843" s="96">
        <v>597</v>
      </c>
      <c r="D843" s="1" t="s">
        <v>247</v>
      </c>
      <c r="H843" s="72"/>
      <c r="I843" s="4"/>
      <c r="J843" s="4"/>
      <c r="K843" s="72"/>
      <c r="L843" s="4"/>
      <c r="M843" s="4"/>
      <c r="N843" s="4"/>
      <c r="O843" s="4"/>
      <c r="P843" s="4"/>
      <c r="Q843" s="70"/>
      <c r="R843" s="71"/>
      <c r="S843" s="4"/>
      <c r="T843" s="4"/>
    </row>
    <row r="844" spans="1:20" ht="11.65" customHeight="1">
      <c r="A844" s="2">
        <v>724</v>
      </c>
      <c r="C844" s="96"/>
      <c r="F844" s="96" t="s">
        <v>663</v>
      </c>
      <c r="G844" s="1" t="s">
        <v>131</v>
      </c>
      <c r="H844" s="72"/>
      <c r="I844" s="4">
        <v>4756899.75</v>
      </c>
      <c r="J844" s="4">
        <v>2268918.36</v>
      </c>
      <c r="K844" s="72"/>
      <c r="L844" s="4">
        <v>4907134.2088509835</v>
      </c>
      <c r="M844" s="4">
        <f>L844-N844</f>
        <v>2564536.1459752065</v>
      </c>
      <c r="N844" s="98">
        <v>2342598.062875777</v>
      </c>
      <c r="O844" s="4">
        <f>P844-N844</f>
        <v>0</v>
      </c>
      <c r="P844" s="4">
        <v>2342598.062875777</v>
      </c>
      <c r="Q844" s="70"/>
      <c r="R844" s="71"/>
      <c r="S844" s="4"/>
      <c r="T844" s="4"/>
    </row>
    <row r="845" spans="1:20" ht="11.65" customHeight="1">
      <c r="A845" s="2">
        <v>725</v>
      </c>
      <c r="C845" s="96"/>
      <c r="F845" s="96" t="s">
        <v>663</v>
      </c>
      <c r="G845" s="1" t="s">
        <v>251</v>
      </c>
      <c r="H845" s="72"/>
      <c r="I845" s="4">
        <v>1013732.99</v>
      </c>
      <c r="J845" s="4">
        <v>487523.79752864531</v>
      </c>
      <c r="K845" s="72"/>
      <c r="L845" s="4">
        <v>1043051.8744718778</v>
      </c>
      <c r="M845" s="4">
        <f>L845-N845</f>
        <v>541428.05845904222</v>
      </c>
      <c r="N845" s="98">
        <v>501623.8160128356</v>
      </c>
      <c r="O845" s="4">
        <f>P845-N845</f>
        <v>0</v>
      </c>
      <c r="P845" s="4">
        <v>501623.8160128356</v>
      </c>
      <c r="Q845" s="70"/>
      <c r="R845" s="71"/>
      <c r="S845" s="4"/>
      <c r="T845" s="4"/>
    </row>
    <row r="846" spans="1:20" ht="11.65" customHeight="1">
      <c r="A846" s="2">
        <v>726</v>
      </c>
      <c r="C846" s="96"/>
      <c r="H846" s="72" t="s">
        <v>150</v>
      </c>
      <c r="I846" s="99">
        <v>5770632.7400000002</v>
      </c>
      <c r="J846" s="99">
        <v>2756442.1575286454</v>
      </c>
      <c r="K846" s="72"/>
      <c r="L846" s="99">
        <f>SUBTOTAL(9,L844:L845)</f>
        <v>5950186.0833228612</v>
      </c>
      <c r="M846" s="99">
        <f>SUBTOTAL(9,M844:M845)</f>
        <v>3105964.2044342486</v>
      </c>
      <c r="N846" s="99">
        <f>SUBTOTAL(9,N844:N845)</f>
        <v>2844221.8788886126</v>
      </c>
      <c r="O846" s="99">
        <f>SUBTOTAL(9,O844:O845)</f>
        <v>0</v>
      </c>
      <c r="P846" s="99">
        <f>SUBTOTAL(9,P844:P845)</f>
        <v>2844221.8788886126</v>
      </c>
      <c r="Q846" s="70"/>
      <c r="R846" s="71"/>
      <c r="S846" s="4"/>
      <c r="T846" s="4"/>
    </row>
    <row r="847" spans="1:20" ht="11.65" customHeight="1">
      <c r="A847" s="2">
        <v>727</v>
      </c>
      <c r="C847" s="96"/>
      <c r="H847" s="72"/>
      <c r="I847" s="4"/>
      <c r="J847" s="4"/>
      <c r="K847" s="72"/>
      <c r="L847" s="4"/>
      <c r="M847" s="4"/>
      <c r="N847" s="4"/>
      <c r="O847" s="4"/>
      <c r="P847" s="4"/>
      <c r="Q847" s="70"/>
      <c r="R847" s="71"/>
      <c r="S847" s="4"/>
      <c r="T847" s="4"/>
    </row>
    <row r="848" spans="1:20" ht="11.65" customHeight="1">
      <c r="A848" s="2">
        <v>728</v>
      </c>
      <c r="C848" s="96">
        <v>598</v>
      </c>
      <c r="D848" s="1" t="s">
        <v>248</v>
      </c>
      <c r="H848" s="72"/>
      <c r="I848" s="4"/>
      <c r="J848" s="4"/>
      <c r="K848" s="72"/>
      <c r="L848" s="4"/>
      <c r="M848" s="4"/>
      <c r="N848" s="4"/>
      <c r="O848" s="4"/>
      <c r="P848" s="4"/>
      <c r="Q848" s="70"/>
      <c r="R848" s="71"/>
      <c r="S848" s="4"/>
      <c r="T848" s="4"/>
    </row>
    <row r="849" spans="1:20" ht="11.65" customHeight="1">
      <c r="A849" s="2">
        <v>729</v>
      </c>
      <c r="C849" s="96"/>
      <c r="F849" s="96" t="s">
        <v>663</v>
      </c>
      <c r="G849" s="1" t="s">
        <v>131</v>
      </c>
      <c r="H849" s="72"/>
      <c r="I849" s="4">
        <v>2085687.18</v>
      </c>
      <c r="J849" s="4">
        <v>1095790.5</v>
      </c>
      <c r="K849" s="72"/>
      <c r="L849" s="4">
        <v>2213333.4802372376</v>
      </c>
      <c r="M849" s="4">
        <f>L849-N849</f>
        <v>1048051.4111173037</v>
      </c>
      <c r="N849" s="98">
        <v>1165282.069119934</v>
      </c>
      <c r="O849" s="4">
        <f>P849-N849</f>
        <v>0</v>
      </c>
      <c r="P849" s="4">
        <v>1165282.069119934</v>
      </c>
      <c r="Q849" s="70"/>
      <c r="R849" s="71"/>
      <c r="S849" s="4"/>
      <c r="T849" s="4"/>
    </row>
    <row r="850" spans="1:20" ht="11.65" customHeight="1">
      <c r="A850" s="2">
        <v>730</v>
      </c>
      <c r="C850" s="96"/>
      <c r="F850" s="96" t="s">
        <v>663</v>
      </c>
      <c r="G850" s="1" t="s">
        <v>251</v>
      </c>
      <c r="H850" s="72"/>
      <c r="I850" s="4">
        <v>-292473.36</v>
      </c>
      <c r="J850" s="4">
        <v>-140656.09440525615</v>
      </c>
      <c r="K850" s="72"/>
      <c r="L850" s="4">
        <v>-354484.80852975184</v>
      </c>
      <c r="M850" s="4">
        <f>L850-N850</f>
        <v>-184006.20940609174</v>
      </c>
      <c r="N850" s="98">
        <v>-170478.5991236601</v>
      </c>
      <c r="O850" s="4">
        <f>P850-N850</f>
        <v>0</v>
      </c>
      <c r="P850" s="4">
        <v>-170478.5991236601</v>
      </c>
      <c r="Q850" s="70"/>
      <c r="R850" s="71"/>
      <c r="S850" s="4"/>
      <c r="T850" s="4"/>
    </row>
    <row r="851" spans="1:20" ht="11.65" customHeight="1">
      <c r="A851" s="2">
        <v>731</v>
      </c>
      <c r="C851" s="96"/>
      <c r="H851" s="72" t="s">
        <v>150</v>
      </c>
      <c r="I851" s="99">
        <v>1793213.8199999998</v>
      </c>
      <c r="J851" s="99">
        <v>955134.40559474379</v>
      </c>
      <c r="K851" s="72"/>
      <c r="L851" s="99">
        <f>SUBTOTAL(9,L849:L850)</f>
        <v>1858848.6717074858</v>
      </c>
      <c r="M851" s="99">
        <f>SUBTOTAL(9,M849:M850)</f>
        <v>864045.20171121194</v>
      </c>
      <c r="N851" s="99">
        <f>SUBTOTAL(9,N849:N850)</f>
        <v>994803.46999627387</v>
      </c>
      <c r="O851" s="99">
        <f>SUBTOTAL(9,O849:O850)</f>
        <v>0</v>
      </c>
      <c r="P851" s="99">
        <f>SUBTOTAL(9,P849:P850)</f>
        <v>994803.46999627387</v>
      </c>
      <c r="Q851" s="70"/>
      <c r="R851" s="71"/>
      <c r="S851" s="4"/>
      <c r="T851" s="4"/>
    </row>
    <row r="852" spans="1:20" ht="11.65" customHeight="1">
      <c r="A852" s="2">
        <v>732</v>
      </c>
      <c r="C852" s="96"/>
      <c r="H852" s="72"/>
      <c r="I852" s="4"/>
      <c r="J852" s="4"/>
      <c r="K852" s="72"/>
      <c r="L852" s="4"/>
      <c r="M852" s="4"/>
      <c r="N852" s="4"/>
      <c r="O852" s="4"/>
      <c r="P852" s="4"/>
      <c r="Q852" s="70"/>
      <c r="R852" s="71"/>
      <c r="S852" s="4"/>
      <c r="T852" s="4"/>
    </row>
    <row r="853" spans="1:20" ht="11.65" customHeight="1" thickBot="1">
      <c r="A853" s="2">
        <v>733</v>
      </c>
      <c r="C853" s="101" t="s">
        <v>249</v>
      </c>
      <c r="H853" s="102" t="s">
        <v>150</v>
      </c>
      <c r="I853" s="103">
        <v>211900029.54999968</v>
      </c>
      <c r="J853" s="103">
        <v>91634409.887172028</v>
      </c>
      <c r="K853" s="102"/>
      <c r="L853" s="103">
        <f>SUBTOTAL(9,L760:L851)</f>
        <v>223625997.85868672</v>
      </c>
      <c r="M853" s="103">
        <f>SUBTOTAL(9,M760:M851)</f>
        <v>125231703.15457299</v>
      </c>
      <c r="N853" s="103">
        <f>SUBTOTAL(9,N760:N851)</f>
        <v>98394294.704113752</v>
      </c>
      <c r="O853" s="103">
        <f>SUBTOTAL(9,O760:O851)</f>
        <v>0</v>
      </c>
      <c r="P853" s="103">
        <f>SUBTOTAL(9,P760:P851)</f>
        <v>98394294.704113752</v>
      </c>
      <c r="Q853" s="70"/>
      <c r="R853" s="71"/>
      <c r="S853" s="4"/>
      <c r="T853" s="4"/>
    </row>
    <row r="854" spans="1:20" ht="11.65" customHeight="1" thickTop="1">
      <c r="A854" s="2">
        <v>734</v>
      </c>
      <c r="C854" s="96"/>
      <c r="H854" s="72"/>
      <c r="I854" s="4"/>
      <c r="J854" s="4"/>
      <c r="K854" s="72"/>
      <c r="L854" s="4"/>
      <c r="M854" s="4"/>
      <c r="N854" s="4"/>
      <c r="O854" s="4"/>
      <c r="P854" s="4"/>
      <c r="Q854" s="70"/>
      <c r="R854" s="71"/>
      <c r="S854" s="4"/>
      <c r="T854" s="4"/>
    </row>
    <row r="855" spans="1:20" ht="11.65" customHeight="1">
      <c r="A855" s="2">
        <v>735</v>
      </c>
      <c r="C855" s="96"/>
      <c r="H855" s="72"/>
      <c r="I855" s="4"/>
      <c r="J855" s="4"/>
      <c r="K855" s="72"/>
      <c r="L855" s="4"/>
      <c r="M855" s="4"/>
      <c r="N855" s="4"/>
      <c r="O855" s="4"/>
      <c r="P855" s="4"/>
      <c r="Q855" s="70"/>
      <c r="R855" s="71"/>
      <c r="S855" s="4"/>
      <c r="T855" s="4"/>
    </row>
    <row r="856" spans="1:20" ht="11.65" customHeight="1">
      <c r="A856" s="2">
        <v>736</v>
      </c>
      <c r="C856" s="96" t="s">
        <v>250</v>
      </c>
      <c r="H856" s="72"/>
      <c r="I856" s="4"/>
      <c r="J856" s="4"/>
      <c r="K856" s="72"/>
      <c r="L856" s="4"/>
      <c r="M856" s="4"/>
      <c r="N856" s="4"/>
      <c r="O856" s="4"/>
      <c r="P856" s="4"/>
      <c r="Q856" s="70"/>
      <c r="R856" s="71"/>
      <c r="S856" s="4"/>
      <c r="T856" s="4"/>
    </row>
    <row r="857" spans="1:20" ht="11.65" customHeight="1">
      <c r="A857" s="2">
        <v>737</v>
      </c>
      <c r="C857" s="96"/>
      <c r="E857" s="96" t="s">
        <v>131</v>
      </c>
      <c r="H857" s="72"/>
      <c r="I857" s="4">
        <v>170486106.91999969</v>
      </c>
      <c r="J857" s="4">
        <v>71717653.669999808</v>
      </c>
      <c r="K857" s="72"/>
      <c r="L857" s="4">
        <v>181115904.39330509</v>
      </c>
      <c r="M857" s="4">
        <f>L857-N857</f>
        <v>103165535.65784365</v>
      </c>
      <c r="N857" s="98">
        <v>77950368.735461444</v>
      </c>
      <c r="O857" s="4">
        <f>P857-N857</f>
        <v>0</v>
      </c>
      <c r="P857" s="4">
        <v>77950368.735461444</v>
      </c>
      <c r="Q857" s="70"/>
      <c r="R857" s="71"/>
      <c r="S857" s="4"/>
      <c r="T857" s="4"/>
    </row>
    <row r="858" spans="1:20" ht="11.65" customHeight="1">
      <c r="A858" s="2">
        <v>738</v>
      </c>
      <c r="C858" s="96"/>
      <c r="E858" s="67" t="s">
        <v>251</v>
      </c>
      <c r="H858" s="72"/>
      <c r="I858" s="4">
        <v>41413922.63000001</v>
      </c>
      <c r="J858" s="4">
        <v>19916756.217172243</v>
      </c>
      <c r="K858" s="72"/>
      <c r="L858" s="4">
        <v>42510093.46538166</v>
      </c>
      <c r="M858" s="4">
        <f>L858-N858</f>
        <v>22066167.496729389</v>
      </c>
      <c r="N858" s="98">
        <v>20443925.968652271</v>
      </c>
      <c r="O858" s="4">
        <f>P858-N858</f>
        <v>0</v>
      </c>
      <c r="P858" s="4">
        <v>20443925.968652271</v>
      </c>
      <c r="Q858" s="70"/>
      <c r="R858" s="71"/>
      <c r="S858" s="4"/>
      <c r="T858" s="4"/>
    </row>
    <row r="859" spans="1:20" ht="11.65" customHeight="1">
      <c r="A859" s="2">
        <v>739</v>
      </c>
      <c r="C859" s="96"/>
      <c r="H859" s="72"/>
      <c r="I859" s="4"/>
      <c r="J859" s="4"/>
      <c r="K859" s="72"/>
      <c r="L859" s="4"/>
      <c r="M859" s="4"/>
      <c r="N859" s="4"/>
      <c r="O859" s="4"/>
      <c r="P859" s="4"/>
      <c r="Q859" s="70"/>
      <c r="R859" s="71"/>
      <c r="S859" s="4"/>
      <c r="T859" s="4"/>
    </row>
    <row r="860" spans="1:20" ht="11.65" customHeight="1" thickBot="1">
      <c r="A860" s="2">
        <v>740</v>
      </c>
      <c r="C860" s="96" t="s">
        <v>252</v>
      </c>
      <c r="H860" s="72" t="s">
        <v>1</v>
      </c>
      <c r="I860" s="114">
        <v>211900029.54999971</v>
      </c>
      <c r="J860" s="114">
        <v>91634409.887172043</v>
      </c>
      <c r="K860" s="72"/>
      <c r="L860" s="114">
        <f>SUM(L857:L858)</f>
        <v>223625997.85868675</v>
      </c>
      <c r="M860" s="114">
        <f>SUM(M857:M858)</f>
        <v>125231703.15457304</v>
      </c>
      <c r="N860" s="114">
        <f>SUM(N857:N858)</f>
        <v>98394294.704113722</v>
      </c>
      <c r="O860" s="114">
        <f>SUM(O857:O858)</f>
        <v>0</v>
      </c>
      <c r="P860" s="114">
        <f>SUM(P857:P858)</f>
        <v>98394294.704113722</v>
      </c>
      <c r="Q860" s="70"/>
      <c r="R860" s="71"/>
      <c r="S860" s="4"/>
      <c r="T860" s="4"/>
    </row>
    <row r="861" spans="1:20" ht="11.65" customHeight="1" thickTop="1">
      <c r="A861" s="2">
        <v>741</v>
      </c>
      <c r="C861" s="96"/>
      <c r="H861" s="72"/>
      <c r="I861" s="4"/>
      <c r="J861" s="4"/>
      <c r="K861" s="72"/>
      <c r="L861" s="4"/>
      <c r="M861" s="4"/>
      <c r="N861" s="4"/>
      <c r="O861" s="4"/>
      <c r="P861" s="4"/>
      <c r="Q861" s="70"/>
      <c r="R861" s="71"/>
      <c r="S861" s="4"/>
      <c r="T861" s="4"/>
    </row>
    <row r="862" spans="1:20" ht="11.65" customHeight="1">
      <c r="A862" s="2">
        <v>742</v>
      </c>
      <c r="C862" s="96">
        <v>901</v>
      </c>
      <c r="D862" s="1" t="s">
        <v>253</v>
      </c>
      <c r="H862" s="72"/>
      <c r="I862" s="4"/>
      <c r="J862" s="4"/>
      <c r="K862" s="72"/>
      <c r="L862" s="4"/>
      <c r="M862" s="4"/>
      <c r="N862" s="4"/>
      <c r="O862" s="4"/>
      <c r="P862" s="4"/>
      <c r="Q862" s="70"/>
      <c r="R862" s="71"/>
      <c r="S862" s="4"/>
      <c r="T862" s="4"/>
    </row>
    <row r="863" spans="1:20" ht="11.65" customHeight="1">
      <c r="A863" s="2">
        <v>743</v>
      </c>
      <c r="C863" s="96"/>
      <c r="F863" s="96" t="s">
        <v>664</v>
      </c>
      <c r="G863" s="1" t="s">
        <v>131</v>
      </c>
      <c r="H863" s="72"/>
      <c r="I863" s="4">
        <v>2541.7999999999997</v>
      </c>
      <c r="J863" s="4">
        <v>0</v>
      </c>
      <c r="K863" s="72"/>
      <c r="L863" s="4">
        <v>2644.6269680695905</v>
      </c>
      <c r="M863" s="4">
        <f>L863-N863</f>
        <v>2644.6269680695905</v>
      </c>
      <c r="N863" s="98">
        <v>0</v>
      </c>
      <c r="O863" s="4">
        <f>P863-N863</f>
        <v>0</v>
      </c>
      <c r="P863" s="4">
        <v>0</v>
      </c>
      <c r="Q863" s="70"/>
      <c r="R863" s="71"/>
      <c r="S863" s="4"/>
      <c r="T863" s="4"/>
    </row>
    <row r="864" spans="1:20" ht="11.65" customHeight="1">
      <c r="A864" s="2">
        <v>744</v>
      </c>
      <c r="C864" s="96"/>
      <c r="F864" s="96" t="s">
        <v>664</v>
      </c>
      <c r="G864" s="1" t="s">
        <v>132</v>
      </c>
      <c r="H864" s="72"/>
      <c r="I864" s="4">
        <v>2624795.41</v>
      </c>
      <c r="J864" s="4">
        <v>1309583.0176634125</v>
      </c>
      <c r="K864" s="72"/>
      <c r="L864" s="4">
        <v>2701035.2910700021</v>
      </c>
      <c r="M864" s="4">
        <f>L864-N864</f>
        <v>1353414.0883588821</v>
      </c>
      <c r="N864" s="98">
        <v>1347621.20271112</v>
      </c>
      <c r="O864" s="4">
        <f>P864-N864</f>
        <v>0</v>
      </c>
      <c r="P864" s="4">
        <v>1347621.20271112</v>
      </c>
      <c r="Q864" s="70"/>
      <c r="R864" s="71"/>
      <c r="S864" s="4"/>
      <c r="T864" s="4"/>
    </row>
    <row r="865" spans="1:20" ht="11.65" customHeight="1">
      <c r="A865" s="2">
        <v>745</v>
      </c>
      <c r="C865" s="96"/>
      <c r="H865" s="72" t="s">
        <v>150</v>
      </c>
      <c r="I865" s="99">
        <v>2627337.21</v>
      </c>
      <c r="J865" s="99">
        <v>1309583.0176634125</v>
      </c>
      <c r="K865" s="72"/>
      <c r="L865" s="99">
        <f>SUBTOTAL(9,L863:L864)</f>
        <v>2703679.9180380716</v>
      </c>
      <c r="M865" s="99">
        <f>SUBTOTAL(9,M863:M864)</f>
        <v>1356058.7153269518</v>
      </c>
      <c r="N865" s="99">
        <f>SUBTOTAL(9,N863:N864)</f>
        <v>1347621.20271112</v>
      </c>
      <c r="O865" s="99">
        <f>SUBTOTAL(9,O863:O864)</f>
        <v>0</v>
      </c>
      <c r="P865" s="99">
        <f>SUBTOTAL(9,P863:P864)</f>
        <v>1347621.20271112</v>
      </c>
      <c r="Q865" s="70"/>
      <c r="R865" s="71"/>
      <c r="S865" s="4"/>
      <c r="T865" s="4"/>
    </row>
    <row r="866" spans="1:20" ht="11.65" customHeight="1">
      <c r="A866" s="2">
        <v>746</v>
      </c>
      <c r="C866" s="96"/>
      <c r="H866" s="72"/>
      <c r="I866" s="4"/>
      <c r="J866" s="4"/>
      <c r="K866" s="72"/>
      <c r="L866" s="4"/>
      <c r="M866" s="4"/>
      <c r="N866" s="4"/>
      <c r="O866" s="4"/>
      <c r="P866" s="4"/>
      <c r="Q866" s="70"/>
      <c r="R866" s="71"/>
      <c r="S866" s="4"/>
      <c r="T866" s="4"/>
    </row>
    <row r="867" spans="1:20" ht="11.65" customHeight="1">
      <c r="A867" s="2">
        <v>747</v>
      </c>
      <c r="C867" s="96">
        <v>902</v>
      </c>
      <c r="D867" s="1" t="s">
        <v>254</v>
      </c>
      <c r="H867" s="72"/>
      <c r="I867" s="4"/>
      <c r="J867" s="4"/>
      <c r="K867" s="72"/>
      <c r="L867" s="4"/>
      <c r="M867" s="4"/>
      <c r="N867" s="4"/>
      <c r="O867" s="4"/>
      <c r="P867" s="4"/>
      <c r="Q867" s="70"/>
      <c r="R867" s="71"/>
      <c r="S867" s="4"/>
      <c r="T867" s="4"/>
    </row>
    <row r="868" spans="1:20" ht="11.65" customHeight="1">
      <c r="A868" s="2">
        <v>748</v>
      </c>
      <c r="C868" s="96"/>
      <c r="F868" s="96" t="s">
        <v>664</v>
      </c>
      <c r="G868" s="1" t="s">
        <v>131</v>
      </c>
      <c r="H868" s="72"/>
      <c r="I868" s="4">
        <v>20676876.389999997</v>
      </c>
      <c r="J868" s="4">
        <v>4700626.22</v>
      </c>
      <c r="K868" s="72"/>
      <c r="L868" s="4">
        <v>20947176.533513825</v>
      </c>
      <c r="M868" s="4">
        <f>L868-N868</f>
        <v>16431318.76279163</v>
      </c>
      <c r="N868" s="98">
        <v>4515857.7707221955</v>
      </c>
      <c r="O868" s="4">
        <f>P868-N868</f>
        <v>0</v>
      </c>
      <c r="P868" s="4">
        <v>4515857.7707221955</v>
      </c>
      <c r="Q868" s="70"/>
      <c r="R868" s="71"/>
      <c r="S868" s="4"/>
      <c r="T868" s="4"/>
    </row>
    <row r="869" spans="1:20" ht="11.65" customHeight="1">
      <c r="A869" s="2">
        <v>749</v>
      </c>
      <c r="C869" s="96"/>
      <c r="F869" s="96" t="s">
        <v>664</v>
      </c>
      <c r="G869" s="1" t="s">
        <v>132</v>
      </c>
      <c r="H869" s="72"/>
      <c r="I869" s="4">
        <v>2206146.7400000002</v>
      </c>
      <c r="J869" s="4">
        <v>1100707.6186473141</v>
      </c>
      <c r="K869" s="72"/>
      <c r="L869" s="4">
        <v>2271382.6390887834</v>
      </c>
      <c r="M869" s="4">
        <f>L869-N869</f>
        <v>1138127.0263146912</v>
      </c>
      <c r="N869" s="98">
        <v>1133255.6127740922</v>
      </c>
      <c r="O869" s="4">
        <f>P869-N869</f>
        <v>0</v>
      </c>
      <c r="P869" s="4">
        <v>1133255.6127740922</v>
      </c>
      <c r="Q869" s="70"/>
      <c r="R869" s="71"/>
      <c r="S869" s="4"/>
      <c r="T869" s="4"/>
    </row>
    <row r="870" spans="1:20" ht="11.65" customHeight="1">
      <c r="A870" s="2">
        <v>750</v>
      </c>
      <c r="C870" s="96"/>
      <c r="H870" s="72" t="s">
        <v>150</v>
      </c>
      <c r="I870" s="99">
        <v>22883023.129999995</v>
      </c>
      <c r="J870" s="99">
        <v>5801333.8386473134</v>
      </c>
      <c r="K870" s="72"/>
      <c r="L870" s="99">
        <f>SUBTOTAL(9,L868:L869)</f>
        <v>23218559.172602609</v>
      </c>
      <c r="M870" s="99">
        <f>SUBTOTAL(9,M868:M869)</f>
        <v>17569445.789106321</v>
      </c>
      <c r="N870" s="99">
        <f>SUBTOTAL(9,N868:N869)</f>
        <v>5649113.3834962882</v>
      </c>
      <c r="O870" s="99">
        <f>SUBTOTAL(9,O868:O869)</f>
        <v>0</v>
      </c>
      <c r="P870" s="99">
        <f>SUBTOTAL(9,P868:P869)</f>
        <v>5649113.3834962882</v>
      </c>
      <c r="Q870" s="70"/>
      <c r="R870" s="71"/>
      <c r="S870" s="4"/>
      <c r="T870" s="4"/>
    </row>
    <row r="871" spans="1:20" ht="11.65" customHeight="1">
      <c r="A871" s="2">
        <v>751</v>
      </c>
      <c r="C871" s="96"/>
      <c r="H871" s="72"/>
      <c r="I871" s="104"/>
      <c r="J871" s="104"/>
      <c r="K871" s="72"/>
      <c r="L871" s="104"/>
      <c r="M871" s="4"/>
      <c r="N871" s="4"/>
      <c r="O871" s="4"/>
      <c r="P871" s="4"/>
      <c r="Q871" s="70"/>
      <c r="R871" s="71"/>
      <c r="S871" s="4"/>
      <c r="T871" s="4"/>
    </row>
    <row r="872" spans="1:20" ht="11.65" customHeight="1">
      <c r="A872" s="2">
        <v>752</v>
      </c>
      <c r="C872" s="96">
        <v>903</v>
      </c>
      <c r="D872" s="1" t="s">
        <v>255</v>
      </c>
      <c r="H872" s="72"/>
      <c r="I872" s="4"/>
      <c r="J872" s="4"/>
      <c r="K872" s="72"/>
      <c r="L872" s="4"/>
      <c r="M872" s="4"/>
      <c r="N872" s="4"/>
      <c r="O872" s="4"/>
      <c r="P872" s="4"/>
      <c r="Q872" s="70"/>
      <c r="R872" s="71"/>
      <c r="S872" s="4"/>
      <c r="T872" s="4"/>
    </row>
    <row r="873" spans="1:20" ht="11.65" customHeight="1">
      <c r="A873" s="2">
        <v>753</v>
      </c>
      <c r="C873" s="96"/>
      <c r="F873" s="96" t="s">
        <v>664</v>
      </c>
      <c r="G873" s="1" t="s">
        <v>131</v>
      </c>
      <c r="H873" s="72"/>
      <c r="I873" s="4">
        <v>7837724.8399999999</v>
      </c>
      <c r="J873" s="4">
        <v>3717135.44</v>
      </c>
      <c r="K873" s="72"/>
      <c r="L873" s="4">
        <v>8084928.166772197</v>
      </c>
      <c r="M873" s="4">
        <f>L873-N873</f>
        <v>4250221.4601211213</v>
      </c>
      <c r="N873" s="98">
        <v>3834706.7066510762</v>
      </c>
      <c r="O873" s="4">
        <f>P873-N873</f>
        <v>0</v>
      </c>
      <c r="P873" s="4">
        <v>3834706.7066510762</v>
      </c>
      <c r="Q873" s="70"/>
      <c r="R873" s="71"/>
      <c r="S873" s="4"/>
      <c r="T873" s="4"/>
    </row>
    <row r="874" spans="1:20" ht="11.65" customHeight="1">
      <c r="A874" s="2">
        <v>754</v>
      </c>
      <c r="C874" s="96"/>
      <c r="F874" s="96" t="s">
        <v>664</v>
      </c>
      <c r="G874" s="1" t="s">
        <v>132</v>
      </c>
      <c r="H874" s="72"/>
      <c r="I874" s="4">
        <v>48674989.189999901</v>
      </c>
      <c r="J874" s="4">
        <v>24285298.193269111</v>
      </c>
      <c r="K874" s="72"/>
      <c r="L874" s="4">
        <v>50226686.714581221</v>
      </c>
      <c r="M874" s="4">
        <f>L874-N874</f>
        <v>25167203.7147553</v>
      </c>
      <c r="N874" s="98">
        <v>25059482.999825921</v>
      </c>
      <c r="O874" s="4">
        <f>P874-N874</f>
        <v>0</v>
      </c>
      <c r="P874" s="4">
        <v>25059482.999825921</v>
      </c>
      <c r="Q874" s="70"/>
      <c r="R874" s="71"/>
      <c r="S874" s="4"/>
      <c r="T874" s="4"/>
    </row>
    <row r="875" spans="1:20" ht="11.65" customHeight="1">
      <c r="A875" s="2">
        <v>755</v>
      </c>
      <c r="C875" s="96"/>
      <c r="H875" s="72" t="s">
        <v>150</v>
      </c>
      <c r="I875" s="99">
        <v>56512714.029999897</v>
      </c>
      <c r="J875" s="99">
        <v>28002433.633269113</v>
      </c>
      <c r="K875" s="72"/>
      <c r="L875" s="99">
        <f>SUBTOTAL(9,L873:L874)</f>
        <v>58311614.881353416</v>
      </c>
      <c r="M875" s="99">
        <f>SUBTOTAL(9,M873:M874)</f>
        <v>29417425.174876422</v>
      </c>
      <c r="N875" s="99">
        <f>SUBTOTAL(9,N873:N874)</f>
        <v>28894189.706476998</v>
      </c>
      <c r="O875" s="99">
        <f>SUBTOTAL(9,O873:O874)</f>
        <v>0</v>
      </c>
      <c r="P875" s="99">
        <f>SUBTOTAL(9,P873:P874)</f>
        <v>28894189.706476998</v>
      </c>
      <c r="Q875" s="70"/>
      <c r="R875" s="71"/>
      <c r="S875" s="4"/>
      <c r="T875" s="4"/>
    </row>
    <row r="876" spans="1:20" ht="11.65" customHeight="1">
      <c r="A876" s="2">
        <v>756</v>
      </c>
      <c r="C876" s="96"/>
      <c r="H876" s="72"/>
      <c r="I876" s="4"/>
      <c r="J876" s="4"/>
      <c r="K876" s="72"/>
      <c r="L876" s="4"/>
      <c r="M876" s="4"/>
      <c r="N876" s="4"/>
      <c r="O876" s="4"/>
      <c r="P876" s="4"/>
      <c r="Q876" s="70"/>
      <c r="R876" s="71"/>
      <c r="S876" s="4"/>
      <c r="T876" s="4"/>
    </row>
    <row r="877" spans="1:20" ht="11.65" customHeight="1">
      <c r="A877" s="2">
        <v>757</v>
      </c>
      <c r="C877" s="96">
        <v>904</v>
      </c>
      <c r="D877" s="1" t="s">
        <v>256</v>
      </c>
      <c r="H877" s="72"/>
      <c r="I877" s="4"/>
      <c r="J877" s="4"/>
      <c r="K877" s="72"/>
      <c r="L877" s="4"/>
      <c r="M877" s="4"/>
      <c r="N877" s="4"/>
      <c r="O877" s="4"/>
      <c r="P877" s="4"/>
      <c r="Q877" s="70"/>
      <c r="R877" s="71"/>
      <c r="S877" s="4"/>
      <c r="T877" s="4"/>
    </row>
    <row r="878" spans="1:20" ht="11.65" customHeight="1">
      <c r="A878" s="2">
        <v>758</v>
      </c>
      <c r="C878" s="96"/>
      <c r="F878" s="96" t="s">
        <v>664</v>
      </c>
      <c r="G878" s="1" t="s">
        <v>131</v>
      </c>
      <c r="H878" s="72"/>
      <c r="I878" s="4">
        <v>12598658.26</v>
      </c>
      <c r="J878" s="4">
        <v>3371130.85</v>
      </c>
      <c r="K878" s="72"/>
      <c r="L878" s="4">
        <v>13472845.801961439</v>
      </c>
      <c r="M878" s="4">
        <f>L878-N878</f>
        <v>9676406.5764344949</v>
      </c>
      <c r="N878" s="98">
        <v>3796439.2255269438</v>
      </c>
      <c r="O878" s="4">
        <f>P878-N878</f>
        <v>0</v>
      </c>
      <c r="P878" s="4">
        <v>3796439.2255269438</v>
      </c>
      <c r="Q878" s="70"/>
      <c r="R878" s="71"/>
      <c r="S878" s="4"/>
      <c r="T878" s="4"/>
    </row>
    <row r="879" spans="1:20" ht="11.65" customHeight="1">
      <c r="A879" s="2">
        <v>759</v>
      </c>
      <c r="C879" s="96"/>
      <c r="F879" s="96" t="s">
        <v>574</v>
      </c>
      <c r="G879" s="1" t="s">
        <v>135</v>
      </c>
      <c r="H879" s="72"/>
      <c r="I879" s="4">
        <v>0</v>
      </c>
      <c r="J879" s="4">
        <v>0</v>
      </c>
      <c r="K879" s="72"/>
      <c r="L879" s="4">
        <v>0</v>
      </c>
      <c r="M879" s="4">
        <f>L879-N879</f>
        <v>0</v>
      </c>
      <c r="N879" s="98">
        <v>0</v>
      </c>
      <c r="O879" s="4">
        <f>P879-N879</f>
        <v>0</v>
      </c>
      <c r="P879" s="4">
        <v>0</v>
      </c>
      <c r="Q879" s="70"/>
      <c r="R879" s="71"/>
      <c r="S879" s="4"/>
      <c r="T879" s="4"/>
    </row>
    <row r="880" spans="1:20">
      <c r="A880" s="2">
        <v>760</v>
      </c>
      <c r="C880" s="96"/>
      <c r="F880" s="96" t="s">
        <v>664</v>
      </c>
      <c r="G880" s="1" t="s">
        <v>132</v>
      </c>
      <c r="H880" s="72"/>
      <c r="I880" s="4">
        <v>390827.39</v>
      </c>
      <c r="J880" s="4">
        <v>194994.59303828768</v>
      </c>
      <c r="K880" s="72"/>
      <c r="L880" s="4">
        <v>409839.4465616364</v>
      </c>
      <c r="M880" s="4">
        <f>L880-N880</f>
        <v>205359.21273431092</v>
      </c>
      <c r="N880" s="98">
        <v>204480.23382732549</v>
      </c>
      <c r="O880" s="4">
        <f>P880-N880</f>
        <v>0</v>
      </c>
      <c r="P880" s="4">
        <v>204480.23382732549</v>
      </c>
      <c r="Q880" s="70"/>
      <c r="R880" s="71"/>
      <c r="S880" s="4"/>
      <c r="T880" s="4"/>
    </row>
    <row r="881" spans="1:20">
      <c r="A881" s="2">
        <v>761</v>
      </c>
      <c r="C881" s="96"/>
      <c r="H881" s="72" t="s">
        <v>150</v>
      </c>
      <c r="I881" s="99">
        <v>12989485.65</v>
      </c>
      <c r="J881" s="99">
        <v>3566125.4430382876</v>
      </c>
      <c r="K881" s="72"/>
      <c r="L881" s="99">
        <f>SUBTOTAL(9,L878:L880)</f>
        <v>13882685.248523075</v>
      </c>
      <c r="M881" s="99">
        <f>SUBTOTAL(9,M878:M880)</f>
        <v>9881765.7891688067</v>
      </c>
      <c r="N881" s="99">
        <f>SUBTOTAL(9,N878:N880)</f>
        <v>4000919.4593542693</v>
      </c>
      <c r="O881" s="99">
        <f>SUBTOTAL(9,O878:O880)</f>
        <v>0</v>
      </c>
      <c r="P881" s="99">
        <f>SUBTOTAL(9,P878:P880)</f>
        <v>4000919.4593542693</v>
      </c>
      <c r="Q881" s="70"/>
      <c r="R881" s="71"/>
      <c r="S881" s="4"/>
      <c r="T881" s="4"/>
    </row>
    <row r="882" spans="1:20">
      <c r="A882" s="2">
        <v>762</v>
      </c>
      <c r="C882" s="96"/>
      <c r="H882" s="72"/>
      <c r="I882" s="4"/>
      <c r="J882" s="4"/>
      <c r="K882" s="72"/>
      <c r="L882" s="4"/>
      <c r="M882" s="4"/>
      <c r="N882" s="4"/>
      <c r="O882" s="4"/>
      <c r="P882" s="4"/>
      <c r="Q882" s="70"/>
      <c r="R882" s="71"/>
      <c r="S882" s="4"/>
      <c r="T882" s="4"/>
    </row>
    <row r="883" spans="1:20">
      <c r="A883" s="2">
        <v>763</v>
      </c>
      <c r="C883" s="96">
        <v>905</v>
      </c>
      <c r="D883" s="1" t="s">
        <v>257</v>
      </c>
      <c r="H883" s="72"/>
      <c r="I883" s="4"/>
      <c r="J883" s="4"/>
      <c r="K883" s="72"/>
      <c r="L883" s="4"/>
      <c r="M883" s="4"/>
      <c r="N883" s="4"/>
      <c r="O883" s="4"/>
      <c r="P883" s="4"/>
      <c r="Q883" s="70"/>
      <c r="R883" s="71"/>
      <c r="S883" s="4"/>
      <c r="T883" s="4"/>
    </row>
    <row r="884" spans="1:20">
      <c r="A884" s="2">
        <v>764</v>
      </c>
      <c r="C884" s="96"/>
      <c r="F884" s="96" t="s">
        <v>664</v>
      </c>
      <c r="G884" s="1" t="s">
        <v>131</v>
      </c>
      <c r="H884" s="72"/>
      <c r="I884" s="4">
        <v>10472.75</v>
      </c>
      <c r="J884" s="4">
        <v>0</v>
      </c>
      <c r="K884" s="72"/>
      <c r="L884" s="4">
        <v>10982.203841901606</v>
      </c>
      <c r="M884" s="4">
        <f>L884-N884</f>
        <v>10982.203841901606</v>
      </c>
      <c r="N884" s="98">
        <v>0</v>
      </c>
      <c r="O884" s="4">
        <f>P884-N884</f>
        <v>0</v>
      </c>
      <c r="P884" s="4">
        <v>0</v>
      </c>
      <c r="Q884" s="70"/>
      <c r="R884" s="71"/>
      <c r="S884" s="4"/>
      <c r="T884" s="4"/>
    </row>
    <row r="885" spans="1:20">
      <c r="A885" s="2">
        <v>765</v>
      </c>
      <c r="C885" s="96"/>
      <c r="F885" s="96" t="s">
        <v>664</v>
      </c>
      <c r="G885" s="1" t="s">
        <v>132</v>
      </c>
      <c r="H885" s="72"/>
      <c r="I885" s="4">
        <v>186328.97</v>
      </c>
      <c r="J885" s="4">
        <v>92964.67598239037</v>
      </c>
      <c r="K885" s="72"/>
      <c r="L885" s="4">
        <v>193147.31758060845</v>
      </c>
      <c r="M885" s="4">
        <f>L885-N885</f>
        <v>96780.779431714516</v>
      </c>
      <c r="N885" s="98">
        <v>96366.538148893931</v>
      </c>
      <c r="O885" s="4">
        <f>P885-N885</f>
        <v>0</v>
      </c>
      <c r="P885" s="4">
        <v>96366.538148893931</v>
      </c>
      <c r="Q885" s="70"/>
      <c r="R885" s="71"/>
      <c r="S885" s="4"/>
      <c r="T885" s="4"/>
    </row>
    <row r="886" spans="1:20">
      <c r="A886" s="2">
        <v>766</v>
      </c>
      <c r="C886" s="96"/>
      <c r="H886" s="72" t="s">
        <v>150</v>
      </c>
      <c r="I886" s="99">
        <v>196801.72</v>
      </c>
      <c r="J886" s="99">
        <v>92964.67598239037</v>
      </c>
      <c r="K886" s="72"/>
      <c r="L886" s="99">
        <f>SUBTOTAL(9,L884:L885)</f>
        <v>204129.52142251006</v>
      </c>
      <c r="M886" s="99">
        <f>SUBTOTAL(9,M884:M885)</f>
        <v>107762.98327361612</v>
      </c>
      <c r="N886" s="99">
        <f>SUBTOTAL(9,N884:N885)</f>
        <v>96366.538148893931</v>
      </c>
      <c r="O886" s="99">
        <f>SUBTOTAL(9,O884:O885)</f>
        <v>0</v>
      </c>
      <c r="P886" s="99">
        <f>SUBTOTAL(9,P884:P885)</f>
        <v>96366.538148893931</v>
      </c>
      <c r="Q886" s="70"/>
      <c r="R886" s="71"/>
      <c r="S886" s="4"/>
      <c r="T886" s="4"/>
    </row>
    <row r="887" spans="1:20">
      <c r="A887" s="2">
        <v>767</v>
      </c>
      <c r="C887" s="96"/>
      <c r="H887" s="72"/>
      <c r="I887" s="4"/>
      <c r="J887" s="4"/>
      <c r="K887" s="72"/>
      <c r="L887" s="4"/>
      <c r="M887" s="4"/>
      <c r="N887" s="4"/>
      <c r="O887" s="4"/>
      <c r="P887" s="4"/>
      <c r="Q887" s="70"/>
      <c r="R887" s="71"/>
      <c r="S887" s="4"/>
      <c r="T887" s="4"/>
    </row>
    <row r="888" spans="1:20" ht="12.75" thickBot="1">
      <c r="A888" s="2">
        <v>768</v>
      </c>
      <c r="C888" s="101" t="s">
        <v>258</v>
      </c>
      <c r="H888" s="102" t="s">
        <v>150</v>
      </c>
      <c r="I888" s="103">
        <v>95209361.739999905</v>
      </c>
      <c r="J888" s="103">
        <v>38772440.608600527</v>
      </c>
      <c r="K888" s="102"/>
      <c r="L888" s="103">
        <f>SUBTOTAL(9,L863:L886)</f>
        <v>98320668.741939679</v>
      </c>
      <c r="M888" s="103">
        <f>SUBTOTAL(9,M863:M886)</f>
        <v>58332458.451752119</v>
      </c>
      <c r="N888" s="103">
        <f>SUBTOTAL(9,N863:N886)</f>
        <v>39988210.290187567</v>
      </c>
      <c r="O888" s="103">
        <f>SUBTOTAL(9,O863:O886)</f>
        <v>0</v>
      </c>
      <c r="P888" s="103">
        <f>SUBTOTAL(9,P863:P886)</f>
        <v>39988210.290187567</v>
      </c>
      <c r="Q888" s="70"/>
      <c r="R888" s="71"/>
      <c r="S888" s="4"/>
      <c r="T888" s="4"/>
    </row>
    <row r="889" spans="1:20" ht="12.75" thickTop="1">
      <c r="A889" s="2">
        <v>769</v>
      </c>
      <c r="C889" s="96"/>
      <c r="H889" s="118"/>
      <c r="I889" s="4"/>
      <c r="J889" s="4"/>
      <c r="K889" s="118"/>
      <c r="L889" s="4"/>
      <c r="M889" s="4"/>
      <c r="N889" s="4"/>
      <c r="O889" s="4"/>
      <c r="P889" s="4"/>
      <c r="Q889" s="70"/>
      <c r="R889" s="71"/>
      <c r="S889" s="4"/>
      <c r="T889" s="4"/>
    </row>
    <row r="890" spans="1:20">
      <c r="A890" s="2">
        <v>770</v>
      </c>
      <c r="C890" s="96" t="s">
        <v>259</v>
      </c>
      <c r="H890" s="72"/>
      <c r="I890" s="4"/>
      <c r="J890" s="4"/>
      <c r="K890" s="72"/>
      <c r="L890" s="4"/>
      <c r="M890" s="4"/>
      <c r="N890" s="4"/>
      <c r="O890" s="4"/>
      <c r="P890" s="4"/>
      <c r="Q890" s="70"/>
      <c r="R890" s="71"/>
      <c r="S890" s="4"/>
      <c r="T890" s="4"/>
    </row>
    <row r="891" spans="1:20">
      <c r="A891" s="2">
        <v>771</v>
      </c>
      <c r="C891" s="96"/>
      <c r="E891" s="96" t="s">
        <v>131</v>
      </c>
      <c r="H891" s="72"/>
      <c r="I891" s="4">
        <v>41126274.039999999</v>
      </c>
      <c r="J891" s="4">
        <v>11788892.51</v>
      </c>
      <c r="K891" s="72"/>
      <c r="L891" s="4">
        <v>42518577.333057433</v>
      </c>
      <c r="M891" s="4">
        <f>L891-N891</f>
        <v>30371573.630157217</v>
      </c>
      <c r="N891" s="98">
        <v>12147003.702900216</v>
      </c>
      <c r="O891" s="4">
        <f>P891-N891</f>
        <v>0</v>
      </c>
      <c r="P891" s="4">
        <v>12147003.702900216</v>
      </c>
      <c r="Q891" s="70"/>
      <c r="R891" s="71"/>
      <c r="S891" s="4"/>
      <c r="T891" s="4"/>
    </row>
    <row r="892" spans="1:20">
      <c r="A892" s="2">
        <v>772</v>
      </c>
      <c r="C892" s="96"/>
      <c r="E892" s="67" t="s">
        <v>132</v>
      </c>
      <c r="H892" s="72"/>
      <c r="I892" s="4">
        <v>54083087.699999899</v>
      </c>
      <c r="J892" s="4">
        <v>26983548.098600514</v>
      </c>
      <c r="K892" s="72"/>
      <c r="L892" s="4">
        <v>55802091.408882253</v>
      </c>
      <c r="M892" s="4">
        <f>L892-N892</f>
        <v>27960884.821594898</v>
      </c>
      <c r="N892" s="98">
        <v>27841206.587287355</v>
      </c>
      <c r="O892" s="4">
        <f>P892-N892</f>
        <v>0</v>
      </c>
      <c r="P892" s="4">
        <v>27841206.587287355</v>
      </c>
      <c r="Q892" s="70"/>
      <c r="R892" s="71"/>
      <c r="S892" s="4"/>
      <c r="T892" s="4"/>
    </row>
    <row r="893" spans="1:20">
      <c r="A893" s="2">
        <v>773</v>
      </c>
      <c r="C893" s="96"/>
      <c r="E893" s="1" t="s">
        <v>135</v>
      </c>
      <c r="H893" s="72"/>
      <c r="I893" s="4">
        <v>0</v>
      </c>
      <c r="J893" s="4">
        <v>0</v>
      </c>
      <c r="K893" s="72"/>
      <c r="L893" s="4">
        <v>0</v>
      </c>
      <c r="M893" s="4">
        <f>L893-N893</f>
        <v>0</v>
      </c>
      <c r="N893" s="98">
        <v>0</v>
      </c>
      <c r="O893" s="4">
        <f>P893-N893</f>
        <v>0</v>
      </c>
      <c r="P893" s="4">
        <v>0</v>
      </c>
      <c r="Q893" s="70"/>
      <c r="R893" s="71"/>
      <c r="S893" s="4"/>
      <c r="T893" s="4"/>
    </row>
    <row r="894" spans="1:20" ht="12.75" thickBot="1">
      <c r="A894" s="2">
        <v>774</v>
      </c>
      <c r="C894" s="96" t="s">
        <v>260</v>
      </c>
      <c r="H894" s="72" t="s">
        <v>1</v>
      </c>
      <c r="I894" s="114">
        <v>95209361.73999989</v>
      </c>
      <c r="J894" s="114">
        <v>38772440.608600512</v>
      </c>
      <c r="K894" s="72"/>
      <c r="L894" s="114">
        <f>SUM(L891:L893)</f>
        <v>98320668.741939694</v>
      </c>
      <c r="M894" s="114">
        <f>SUM(M891:M893)</f>
        <v>58332458.451752111</v>
      </c>
      <c r="N894" s="114">
        <f>SUM(N891:N893)</f>
        <v>39988210.290187567</v>
      </c>
      <c r="O894" s="114">
        <f>SUM(O891:O893)</f>
        <v>0</v>
      </c>
      <c r="P894" s="114">
        <f>SUM(P891:P893)</f>
        <v>39988210.290187567</v>
      </c>
      <c r="Q894" s="70"/>
      <c r="R894" s="71"/>
      <c r="S894" s="4"/>
      <c r="T894" s="4"/>
    </row>
    <row r="895" spans="1:20" ht="12.75" thickTop="1">
      <c r="A895" s="2">
        <v>775</v>
      </c>
      <c r="C895" s="96"/>
      <c r="H895" s="72"/>
      <c r="I895" s="4"/>
      <c r="J895" s="4"/>
      <c r="K895" s="72"/>
      <c r="L895" s="4"/>
      <c r="M895" s="4"/>
      <c r="N895" s="4"/>
      <c r="O895" s="4"/>
      <c r="P895" s="4"/>
      <c r="Q895" s="70"/>
      <c r="R895" s="71"/>
      <c r="S895" s="4"/>
      <c r="T895" s="4"/>
    </row>
    <row r="896" spans="1:20">
      <c r="A896" s="2">
        <v>776</v>
      </c>
      <c r="C896" s="96">
        <v>907</v>
      </c>
      <c r="D896" s="1" t="s">
        <v>253</v>
      </c>
      <c r="H896" s="72"/>
      <c r="I896" s="4"/>
      <c r="J896" s="4"/>
      <c r="K896" s="72"/>
      <c r="L896" s="4"/>
      <c r="M896" s="4"/>
      <c r="N896" s="4"/>
      <c r="O896" s="4"/>
      <c r="P896" s="4"/>
      <c r="Q896" s="70"/>
      <c r="R896" s="71"/>
      <c r="S896" s="4"/>
      <c r="T896" s="4"/>
    </row>
    <row r="897" spans="1:20">
      <c r="A897" s="2">
        <v>777</v>
      </c>
      <c r="C897" s="96"/>
      <c r="F897" s="96" t="s">
        <v>664</v>
      </c>
      <c r="G897" s="1" t="s">
        <v>131</v>
      </c>
      <c r="H897" s="72"/>
      <c r="I897" s="4">
        <v>0</v>
      </c>
      <c r="J897" s="4">
        <v>0</v>
      </c>
      <c r="K897" s="72"/>
      <c r="L897" s="4">
        <v>0</v>
      </c>
      <c r="M897" s="4">
        <f>L897-N897</f>
        <v>0</v>
      </c>
      <c r="N897" s="98">
        <v>0</v>
      </c>
      <c r="O897" s="4">
        <f>P897-N897</f>
        <v>0</v>
      </c>
      <c r="P897" s="4">
        <v>0</v>
      </c>
      <c r="Q897" s="70"/>
      <c r="R897" s="71"/>
      <c r="S897" s="4"/>
      <c r="T897" s="4"/>
    </row>
    <row r="898" spans="1:20">
      <c r="A898" s="2">
        <v>778</v>
      </c>
      <c r="C898" s="96"/>
      <c r="F898" s="96" t="s">
        <v>664</v>
      </c>
      <c r="G898" s="1" t="s">
        <v>132</v>
      </c>
      <c r="H898" s="72"/>
      <c r="I898" s="4">
        <v>279526.62</v>
      </c>
      <c r="J898" s="4">
        <v>139463.56090924967</v>
      </c>
      <c r="K898" s="72"/>
      <c r="L898" s="4">
        <v>286829.3007615867</v>
      </c>
      <c r="M898" s="4">
        <f>L898-N898</f>
        <v>143722.23046781274</v>
      </c>
      <c r="N898" s="98">
        <v>143107.07029377396</v>
      </c>
      <c r="O898" s="4">
        <f>P898-N898</f>
        <v>0</v>
      </c>
      <c r="P898" s="4">
        <v>143107.07029377396</v>
      </c>
      <c r="Q898" s="70"/>
      <c r="R898" s="71"/>
      <c r="S898" s="4"/>
      <c r="T898" s="4"/>
    </row>
    <row r="899" spans="1:20">
      <c r="A899" s="2">
        <v>779</v>
      </c>
      <c r="C899" s="96"/>
      <c r="H899" s="72" t="s">
        <v>150</v>
      </c>
      <c r="I899" s="99">
        <v>279526.62</v>
      </c>
      <c r="J899" s="99">
        <v>139463.56090924967</v>
      </c>
      <c r="K899" s="72"/>
      <c r="L899" s="99">
        <f>SUBTOTAL(9,L897:L898)</f>
        <v>286829.3007615867</v>
      </c>
      <c r="M899" s="99">
        <f>SUBTOTAL(9,M897:M898)</f>
        <v>143722.23046781274</v>
      </c>
      <c r="N899" s="99">
        <f>SUBTOTAL(9,N897:N898)</f>
        <v>143107.07029377396</v>
      </c>
      <c r="O899" s="99">
        <f>SUBTOTAL(9,O897:O898)</f>
        <v>0</v>
      </c>
      <c r="P899" s="99">
        <f>SUBTOTAL(9,P897:P898)</f>
        <v>143107.07029377396</v>
      </c>
      <c r="Q899" s="70"/>
      <c r="R899" s="71"/>
      <c r="S899" s="4"/>
      <c r="T899" s="4"/>
    </row>
    <row r="900" spans="1:20">
      <c r="A900" s="2">
        <v>780</v>
      </c>
      <c r="C900" s="96"/>
      <c r="H900" s="72"/>
      <c r="I900" s="4"/>
      <c r="J900" s="4"/>
      <c r="K900" s="72"/>
      <c r="L900" s="4"/>
      <c r="M900" s="4"/>
      <c r="N900" s="4"/>
      <c r="O900" s="4"/>
      <c r="P900" s="4"/>
      <c r="Q900" s="70"/>
      <c r="R900" s="71"/>
      <c r="S900" s="4"/>
      <c r="T900" s="4"/>
    </row>
    <row r="901" spans="1:20">
      <c r="A901" s="2">
        <v>781</v>
      </c>
      <c r="C901" s="96">
        <v>908</v>
      </c>
      <c r="D901" s="1" t="s">
        <v>261</v>
      </c>
      <c r="H901" s="72"/>
      <c r="I901" s="4"/>
      <c r="J901" s="4"/>
      <c r="K901" s="72"/>
      <c r="L901" s="4"/>
      <c r="M901" s="4"/>
      <c r="N901" s="4"/>
      <c r="O901" s="4"/>
      <c r="P901" s="4"/>
      <c r="Q901" s="70"/>
      <c r="R901" s="71"/>
      <c r="S901" s="4"/>
      <c r="T901" s="4"/>
    </row>
    <row r="902" spans="1:20">
      <c r="A902" s="2">
        <v>782</v>
      </c>
      <c r="C902" s="96"/>
      <c r="F902" s="96" t="s">
        <v>664</v>
      </c>
      <c r="G902" s="1" t="s">
        <v>131</v>
      </c>
      <c r="H902" s="72"/>
      <c r="I902" s="4">
        <v>106251794.59999979</v>
      </c>
      <c r="J902" s="4">
        <v>56600108.389999896</v>
      </c>
      <c r="K902" s="72"/>
      <c r="L902" s="4">
        <v>12364867.299962863</v>
      </c>
      <c r="M902" s="4">
        <f>L902-N902</f>
        <v>9388223.2378582731</v>
      </c>
      <c r="N902" s="98">
        <v>2976644.0621045902</v>
      </c>
      <c r="O902" s="4">
        <f>P902-N902</f>
        <v>0</v>
      </c>
      <c r="P902" s="4">
        <v>2976644.0621045902</v>
      </c>
      <c r="Q902" s="70"/>
      <c r="R902" s="71"/>
      <c r="S902" s="4"/>
      <c r="T902" s="4"/>
    </row>
    <row r="903" spans="1:20">
      <c r="A903" s="2">
        <v>783</v>
      </c>
      <c r="C903" s="96"/>
      <c r="F903" s="96" t="s">
        <v>664</v>
      </c>
      <c r="G903" s="1" t="s">
        <v>132</v>
      </c>
      <c r="H903" s="72"/>
      <c r="I903" s="4">
        <v>2500498.21</v>
      </c>
      <c r="J903" s="4">
        <v>1247567.7071965626</v>
      </c>
      <c r="K903" s="72"/>
      <c r="L903" s="4">
        <v>2564533.3788166102</v>
      </c>
      <c r="M903" s="4">
        <f>L903-N903</f>
        <v>1285016.7550317477</v>
      </c>
      <c r="N903" s="98">
        <v>1279516.6237848625</v>
      </c>
      <c r="O903" s="4">
        <f>P903-N903</f>
        <v>0</v>
      </c>
      <c r="P903" s="4">
        <v>1279516.6237848625</v>
      </c>
      <c r="Q903" s="70"/>
      <c r="R903" s="71"/>
      <c r="S903" s="4"/>
      <c r="T903" s="4"/>
    </row>
    <row r="904" spans="1:20">
      <c r="A904" s="2">
        <v>784</v>
      </c>
      <c r="C904" s="96"/>
      <c r="H904" s="72"/>
      <c r="I904" s="100"/>
      <c r="J904" s="100"/>
      <c r="K904" s="72"/>
      <c r="L904" s="100"/>
      <c r="M904" s="4"/>
      <c r="N904" s="4"/>
      <c r="O904" s="4"/>
      <c r="P904" s="4"/>
      <c r="Q904" s="70"/>
      <c r="R904" s="71"/>
      <c r="S904" s="4"/>
      <c r="T904" s="4"/>
    </row>
    <row r="905" spans="1:20">
      <c r="A905" s="2">
        <v>785</v>
      </c>
      <c r="C905" s="96"/>
      <c r="H905" s="72"/>
      <c r="I905" s="100"/>
      <c r="J905" s="100"/>
      <c r="K905" s="72"/>
      <c r="L905" s="100"/>
      <c r="M905" s="4"/>
      <c r="N905" s="4"/>
      <c r="O905" s="4"/>
      <c r="P905" s="4"/>
      <c r="Q905" s="70"/>
      <c r="R905" s="71"/>
      <c r="S905" s="4"/>
      <c r="T905" s="4"/>
    </row>
    <row r="906" spans="1:20">
      <c r="A906" s="2">
        <v>786</v>
      </c>
      <c r="C906" s="96"/>
      <c r="H906" s="72" t="s">
        <v>150</v>
      </c>
      <c r="I906" s="99">
        <v>108752292.80999978</v>
      </c>
      <c r="J906" s="99">
        <v>57847676.09719646</v>
      </c>
      <c r="K906" s="72"/>
      <c r="L906" s="99">
        <f>SUBTOTAL(9,L902:L903)</f>
        <v>14929400.678779474</v>
      </c>
      <c r="M906" s="99">
        <f>SUBTOTAL(9,M902:M903)</f>
        <v>10673239.992890021</v>
      </c>
      <c r="N906" s="99">
        <f>SUBTOTAL(9,N902:N903)</f>
        <v>4256160.6858894527</v>
      </c>
      <c r="O906" s="99">
        <f>SUBTOTAL(9,O902:O903)</f>
        <v>0</v>
      </c>
      <c r="P906" s="99">
        <f>SUBTOTAL(9,P902:P903)</f>
        <v>4256160.6858894527</v>
      </c>
      <c r="Q906" s="70"/>
      <c r="R906" s="71"/>
      <c r="S906" s="4"/>
      <c r="T906" s="4"/>
    </row>
    <row r="907" spans="1:20">
      <c r="A907" s="2">
        <v>787</v>
      </c>
      <c r="C907" s="96"/>
      <c r="H907" s="72"/>
      <c r="I907" s="104"/>
      <c r="J907" s="104"/>
      <c r="K907" s="72"/>
      <c r="L907" s="104"/>
      <c r="M907" s="4"/>
      <c r="N907" s="4"/>
      <c r="O907" s="4"/>
      <c r="P907" s="4"/>
      <c r="Q907" s="70"/>
      <c r="R907" s="71"/>
      <c r="S907" s="4"/>
      <c r="T907" s="4"/>
    </row>
    <row r="908" spans="1:20" ht="11.65" customHeight="1">
      <c r="A908" s="2">
        <v>788</v>
      </c>
      <c r="C908" s="96">
        <v>909</v>
      </c>
      <c r="D908" s="1" t="s">
        <v>262</v>
      </c>
      <c r="H908" s="72"/>
      <c r="I908" s="4"/>
      <c r="J908" s="4"/>
      <c r="K908" s="72"/>
      <c r="L908" s="4"/>
      <c r="M908" s="4"/>
      <c r="N908" s="4"/>
      <c r="O908" s="4"/>
      <c r="P908" s="4"/>
      <c r="Q908" s="70"/>
      <c r="R908" s="71"/>
      <c r="S908" s="4"/>
      <c r="T908" s="4"/>
    </row>
    <row r="909" spans="1:20" ht="11.65" customHeight="1">
      <c r="A909" s="2">
        <v>789</v>
      </c>
      <c r="C909" s="96"/>
      <c r="F909" s="96" t="s">
        <v>664</v>
      </c>
      <c r="G909" s="1" t="s">
        <v>131</v>
      </c>
      <c r="H909" s="72"/>
      <c r="I909" s="4">
        <v>546516.41</v>
      </c>
      <c r="J909" s="4">
        <v>71404.509999999995</v>
      </c>
      <c r="K909" s="72"/>
      <c r="L909" s="4">
        <v>572655.53106409847</v>
      </c>
      <c r="M909" s="4">
        <f>L909-N909</f>
        <v>497793.9034343753</v>
      </c>
      <c r="N909" s="98">
        <v>74861.627629723182</v>
      </c>
      <c r="O909" s="4">
        <f>P909-N909</f>
        <v>0</v>
      </c>
      <c r="P909" s="4">
        <v>74861.627629723182</v>
      </c>
      <c r="Q909" s="70"/>
      <c r="R909" s="71"/>
      <c r="S909" s="4"/>
      <c r="T909" s="4"/>
    </row>
    <row r="910" spans="1:20" ht="11.65" customHeight="1">
      <c r="A910" s="2">
        <v>790</v>
      </c>
      <c r="C910" s="96"/>
      <c r="F910" s="96" t="s">
        <v>664</v>
      </c>
      <c r="G910" s="1" t="s">
        <v>132</v>
      </c>
      <c r="H910" s="72"/>
      <c r="I910" s="4">
        <v>4158695.9</v>
      </c>
      <c r="J910" s="4">
        <v>2074888.3914980867</v>
      </c>
      <c r="K910" s="72"/>
      <c r="L910" s="4">
        <v>4344371.61685206</v>
      </c>
      <c r="M910" s="4">
        <f>L910-N910</f>
        <v>2176844.4754325314</v>
      </c>
      <c r="N910" s="98">
        <v>2167527.1414195285</v>
      </c>
      <c r="O910" s="4">
        <f>P910-N910</f>
        <v>0</v>
      </c>
      <c r="P910" s="4">
        <v>2167527.1414195285</v>
      </c>
      <c r="Q910" s="70"/>
      <c r="R910" s="71"/>
      <c r="S910" s="4"/>
      <c r="T910" s="4"/>
    </row>
    <row r="911" spans="1:20" ht="11.65" customHeight="1">
      <c r="A911" s="2">
        <v>791</v>
      </c>
      <c r="C911" s="96"/>
      <c r="H911" s="72" t="s">
        <v>150</v>
      </c>
      <c r="I911" s="99">
        <v>4705212.3099999996</v>
      </c>
      <c r="J911" s="99">
        <v>2146292.9014980868</v>
      </c>
      <c r="K911" s="72"/>
      <c r="L911" s="99">
        <f>SUBTOTAL(9,L909:L910)</f>
        <v>4917027.1479161587</v>
      </c>
      <c r="M911" s="99">
        <f>SUBTOTAL(9,M909:M910)</f>
        <v>2674638.3788669067</v>
      </c>
      <c r="N911" s="99">
        <f>SUBTOTAL(9,N909:N910)</f>
        <v>2242388.7690492519</v>
      </c>
      <c r="O911" s="99">
        <f>SUBTOTAL(9,O909:O910)</f>
        <v>0</v>
      </c>
      <c r="P911" s="99">
        <f>SUBTOTAL(9,P909:P910)</f>
        <v>2242388.7690492519</v>
      </c>
      <c r="Q911" s="70"/>
      <c r="R911" s="71"/>
      <c r="S911" s="4"/>
      <c r="T911" s="4"/>
    </row>
    <row r="912" spans="1:20" ht="11.65" customHeight="1">
      <c r="A912" s="2">
        <v>792</v>
      </c>
      <c r="C912" s="96"/>
      <c r="H912" s="72"/>
      <c r="I912" s="4"/>
      <c r="J912" s="4"/>
      <c r="K912" s="72"/>
      <c r="L912" s="4"/>
      <c r="M912" s="4"/>
      <c r="N912" s="4"/>
      <c r="O912" s="4"/>
      <c r="P912" s="4"/>
      <c r="Q912" s="70"/>
      <c r="R912" s="71"/>
      <c r="S912" s="4"/>
      <c r="T912" s="4"/>
    </row>
    <row r="913" spans="1:20" ht="11.65" customHeight="1">
      <c r="A913" s="2">
        <v>793</v>
      </c>
      <c r="C913" s="96">
        <v>910</v>
      </c>
      <c r="D913" s="1" t="s">
        <v>263</v>
      </c>
      <c r="H913" s="72"/>
      <c r="I913" s="4"/>
      <c r="J913" s="4"/>
      <c r="K913" s="72"/>
      <c r="L913" s="4"/>
      <c r="M913" s="4"/>
      <c r="N913" s="4"/>
      <c r="O913" s="4"/>
      <c r="P913" s="4"/>
      <c r="Q913" s="70"/>
      <c r="R913" s="71"/>
      <c r="S913" s="4"/>
      <c r="T913" s="4"/>
    </row>
    <row r="914" spans="1:20" ht="11.65" customHeight="1">
      <c r="A914" s="2">
        <v>794</v>
      </c>
      <c r="C914" s="96"/>
      <c r="F914" s="96" t="s">
        <v>664</v>
      </c>
      <c r="G914" s="1" t="s">
        <v>131</v>
      </c>
      <c r="H914" s="72"/>
      <c r="I914" s="4">
        <v>0</v>
      </c>
      <c r="J914" s="4">
        <v>0</v>
      </c>
      <c r="K914" s="72"/>
      <c r="L914" s="4">
        <v>0</v>
      </c>
      <c r="M914" s="4">
        <f>L914-N914</f>
        <v>0</v>
      </c>
      <c r="N914" s="98">
        <v>0</v>
      </c>
      <c r="O914" s="4">
        <f>P914-N914</f>
        <v>0</v>
      </c>
      <c r="P914" s="4">
        <v>0</v>
      </c>
      <c r="Q914" s="70"/>
      <c r="R914" s="71"/>
      <c r="S914" s="4"/>
      <c r="T914" s="4"/>
    </row>
    <row r="915" spans="1:20" ht="11.65" customHeight="1">
      <c r="A915" s="2">
        <v>795</v>
      </c>
      <c r="C915" s="96"/>
      <c r="F915" s="96" t="s">
        <v>664</v>
      </c>
      <c r="G915" s="1" t="s">
        <v>132</v>
      </c>
      <c r="H915" s="72"/>
      <c r="I915" s="4">
        <v>232845.3</v>
      </c>
      <c r="J915" s="4">
        <v>116172.95940895544</v>
      </c>
      <c r="K915" s="72"/>
      <c r="L915" s="4">
        <v>244079.83412920235</v>
      </c>
      <c r="M915" s="4">
        <f>L915-N915</f>
        <v>122301.65495686603</v>
      </c>
      <c r="N915" s="98">
        <v>121778.17917233633</v>
      </c>
      <c r="O915" s="4">
        <f>P915-N915</f>
        <v>0</v>
      </c>
      <c r="P915" s="4">
        <v>121778.17917233633</v>
      </c>
      <c r="Q915" s="70"/>
      <c r="R915" s="71"/>
      <c r="S915" s="4"/>
      <c r="T915" s="4"/>
    </row>
    <row r="916" spans="1:20" ht="11.65" customHeight="1">
      <c r="A916" s="2">
        <v>796</v>
      </c>
      <c r="C916" s="96"/>
      <c r="H916" s="72"/>
      <c r="I916" s="100"/>
      <c r="J916" s="100"/>
      <c r="K916" s="72"/>
      <c r="L916" s="100"/>
      <c r="M916" s="4"/>
      <c r="N916" s="4"/>
      <c r="O916" s="4"/>
      <c r="P916" s="4"/>
      <c r="Q916" s="70"/>
      <c r="R916" s="71"/>
      <c r="S916" s="4"/>
      <c r="T916" s="4"/>
    </row>
    <row r="917" spans="1:20" ht="11.65" customHeight="1">
      <c r="A917" s="2">
        <v>797</v>
      </c>
      <c r="C917" s="96"/>
      <c r="H917" s="72" t="s">
        <v>150</v>
      </c>
      <c r="I917" s="99">
        <v>232845.3</v>
      </c>
      <c r="J917" s="99">
        <v>116172.95940895544</v>
      </c>
      <c r="K917" s="72"/>
      <c r="L917" s="99">
        <f>SUBTOTAL(9,L914:L915)</f>
        <v>244079.83412920235</v>
      </c>
      <c r="M917" s="99">
        <f>SUBTOTAL(9,M914:M915)</f>
        <v>122301.65495686603</v>
      </c>
      <c r="N917" s="99">
        <f>SUBTOTAL(9,N914:N915)</f>
        <v>121778.17917233633</v>
      </c>
      <c r="O917" s="99">
        <f>SUBTOTAL(9,O914:O915)</f>
        <v>0</v>
      </c>
      <c r="P917" s="99">
        <f>SUBTOTAL(9,P914:P915)</f>
        <v>121778.17917233633</v>
      </c>
      <c r="Q917" s="70"/>
      <c r="R917" s="71"/>
      <c r="S917" s="4"/>
      <c r="T917" s="4"/>
    </row>
    <row r="918" spans="1:20" ht="11.65" customHeight="1">
      <c r="A918" s="2">
        <v>798</v>
      </c>
      <c r="C918" s="96"/>
      <c r="H918" s="72"/>
      <c r="I918" s="4"/>
      <c r="J918" s="4"/>
      <c r="K918" s="72"/>
      <c r="L918" s="4"/>
      <c r="M918" s="4"/>
      <c r="N918" s="4"/>
      <c r="O918" s="4"/>
      <c r="P918" s="4"/>
      <c r="Q918" s="70"/>
      <c r="R918" s="71"/>
      <c r="S918" s="4"/>
      <c r="T918" s="4"/>
    </row>
    <row r="919" spans="1:20" ht="11.65" customHeight="1" thickBot="1">
      <c r="A919" s="2">
        <v>799</v>
      </c>
      <c r="C919" s="101" t="s">
        <v>264</v>
      </c>
      <c r="H919" s="102" t="s">
        <v>150</v>
      </c>
      <c r="I919" s="103">
        <v>113969877.03999978</v>
      </c>
      <c r="J919" s="103">
        <v>60249605.519012749</v>
      </c>
      <c r="K919" s="102"/>
      <c r="L919" s="103">
        <f>SUBTOTAL(9,L897:L917)</f>
        <v>20377336.961586419</v>
      </c>
      <c r="M919" s="103">
        <f>SUBTOTAL(9,M897:M917)</f>
        <v>13613902.257181607</v>
      </c>
      <c r="N919" s="103">
        <f>SUBTOTAL(9,N897:N917)</f>
        <v>6763434.7044048151</v>
      </c>
      <c r="O919" s="103">
        <f>SUBTOTAL(9,O897:O917)</f>
        <v>0</v>
      </c>
      <c r="P919" s="103">
        <f>SUBTOTAL(9,P897:P917)</f>
        <v>6763434.7044048151</v>
      </c>
      <c r="Q919" s="70"/>
      <c r="R919" s="71"/>
      <c r="S919" s="4"/>
      <c r="T919" s="4"/>
    </row>
    <row r="920" spans="1:20" ht="11.65" customHeight="1" thickTop="1">
      <c r="A920" s="2">
        <v>800</v>
      </c>
      <c r="C920" s="96"/>
      <c r="H920" s="72"/>
      <c r="I920" s="4"/>
      <c r="J920" s="4"/>
      <c r="K920" s="72"/>
      <c r="L920" s="4"/>
      <c r="M920" s="4"/>
      <c r="N920" s="4"/>
      <c r="O920" s="4"/>
      <c r="P920" s="4"/>
      <c r="Q920" s="70"/>
      <c r="R920" s="71"/>
      <c r="S920" s="4"/>
      <c r="T920" s="4"/>
    </row>
    <row r="921" spans="1:20" ht="11.65" customHeight="1">
      <c r="A921" s="2">
        <v>801</v>
      </c>
      <c r="C921" s="96"/>
      <c r="H921" s="72"/>
      <c r="I921" s="4"/>
      <c r="J921" s="4"/>
      <c r="K921" s="72"/>
      <c r="L921" s="4"/>
      <c r="M921" s="4"/>
      <c r="N921" s="4"/>
      <c r="O921" s="4"/>
      <c r="P921" s="4"/>
      <c r="Q921" s="70"/>
      <c r="R921" s="71"/>
      <c r="S921" s="4"/>
      <c r="T921" s="4"/>
    </row>
    <row r="922" spans="1:20" ht="11.65" customHeight="1">
      <c r="A922" s="2">
        <v>802</v>
      </c>
      <c r="C922" s="96" t="s">
        <v>265</v>
      </c>
      <c r="H922" s="72"/>
      <c r="I922" s="4"/>
      <c r="J922" s="4"/>
      <c r="K922" s="72"/>
      <c r="L922" s="4"/>
      <c r="M922" s="4"/>
      <c r="N922" s="4"/>
      <c r="O922" s="4"/>
      <c r="P922" s="4"/>
      <c r="Q922" s="70"/>
      <c r="R922" s="71"/>
      <c r="S922" s="4"/>
      <c r="T922" s="4"/>
    </row>
    <row r="923" spans="1:20" ht="11.65" customHeight="1">
      <c r="A923" s="2">
        <v>803</v>
      </c>
      <c r="C923" s="96"/>
      <c r="E923" s="96" t="s">
        <v>131</v>
      </c>
      <c r="H923" s="72"/>
      <c r="I923" s="4">
        <v>106798311.00999978</v>
      </c>
      <c r="J923" s="4">
        <v>56671512.899999894</v>
      </c>
      <c r="K923" s="72"/>
      <c r="L923" s="4">
        <v>12937522.831026962</v>
      </c>
      <c r="M923" s="4">
        <f>L923-N923</f>
        <v>9886017.1412926484</v>
      </c>
      <c r="N923" s="98">
        <v>3051505.6897343136</v>
      </c>
      <c r="O923" s="4">
        <f>P923-N923</f>
        <v>0</v>
      </c>
      <c r="P923" s="4">
        <v>3051505.6897343136</v>
      </c>
      <c r="Q923" s="70"/>
      <c r="R923" s="71"/>
      <c r="S923" s="4"/>
      <c r="T923" s="4"/>
    </row>
    <row r="924" spans="1:20" ht="11.65" customHeight="1">
      <c r="A924" s="2">
        <v>804</v>
      </c>
      <c r="C924" s="96"/>
      <c r="E924" s="67" t="s">
        <v>132</v>
      </c>
      <c r="H924" s="72"/>
      <c r="I924" s="4">
        <v>7171566.0300000003</v>
      </c>
      <c r="J924" s="4">
        <v>3578092.6190128545</v>
      </c>
      <c r="K924" s="72"/>
      <c r="L924" s="4">
        <v>7439814.1305594584</v>
      </c>
      <c r="M924" s="4">
        <f>L924-N924</f>
        <v>3727885.1158889574</v>
      </c>
      <c r="N924" s="98">
        <v>3711929.014670501</v>
      </c>
      <c r="O924" s="4">
        <f>P924-N924</f>
        <v>0</v>
      </c>
      <c r="P924" s="4">
        <v>3711929.014670501</v>
      </c>
      <c r="Q924" s="70"/>
      <c r="R924" s="71"/>
      <c r="S924" s="4"/>
      <c r="T924" s="4"/>
    </row>
    <row r="925" spans="1:20" ht="11.65" customHeight="1">
      <c r="A925" s="2">
        <v>805</v>
      </c>
      <c r="C925" s="96"/>
      <c r="H925" s="72"/>
      <c r="I925" s="4"/>
      <c r="J925" s="4"/>
      <c r="K925" s="72"/>
      <c r="L925" s="4"/>
      <c r="M925" s="4"/>
      <c r="N925" s="4"/>
      <c r="O925" s="4"/>
      <c r="P925" s="4"/>
      <c r="Q925" s="70"/>
      <c r="R925" s="71"/>
      <c r="S925" s="4"/>
      <c r="T925" s="4"/>
    </row>
    <row r="926" spans="1:20" ht="11.65" customHeight="1" thickBot="1">
      <c r="A926" s="2">
        <v>806</v>
      </c>
      <c r="C926" s="96" t="s">
        <v>266</v>
      </c>
      <c r="H926" s="72" t="s">
        <v>150</v>
      </c>
      <c r="I926" s="114">
        <v>113969877.03999978</v>
      </c>
      <c r="J926" s="114">
        <v>60249605.519012749</v>
      </c>
      <c r="K926" s="72"/>
      <c r="L926" s="114">
        <f>SUM(L923:L924)</f>
        <v>20377336.961586419</v>
      </c>
      <c r="M926" s="114">
        <f>SUM(M923:M924)</f>
        <v>13613902.257181605</v>
      </c>
      <c r="N926" s="114">
        <f>SUM(N923:N924)</f>
        <v>6763434.7044048142</v>
      </c>
      <c r="O926" s="114">
        <f>SUM(O923:O924)</f>
        <v>0</v>
      </c>
      <c r="P926" s="114">
        <f>SUM(P923:P924)</f>
        <v>6763434.7044048142</v>
      </c>
      <c r="Q926" s="70"/>
      <c r="R926" s="71"/>
      <c r="S926" s="4"/>
      <c r="T926" s="4"/>
    </row>
    <row r="927" spans="1:20" ht="11.65" customHeight="1" thickTop="1">
      <c r="A927" s="2">
        <v>807</v>
      </c>
      <c r="C927" s="96"/>
      <c r="H927" s="72"/>
      <c r="I927" s="4"/>
      <c r="J927" s="4"/>
      <c r="K927" s="72"/>
      <c r="L927" s="4"/>
      <c r="M927" s="4"/>
      <c r="N927" s="4"/>
      <c r="O927" s="4"/>
      <c r="P927" s="4"/>
      <c r="Q927" s="70"/>
      <c r="R927" s="71"/>
      <c r="S927" s="4"/>
      <c r="T927" s="4"/>
    </row>
    <row r="928" spans="1:20" ht="11.65" customHeight="1">
      <c r="A928" s="2">
        <v>808</v>
      </c>
      <c r="C928" s="96"/>
      <c r="H928" s="72"/>
      <c r="I928" s="4"/>
      <c r="J928" s="4"/>
      <c r="K928" s="72"/>
      <c r="L928" s="4"/>
      <c r="M928" s="4"/>
      <c r="N928" s="4"/>
      <c r="O928" s="4"/>
      <c r="P928" s="4"/>
      <c r="Q928" s="70"/>
      <c r="R928" s="71"/>
      <c r="S928" s="4"/>
      <c r="T928" s="4"/>
    </row>
    <row r="929" spans="1:22" ht="11.65" customHeight="1">
      <c r="A929" s="2">
        <v>809</v>
      </c>
      <c r="C929" s="96">
        <v>911</v>
      </c>
      <c r="D929" s="1" t="s">
        <v>253</v>
      </c>
      <c r="H929" s="72"/>
      <c r="I929" s="4"/>
      <c r="J929" s="4"/>
      <c r="K929" s="72"/>
      <c r="L929" s="4"/>
      <c r="M929" s="4"/>
      <c r="N929" s="4"/>
      <c r="O929" s="4"/>
      <c r="P929" s="4"/>
      <c r="Q929" s="70"/>
      <c r="R929" s="71"/>
      <c r="S929" s="4"/>
      <c r="T929" s="4"/>
    </row>
    <row r="930" spans="1:22" ht="11.65" customHeight="1">
      <c r="A930" s="2">
        <v>810</v>
      </c>
      <c r="C930" s="96"/>
      <c r="F930" s="96" t="s">
        <v>664</v>
      </c>
      <c r="G930" s="1" t="s">
        <v>131</v>
      </c>
      <c r="H930" s="72"/>
      <c r="I930" s="4">
        <v>0</v>
      </c>
      <c r="J930" s="4">
        <v>0</v>
      </c>
      <c r="K930" s="72"/>
      <c r="L930" s="4">
        <v>0</v>
      </c>
      <c r="M930" s="4">
        <f>L930-N930</f>
        <v>0</v>
      </c>
      <c r="N930" s="98">
        <v>0</v>
      </c>
      <c r="O930" s="4">
        <f>P930-N930</f>
        <v>0</v>
      </c>
      <c r="P930" s="4">
        <v>0</v>
      </c>
      <c r="Q930" s="70"/>
      <c r="R930" s="71"/>
      <c r="S930" s="4"/>
      <c r="T930" s="4"/>
    </row>
    <row r="931" spans="1:22" ht="11.65" customHeight="1">
      <c r="A931" s="2">
        <v>811</v>
      </c>
      <c r="C931" s="96"/>
      <c r="F931" s="96" t="s">
        <v>664</v>
      </c>
      <c r="G931" s="1" t="s">
        <v>132</v>
      </c>
      <c r="H931" s="72"/>
      <c r="I931" s="4">
        <v>0</v>
      </c>
      <c r="J931" s="4">
        <v>0</v>
      </c>
      <c r="K931" s="72"/>
      <c r="L931" s="4">
        <v>0</v>
      </c>
      <c r="M931" s="4">
        <f>L931-N931</f>
        <v>0</v>
      </c>
      <c r="N931" s="98">
        <v>0</v>
      </c>
      <c r="O931" s="4">
        <f>P931-N931</f>
        <v>0</v>
      </c>
      <c r="P931" s="4">
        <v>0</v>
      </c>
      <c r="Q931" s="70"/>
      <c r="R931" s="71"/>
      <c r="S931" s="4"/>
      <c r="T931" s="4"/>
    </row>
    <row r="932" spans="1:22" ht="11.65" customHeight="1">
      <c r="A932" s="2">
        <v>812</v>
      </c>
      <c r="C932" s="96"/>
      <c r="H932" s="72" t="s">
        <v>150</v>
      </c>
      <c r="I932" s="99">
        <v>0</v>
      </c>
      <c r="J932" s="99">
        <v>0</v>
      </c>
      <c r="K932" s="72"/>
      <c r="L932" s="99">
        <f>SUBTOTAL(9,L930:L931)</f>
        <v>0</v>
      </c>
      <c r="M932" s="99">
        <f>SUBTOTAL(9,M930:M931)</f>
        <v>0</v>
      </c>
      <c r="N932" s="99">
        <f>SUBTOTAL(9,N930:N931)</f>
        <v>0</v>
      </c>
      <c r="O932" s="99">
        <f>SUBTOTAL(9,O930:O931)</f>
        <v>0</v>
      </c>
      <c r="P932" s="99">
        <f>SUBTOTAL(9,P930:P931)</f>
        <v>0</v>
      </c>
      <c r="Q932" s="70"/>
      <c r="R932" s="71"/>
      <c r="S932" s="4"/>
      <c r="T932" s="4"/>
    </row>
    <row r="933" spans="1:22" ht="11.65" customHeight="1">
      <c r="A933" s="2">
        <v>813</v>
      </c>
      <c r="C933" s="96"/>
      <c r="H933" s="72"/>
      <c r="I933" s="4"/>
      <c r="J933" s="4"/>
      <c r="K933" s="72"/>
      <c r="L933" s="4"/>
      <c r="M933" s="4"/>
      <c r="N933" s="4"/>
      <c r="O933" s="4"/>
      <c r="P933" s="4"/>
      <c r="Q933" s="70"/>
      <c r="R933" s="71"/>
      <c r="S933" s="4"/>
      <c r="T933" s="4"/>
    </row>
    <row r="934" spans="1:22" ht="11.65" customHeight="1">
      <c r="A934" s="2">
        <v>814</v>
      </c>
      <c r="C934" s="96">
        <v>912</v>
      </c>
      <c r="D934" s="1" t="s">
        <v>267</v>
      </c>
      <c r="H934" s="72"/>
      <c r="I934" s="4"/>
      <c r="J934" s="4"/>
      <c r="K934" s="72"/>
      <c r="L934" s="4"/>
      <c r="M934" s="4"/>
      <c r="N934" s="4"/>
      <c r="O934" s="4"/>
      <c r="P934" s="4"/>
      <c r="Q934" s="70"/>
      <c r="R934" s="71"/>
      <c r="S934" s="4"/>
      <c r="T934" s="4"/>
    </row>
    <row r="935" spans="1:22" ht="11.65" customHeight="1">
      <c r="A935" s="2">
        <v>815</v>
      </c>
      <c r="C935" s="96"/>
      <c r="F935" s="96" t="s">
        <v>664</v>
      </c>
      <c r="G935" s="1" t="s">
        <v>131</v>
      </c>
      <c r="H935" s="72"/>
      <c r="I935" s="4">
        <v>0</v>
      </c>
      <c r="J935" s="4">
        <v>0</v>
      </c>
      <c r="K935" s="72"/>
      <c r="L935" s="4">
        <v>0</v>
      </c>
      <c r="M935" s="4">
        <f>L935-N935</f>
        <v>0</v>
      </c>
      <c r="N935" s="98">
        <v>0</v>
      </c>
      <c r="O935" s="4">
        <f>P935-N935</f>
        <v>0</v>
      </c>
      <c r="P935" s="4">
        <v>0</v>
      </c>
      <c r="Q935" s="70"/>
      <c r="R935" s="71"/>
      <c r="S935" s="4"/>
      <c r="T935" s="4"/>
      <c r="U935" s="4"/>
      <c r="V935" s="4"/>
    </row>
    <row r="936" spans="1:22" ht="11.65" customHeight="1">
      <c r="A936" s="2">
        <v>816</v>
      </c>
      <c r="C936" s="96"/>
      <c r="F936" s="96" t="s">
        <v>664</v>
      </c>
      <c r="G936" s="1" t="s">
        <v>132</v>
      </c>
      <c r="H936" s="72"/>
      <c r="I936" s="4">
        <v>0</v>
      </c>
      <c r="J936" s="4">
        <v>0</v>
      </c>
      <c r="K936" s="72"/>
      <c r="L936" s="4">
        <v>0</v>
      </c>
      <c r="M936" s="4">
        <f>L936-N936</f>
        <v>0</v>
      </c>
      <c r="N936" s="98">
        <v>0</v>
      </c>
      <c r="O936" s="4">
        <f>P936-N936</f>
        <v>0</v>
      </c>
      <c r="P936" s="4">
        <v>0</v>
      </c>
      <c r="Q936" s="70"/>
      <c r="R936" s="71"/>
      <c r="S936" s="4"/>
      <c r="T936" s="4"/>
    </row>
    <row r="937" spans="1:22" ht="11.65" customHeight="1">
      <c r="A937" s="2">
        <v>817</v>
      </c>
      <c r="C937" s="96"/>
      <c r="H937" s="72" t="s">
        <v>150</v>
      </c>
      <c r="I937" s="99">
        <v>0</v>
      </c>
      <c r="J937" s="99">
        <v>0</v>
      </c>
      <c r="K937" s="72"/>
      <c r="L937" s="99">
        <f>SUBTOTAL(9,L935:L936)</f>
        <v>0</v>
      </c>
      <c r="M937" s="99">
        <f>SUBTOTAL(9,M935:M936)</f>
        <v>0</v>
      </c>
      <c r="N937" s="99">
        <f>SUBTOTAL(9,N935:N936)</f>
        <v>0</v>
      </c>
      <c r="O937" s="99">
        <f>SUBTOTAL(9,O935:O936)</f>
        <v>0</v>
      </c>
      <c r="P937" s="99">
        <f>SUBTOTAL(9,P935:P936)</f>
        <v>0</v>
      </c>
      <c r="Q937" s="70"/>
      <c r="R937" s="71"/>
      <c r="S937" s="4"/>
      <c r="T937" s="4"/>
    </row>
    <row r="938" spans="1:22" ht="11.65" customHeight="1">
      <c r="A938" s="2">
        <v>818</v>
      </c>
      <c r="C938" s="96"/>
      <c r="H938" s="72"/>
      <c r="I938" s="4"/>
      <c r="J938" s="4"/>
      <c r="K938" s="72"/>
      <c r="L938" s="4"/>
      <c r="M938" s="4"/>
      <c r="N938" s="4"/>
      <c r="O938" s="4"/>
      <c r="P938" s="4"/>
      <c r="Q938" s="70"/>
      <c r="R938" s="71"/>
      <c r="S938" s="4"/>
      <c r="T938" s="4"/>
    </row>
    <row r="939" spans="1:22" ht="11.65" customHeight="1">
      <c r="A939" s="2">
        <v>819</v>
      </c>
      <c r="C939" s="96">
        <v>913</v>
      </c>
      <c r="D939" s="1" t="s">
        <v>268</v>
      </c>
      <c r="H939" s="72"/>
      <c r="I939" s="4"/>
      <c r="J939" s="4"/>
      <c r="K939" s="72"/>
      <c r="L939" s="4"/>
      <c r="M939" s="4"/>
      <c r="N939" s="4"/>
      <c r="O939" s="4"/>
      <c r="P939" s="4"/>
      <c r="Q939" s="70"/>
      <c r="R939" s="71"/>
      <c r="S939" s="4"/>
      <c r="T939" s="4"/>
    </row>
    <row r="940" spans="1:22" ht="11.65" customHeight="1">
      <c r="A940" s="2">
        <v>820</v>
      </c>
      <c r="C940" s="96"/>
      <c r="F940" s="96" t="s">
        <v>664</v>
      </c>
      <c r="G940" s="1" t="s">
        <v>131</v>
      </c>
      <c r="H940" s="72"/>
      <c r="I940" s="4">
        <v>0</v>
      </c>
      <c r="J940" s="4">
        <v>0</v>
      </c>
      <c r="K940" s="72"/>
      <c r="L940" s="4">
        <v>0</v>
      </c>
      <c r="M940" s="4">
        <f>L940-N940</f>
        <v>0</v>
      </c>
      <c r="N940" s="98">
        <v>0</v>
      </c>
      <c r="O940" s="4">
        <f>P940-N940</f>
        <v>0</v>
      </c>
      <c r="P940" s="4">
        <v>0</v>
      </c>
      <c r="Q940" s="70"/>
      <c r="R940" s="71"/>
      <c r="S940" s="4"/>
      <c r="T940" s="4"/>
    </row>
    <row r="941" spans="1:22" ht="11.65" customHeight="1">
      <c r="A941" s="2">
        <v>821</v>
      </c>
      <c r="C941" s="96"/>
      <c r="F941" s="96" t="s">
        <v>664</v>
      </c>
      <c r="G941" s="1" t="s">
        <v>132</v>
      </c>
      <c r="H941" s="72"/>
      <c r="I941" s="4">
        <v>0</v>
      </c>
      <c r="J941" s="4">
        <v>0</v>
      </c>
      <c r="K941" s="72"/>
      <c r="L941" s="4">
        <v>0</v>
      </c>
      <c r="M941" s="4">
        <f>L941-N941</f>
        <v>0</v>
      </c>
      <c r="N941" s="98">
        <v>0</v>
      </c>
      <c r="O941" s="4">
        <f>P941-N941</f>
        <v>0</v>
      </c>
      <c r="P941" s="4">
        <v>0</v>
      </c>
      <c r="Q941" s="70"/>
      <c r="R941" s="71"/>
      <c r="S941" s="4"/>
      <c r="T941" s="4"/>
    </row>
    <row r="942" spans="1:22" ht="11.65" customHeight="1">
      <c r="A942" s="2">
        <v>822</v>
      </c>
      <c r="C942" s="96"/>
      <c r="H942" s="72" t="s">
        <v>150</v>
      </c>
      <c r="I942" s="99">
        <v>0</v>
      </c>
      <c r="J942" s="99">
        <v>0</v>
      </c>
      <c r="K942" s="72"/>
      <c r="L942" s="99">
        <f>SUBTOTAL(9,L940:L941)</f>
        <v>0</v>
      </c>
      <c r="M942" s="99">
        <f>SUBTOTAL(9,M940:M941)</f>
        <v>0</v>
      </c>
      <c r="N942" s="99">
        <f>SUBTOTAL(9,N940:N941)</f>
        <v>0</v>
      </c>
      <c r="O942" s="99">
        <f>SUBTOTAL(9,O940:O941)</f>
        <v>0</v>
      </c>
      <c r="P942" s="99">
        <f>SUBTOTAL(9,P940:P941)</f>
        <v>0</v>
      </c>
      <c r="Q942" s="70"/>
      <c r="R942" s="71"/>
      <c r="S942" s="4"/>
      <c r="T942" s="4"/>
    </row>
    <row r="943" spans="1:22" ht="11.65" customHeight="1">
      <c r="A943" s="2">
        <v>823</v>
      </c>
      <c r="C943" s="96"/>
      <c r="H943" s="72"/>
      <c r="I943" s="104"/>
      <c r="J943" s="104"/>
      <c r="K943" s="72"/>
      <c r="L943" s="104"/>
      <c r="M943" s="4"/>
      <c r="N943" s="4"/>
      <c r="O943" s="4"/>
      <c r="P943" s="4"/>
      <c r="Q943" s="70"/>
      <c r="R943" s="71"/>
      <c r="S943" s="4"/>
      <c r="T943" s="4"/>
    </row>
    <row r="944" spans="1:22" ht="11.65" customHeight="1">
      <c r="A944" s="2">
        <v>824</v>
      </c>
      <c r="C944" s="96">
        <v>916</v>
      </c>
      <c r="D944" s="1" t="s">
        <v>269</v>
      </c>
      <c r="H944" s="72"/>
      <c r="I944" s="4"/>
      <c r="J944" s="4"/>
      <c r="K944" s="72"/>
      <c r="L944" s="4"/>
      <c r="M944" s="4"/>
      <c r="N944" s="4"/>
      <c r="O944" s="4"/>
      <c r="P944" s="4"/>
      <c r="Q944" s="70"/>
      <c r="R944" s="71"/>
      <c r="S944" s="4"/>
      <c r="T944" s="4"/>
    </row>
    <row r="945" spans="1:20" ht="11.65" customHeight="1">
      <c r="A945" s="2">
        <v>825</v>
      </c>
      <c r="C945" s="96"/>
      <c r="F945" s="96" t="s">
        <v>664</v>
      </c>
      <c r="G945" s="1" t="s">
        <v>131</v>
      </c>
      <c r="H945" s="72"/>
      <c r="I945" s="4">
        <v>0</v>
      </c>
      <c r="J945" s="4">
        <v>0</v>
      </c>
      <c r="K945" s="72"/>
      <c r="L945" s="4">
        <v>0</v>
      </c>
      <c r="M945" s="4">
        <f>L945-N945</f>
        <v>0</v>
      </c>
      <c r="N945" s="98">
        <v>0</v>
      </c>
      <c r="O945" s="4">
        <f>P945-N945</f>
        <v>0</v>
      </c>
      <c r="P945" s="4">
        <v>0</v>
      </c>
      <c r="Q945" s="70"/>
      <c r="R945" s="71"/>
      <c r="S945" s="4"/>
      <c r="T945" s="4"/>
    </row>
    <row r="946" spans="1:20" ht="11.65" customHeight="1">
      <c r="A946" s="2">
        <v>826</v>
      </c>
      <c r="C946" s="96"/>
      <c r="F946" s="96" t="s">
        <v>664</v>
      </c>
      <c r="G946" s="1" t="s">
        <v>132</v>
      </c>
      <c r="H946" s="72"/>
      <c r="I946" s="4">
        <v>0</v>
      </c>
      <c r="J946" s="4">
        <v>0</v>
      </c>
      <c r="K946" s="72"/>
      <c r="L946" s="4">
        <v>0</v>
      </c>
      <c r="M946" s="4">
        <f>L946-N946</f>
        <v>0</v>
      </c>
      <c r="N946" s="98">
        <v>0</v>
      </c>
      <c r="O946" s="4">
        <f>P946-N946</f>
        <v>0</v>
      </c>
      <c r="P946" s="4">
        <v>0</v>
      </c>
      <c r="Q946" s="70"/>
      <c r="R946" s="71"/>
      <c r="S946" s="4"/>
      <c r="T946" s="4"/>
    </row>
    <row r="947" spans="1:20" ht="11.65" customHeight="1">
      <c r="A947" s="2">
        <v>827</v>
      </c>
      <c r="C947" s="96"/>
      <c r="H947" s="72" t="s">
        <v>150</v>
      </c>
      <c r="I947" s="99">
        <v>0</v>
      </c>
      <c r="J947" s="99">
        <v>0</v>
      </c>
      <c r="K947" s="72"/>
      <c r="L947" s="99">
        <f>SUBTOTAL(9,L945:L946)</f>
        <v>0</v>
      </c>
      <c r="M947" s="99">
        <f>SUBTOTAL(9,M945:M946)</f>
        <v>0</v>
      </c>
      <c r="N947" s="99">
        <f>SUBTOTAL(9,N945:N946)</f>
        <v>0</v>
      </c>
      <c r="O947" s="99">
        <f>SUBTOTAL(9,O945:O946)</f>
        <v>0</v>
      </c>
      <c r="P947" s="99">
        <f>SUBTOTAL(9,P945:P946)</f>
        <v>0</v>
      </c>
      <c r="Q947" s="70"/>
      <c r="R947" s="71"/>
      <c r="S947" s="4"/>
      <c r="T947" s="4"/>
    </row>
    <row r="948" spans="1:20" ht="11.65" customHeight="1">
      <c r="A948" s="2">
        <v>828</v>
      </c>
      <c r="C948" s="96"/>
      <c r="H948" s="72"/>
      <c r="I948" s="4"/>
      <c r="J948" s="4"/>
      <c r="K948" s="72"/>
      <c r="L948" s="4"/>
      <c r="M948" s="4"/>
      <c r="N948" s="4"/>
      <c r="O948" s="4"/>
      <c r="P948" s="4"/>
      <c r="Q948" s="70"/>
      <c r="R948" s="71"/>
      <c r="S948" s="4"/>
      <c r="T948" s="4"/>
    </row>
    <row r="949" spans="1:20" ht="11.65" customHeight="1" thickBot="1">
      <c r="A949" s="2">
        <v>829</v>
      </c>
      <c r="C949" s="101" t="s">
        <v>270</v>
      </c>
      <c r="H949" s="102" t="s">
        <v>150</v>
      </c>
      <c r="I949" s="103">
        <v>0</v>
      </c>
      <c r="J949" s="103">
        <v>0</v>
      </c>
      <c r="K949" s="72"/>
      <c r="L949" s="103">
        <f>SUBTOTAL(9,L930:L947)</f>
        <v>0</v>
      </c>
      <c r="M949" s="103">
        <f>SUBTOTAL(9,M930:M947)</f>
        <v>0</v>
      </c>
      <c r="N949" s="103">
        <f>SUBTOTAL(9,N930:N947)</f>
        <v>0</v>
      </c>
      <c r="O949" s="103">
        <f>SUBTOTAL(9,O930:O947)</f>
        <v>0</v>
      </c>
      <c r="P949" s="103">
        <f>SUBTOTAL(9,P930:P947)</f>
        <v>0</v>
      </c>
      <c r="Q949" s="70"/>
      <c r="R949" s="71"/>
      <c r="S949" s="4"/>
      <c r="T949" s="4"/>
    </row>
    <row r="950" spans="1:20" ht="11.65" customHeight="1" thickTop="1">
      <c r="A950" s="2">
        <v>830</v>
      </c>
      <c r="C950" s="96"/>
      <c r="H950" s="72"/>
      <c r="I950" s="4"/>
      <c r="J950" s="4"/>
      <c r="K950" s="72"/>
      <c r="L950" s="4"/>
      <c r="M950" s="4"/>
      <c r="N950" s="4"/>
      <c r="O950" s="4"/>
      <c r="P950" s="4"/>
      <c r="Q950" s="70"/>
      <c r="R950" s="71"/>
      <c r="S950" s="4"/>
      <c r="T950" s="4"/>
    </row>
    <row r="951" spans="1:20" ht="11.65" customHeight="1">
      <c r="A951" s="2">
        <v>831</v>
      </c>
      <c r="C951" s="96"/>
      <c r="H951" s="72"/>
      <c r="I951" s="4"/>
      <c r="J951" s="4"/>
      <c r="K951" s="72"/>
      <c r="L951" s="4"/>
      <c r="M951" s="4"/>
      <c r="N951" s="4"/>
      <c r="O951" s="4"/>
      <c r="P951" s="4"/>
      <c r="Q951" s="70"/>
      <c r="R951" s="71"/>
      <c r="S951" s="4"/>
      <c r="T951" s="4"/>
    </row>
    <row r="952" spans="1:20" ht="11.65" customHeight="1">
      <c r="A952" s="2">
        <v>832</v>
      </c>
      <c r="C952" s="96" t="s">
        <v>271</v>
      </c>
      <c r="H952" s="72"/>
      <c r="I952" s="4"/>
      <c r="J952" s="4"/>
      <c r="K952" s="72"/>
      <c r="L952" s="4"/>
      <c r="M952" s="4"/>
      <c r="N952" s="4"/>
      <c r="O952" s="4"/>
      <c r="P952" s="4"/>
      <c r="Q952" s="70"/>
      <c r="R952" s="71"/>
      <c r="S952" s="4"/>
      <c r="T952" s="4"/>
    </row>
    <row r="953" spans="1:20" ht="11.65" customHeight="1">
      <c r="A953" s="2">
        <v>833</v>
      </c>
      <c r="C953" s="96"/>
      <c r="E953" s="96" t="s">
        <v>131</v>
      </c>
      <c r="H953" s="72"/>
      <c r="I953" s="4">
        <v>0</v>
      </c>
      <c r="J953" s="4">
        <v>0</v>
      </c>
      <c r="K953" s="72"/>
      <c r="L953" s="4">
        <v>0</v>
      </c>
      <c r="M953" s="4">
        <f>L953-N953</f>
        <v>0</v>
      </c>
      <c r="N953" s="98">
        <v>0</v>
      </c>
      <c r="O953" s="4">
        <f>P953-N953</f>
        <v>0</v>
      </c>
      <c r="P953" s="4">
        <v>0</v>
      </c>
      <c r="Q953" s="70"/>
      <c r="R953" s="71"/>
      <c r="S953" s="4"/>
      <c r="T953" s="4"/>
    </row>
    <row r="954" spans="1:20" ht="11.65" customHeight="1">
      <c r="A954" s="2">
        <v>834</v>
      </c>
      <c r="C954" s="96"/>
      <c r="E954" s="1" t="s">
        <v>132</v>
      </c>
      <c r="H954" s="72"/>
      <c r="I954" s="4">
        <v>0</v>
      </c>
      <c r="J954" s="4">
        <v>0</v>
      </c>
      <c r="K954" s="72"/>
      <c r="L954" s="4">
        <v>0</v>
      </c>
      <c r="M954" s="4">
        <f>L954-N954</f>
        <v>0</v>
      </c>
      <c r="N954" s="98">
        <v>0</v>
      </c>
      <c r="O954" s="4">
        <f>P954-N954</f>
        <v>0</v>
      </c>
      <c r="P954" s="4">
        <v>0</v>
      </c>
      <c r="Q954" s="70"/>
      <c r="R954" s="71"/>
      <c r="S954" s="4"/>
      <c r="T954" s="4"/>
    </row>
    <row r="955" spans="1:20" ht="11.65" customHeight="1" thickBot="1">
      <c r="A955" s="2">
        <v>835</v>
      </c>
      <c r="C955" s="96" t="s">
        <v>271</v>
      </c>
      <c r="H955" s="72" t="s">
        <v>1</v>
      </c>
      <c r="I955" s="114">
        <v>0</v>
      </c>
      <c r="J955" s="114">
        <v>0</v>
      </c>
      <c r="K955" s="72"/>
      <c r="L955" s="114">
        <f>SUM(L953:L954)</f>
        <v>0</v>
      </c>
      <c r="M955" s="114">
        <f>SUM(M953:M954)</f>
        <v>0</v>
      </c>
      <c r="N955" s="114">
        <f>SUM(N953:N954)</f>
        <v>0</v>
      </c>
      <c r="O955" s="114">
        <f>SUM(O953:O954)</f>
        <v>0</v>
      </c>
      <c r="P955" s="114">
        <f>SUM(P953:P954)</f>
        <v>0</v>
      </c>
      <c r="Q955" s="70"/>
      <c r="R955" s="71"/>
      <c r="S955" s="4"/>
      <c r="T955" s="4"/>
    </row>
    <row r="956" spans="1:20" ht="11.65" customHeight="1" thickTop="1">
      <c r="A956" s="2">
        <v>836</v>
      </c>
      <c r="C956" s="96"/>
      <c r="H956" s="72"/>
      <c r="I956" s="4"/>
      <c r="J956" s="4"/>
      <c r="K956" s="72"/>
      <c r="L956" s="4"/>
      <c r="M956" s="4"/>
      <c r="N956" s="4"/>
      <c r="O956" s="4"/>
      <c r="P956" s="4"/>
      <c r="Q956" s="70"/>
      <c r="R956" s="71"/>
      <c r="S956" s="4"/>
      <c r="T956" s="4"/>
    </row>
    <row r="957" spans="1:20" ht="11.65" customHeight="1" thickBot="1">
      <c r="A957" s="2">
        <v>837</v>
      </c>
      <c r="C957" s="101" t="s">
        <v>272</v>
      </c>
      <c r="H957" s="102" t="s">
        <v>150</v>
      </c>
      <c r="I957" s="103">
        <v>113969877.03999978</v>
      </c>
      <c r="J957" s="103">
        <v>60249605.519012749</v>
      </c>
      <c r="K957" s="102"/>
      <c r="L957" s="103">
        <f>L949+L926</f>
        <v>20377336.961586419</v>
      </c>
      <c r="M957" s="103">
        <f>M949+M926</f>
        <v>13613902.257181605</v>
      </c>
      <c r="N957" s="103">
        <f>N949+N926</f>
        <v>6763434.7044048142</v>
      </c>
      <c r="O957" s="103">
        <f>O949+O926</f>
        <v>0</v>
      </c>
      <c r="P957" s="103">
        <f>P949+P926</f>
        <v>6763434.7044048142</v>
      </c>
      <c r="Q957" s="70"/>
      <c r="R957" s="71"/>
      <c r="S957" s="4"/>
      <c r="T957" s="4"/>
    </row>
    <row r="958" spans="1:20" ht="11.65" customHeight="1" thickTop="1">
      <c r="A958" s="2">
        <v>838</v>
      </c>
      <c r="C958" s="96">
        <v>920</v>
      </c>
      <c r="D958" s="1" t="s">
        <v>273</v>
      </c>
      <c r="H958" s="72"/>
      <c r="I958" s="4"/>
      <c r="J958" s="4"/>
      <c r="K958" s="72"/>
      <c r="L958" s="4"/>
      <c r="M958" s="4"/>
      <c r="N958" s="4"/>
      <c r="O958" s="4"/>
      <c r="P958" s="4"/>
      <c r="Q958" s="70"/>
      <c r="R958" s="71"/>
      <c r="S958" s="4"/>
      <c r="T958" s="4"/>
    </row>
    <row r="959" spans="1:20" ht="11.65" customHeight="1">
      <c r="A959" s="2">
        <v>839</v>
      </c>
      <c r="C959" s="96"/>
      <c r="F959" s="96" t="s">
        <v>671</v>
      </c>
      <c r="G959" s="1" t="s">
        <v>131</v>
      </c>
      <c r="H959" s="72"/>
      <c r="I959" s="4">
        <v>-5902057.0999999996</v>
      </c>
      <c r="J959" s="4">
        <v>-5389468.6299999999</v>
      </c>
      <c r="K959" s="72"/>
      <c r="L959" s="4">
        <v>36007.297538127343</v>
      </c>
      <c r="M959" s="4">
        <f>L959-N959</f>
        <v>-546896.86176583124</v>
      </c>
      <c r="N959" s="98">
        <v>582904.15930395853</v>
      </c>
      <c r="O959" s="4">
        <f>P959-N959</f>
        <v>0</v>
      </c>
      <c r="P959" s="4">
        <v>582904.15930395853</v>
      </c>
      <c r="Q959" s="70"/>
      <c r="R959" s="71"/>
      <c r="S959" s="4"/>
      <c r="T959" s="4"/>
    </row>
    <row r="960" spans="1:20" ht="11.65" customHeight="1">
      <c r="A960" s="2">
        <v>840</v>
      </c>
      <c r="C960" s="96"/>
      <c r="F960" s="96" t="s">
        <v>664</v>
      </c>
      <c r="G960" s="1" t="s">
        <v>132</v>
      </c>
      <c r="H960" s="72"/>
      <c r="I960" s="4">
        <v>0</v>
      </c>
      <c r="J960" s="4">
        <v>0</v>
      </c>
      <c r="K960" s="72"/>
      <c r="L960" s="4">
        <v>0</v>
      </c>
      <c r="M960" s="4">
        <f>L960-N960</f>
        <v>0</v>
      </c>
      <c r="N960" s="98">
        <v>0</v>
      </c>
      <c r="O960" s="4">
        <f>P960-N960</f>
        <v>0</v>
      </c>
      <c r="P960" s="4">
        <v>0</v>
      </c>
      <c r="Q960" s="70"/>
      <c r="R960" s="71"/>
      <c r="S960" s="4"/>
      <c r="T960" s="4"/>
    </row>
    <row r="961" spans="1:20" ht="11.65" customHeight="1">
      <c r="A961" s="2">
        <v>841</v>
      </c>
      <c r="C961" s="96"/>
      <c r="F961" s="96" t="s">
        <v>671</v>
      </c>
      <c r="G961" s="1" t="s">
        <v>134</v>
      </c>
      <c r="H961" s="72"/>
      <c r="I961" s="4">
        <v>76070258.8699999</v>
      </c>
      <c r="J961" s="4">
        <v>32598849.105829503</v>
      </c>
      <c r="K961" s="72"/>
      <c r="L961" s="4">
        <v>78086783.767640769</v>
      </c>
      <c r="M961" s="4">
        <f>L961-N961</f>
        <v>44623781.024991348</v>
      </c>
      <c r="N961" s="98">
        <v>33463002.742649421</v>
      </c>
      <c r="O961" s="4">
        <f>P961-N961</f>
        <v>0</v>
      </c>
      <c r="P961" s="4">
        <v>33463002.742649421</v>
      </c>
      <c r="Q961" s="70"/>
      <c r="R961" s="71"/>
      <c r="S961" s="4"/>
      <c r="T961" s="4"/>
    </row>
    <row r="962" spans="1:20" ht="11.65" customHeight="1">
      <c r="A962" s="2">
        <v>842</v>
      </c>
      <c r="C962" s="96"/>
      <c r="H962" s="72" t="s">
        <v>150</v>
      </c>
      <c r="I962" s="99">
        <v>70168201.769999906</v>
      </c>
      <c r="J962" s="99">
        <v>27209380.475829504</v>
      </c>
      <c r="K962" s="72"/>
      <c r="L962" s="99">
        <f>SUBTOTAL(9,L959:L961)</f>
        <v>78122791.065178901</v>
      </c>
      <c r="M962" s="99">
        <f>SUBTOTAL(9,M959:M961)</f>
        <v>44076884.163225517</v>
      </c>
      <c r="N962" s="99">
        <f>SUBTOTAL(9,N959:N961)</f>
        <v>34045906.901953377</v>
      </c>
      <c r="O962" s="99">
        <f>SUBTOTAL(9,O959:O961)</f>
        <v>0</v>
      </c>
      <c r="P962" s="99">
        <f>SUBTOTAL(9,P959:P961)</f>
        <v>34045906.901953377</v>
      </c>
      <c r="Q962" s="70"/>
      <c r="R962" s="71"/>
      <c r="S962" s="4"/>
      <c r="T962" s="4"/>
    </row>
    <row r="963" spans="1:20" ht="11.65" customHeight="1">
      <c r="A963" s="2">
        <v>843</v>
      </c>
      <c r="C963" s="96"/>
      <c r="H963" s="72"/>
      <c r="I963" s="4"/>
      <c r="J963" s="4"/>
      <c r="K963" s="72"/>
      <c r="L963" s="4"/>
      <c r="M963" s="4"/>
      <c r="N963" s="4"/>
      <c r="O963" s="4"/>
      <c r="P963" s="4"/>
      <c r="Q963" s="70"/>
      <c r="R963" s="71"/>
      <c r="S963" s="4"/>
      <c r="T963" s="4"/>
    </row>
    <row r="964" spans="1:20" ht="11.65" customHeight="1">
      <c r="A964" s="2">
        <v>844</v>
      </c>
      <c r="C964" s="96">
        <v>921</v>
      </c>
      <c r="D964" s="1" t="s">
        <v>274</v>
      </c>
      <c r="H964" s="72"/>
      <c r="I964" s="4"/>
      <c r="J964" s="4"/>
      <c r="K964" s="72"/>
      <c r="L964" s="4"/>
      <c r="M964" s="4"/>
      <c r="N964" s="4"/>
      <c r="O964" s="4"/>
      <c r="P964" s="4"/>
      <c r="Q964" s="70"/>
      <c r="R964" s="71"/>
      <c r="S964" s="4"/>
      <c r="T964" s="4"/>
    </row>
    <row r="965" spans="1:20" ht="11.65" customHeight="1">
      <c r="A965" s="2">
        <v>845</v>
      </c>
      <c r="C965" s="96"/>
      <c r="F965" s="96" t="s">
        <v>671</v>
      </c>
      <c r="G965" s="1" t="s">
        <v>131</v>
      </c>
      <c r="H965" s="72"/>
      <c r="I965" s="4">
        <v>818712.24</v>
      </c>
      <c r="J965" s="4">
        <v>240926.68</v>
      </c>
      <c r="K965" s="72"/>
      <c r="L965" s="4">
        <v>856644.70859327703</v>
      </c>
      <c r="M965" s="4">
        <f>L965-N965</f>
        <v>604555.30155768676</v>
      </c>
      <c r="N965" s="98">
        <v>252089.40703559027</v>
      </c>
      <c r="O965" s="4">
        <f>P965-N965</f>
        <v>0</v>
      </c>
      <c r="P965" s="4">
        <v>252089.40703559027</v>
      </c>
      <c r="Q965" s="70"/>
      <c r="R965" s="71"/>
      <c r="S965" s="4"/>
      <c r="T965" s="4"/>
    </row>
    <row r="966" spans="1:20" ht="11.65" customHeight="1">
      <c r="A966" s="2">
        <v>846</v>
      </c>
      <c r="C966" s="96"/>
      <c r="F966" s="96" t="s">
        <v>664</v>
      </c>
      <c r="G966" s="1" t="s">
        <v>132</v>
      </c>
      <c r="H966" s="72"/>
      <c r="I966" s="4">
        <v>0</v>
      </c>
      <c r="J966" s="4">
        <v>0</v>
      </c>
      <c r="K966" s="72"/>
      <c r="L966" s="4">
        <v>0</v>
      </c>
      <c r="M966" s="4">
        <f>L966-N966</f>
        <v>0</v>
      </c>
      <c r="N966" s="98">
        <v>0</v>
      </c>
      <c r="O966" s="4">
        <f>P966-N966</f>
        <v>0</v>
      </c>
      <c r="P966" s="4">
        <v>0</v>
      </c>
      <c r="Q966" s="70"/>
      <c r="R966" s="71"/>
      <c r="S966" s="4"/>
      <c r="T966" s="4"/>
    </row>
    <row r="967" spans="1:20" ht="11.65" customHeight="1">
      <c r="A967" s="2">
        <v>847</v>
      </c>
      <c r="C967" s="96"/>
      <c r="F967" s="96" t="s">
        <v>671</v>
      </c>
      <c r="G967" s="1" t="s">
        <v>134</v>
      </c>
      <c r="H967" s="72"/>
      <c r="I967" s="4">
        <v>8822483.1399999894</v>
      </c>
      <c r="J967" s="4">
        <v>3780752.1742640929</v>
      </c>
      <c r="K967" s="72"/>
      <c r="L967" s="4">
        <v>9202352.9796944018</v>
      </c>
      <c r="M967" s="4">
        <f>L967-N967</f>
        <v>5258812.8805828821</v>
      </c>
      <c r="N967" s="98">
        <v>3943540.0991115193</v>
      </c>
      <c r="O967" s="4">
        <f>P967-N967</f>
        <v>0</v>
      </c>
      <c r="P967" s="4">
        <v>3943540.0991115193</v>
      </c>
      <c r="Q967" s="70"/>
      <c r="R967" s="71"/>
      <c r="S967" s="4"/>
      <c r="T967" s="4"/>
    </row>
    <row r="968" spans="1:20" ht="11.65" customHeight="1">
      <c r="A968" s="2">
        <v>848</v>
      </c>
      <c r="C968" s="96"/>
      <c r="H968" s="72" t="s">
        <v>150</v>
      </c>
      <c r="I968" s="99">
        <v>9641195.3799999896</v>
      </c>
      <c r="J968" s="99">
        <v>4021678.8542640931</v>
      </c>
      <c r="K968" s="72"/>
      <c r="L968" s="99">
        <f>SUBTOTAL(9,L965:L967)</f>
        <v>10058997.688287679</v>
      </c>
      <c r="M968" s="99">
        <f>SUBTOTAL(9,M965:M967)</f>
        <v>5863368.1821405692</v>
      </c>
      <c r="N968" s="99">
        <f>SUBTOTAL(9,N965:N967)</f>
        <v>4195629.5061471099</v>
      </c>
      <c r="O968" s="99">
        <f>SUBTOTAL(9,O965:O967)</f>
        <v>0</v>
      </c>
      <c r="P968" s="99">
        <f>SUBTOTAL(9,P965:P967)</f>
        <v>4195629.5061471099</v>
      </c>
      <c r="Q968" s="70"/>
      <c r="R968" s="71"/>
      <c r="S968" s="4"/>
      <c r="T968" s="4"/>
    </row>
    <row r="969" spans="1:20" ht="11.65" customHeight="1">
      <c r="A969" s="2">
        <v>849</v>
      </c>
      <c r="C969" s="96"/>
      <c r="H969" s="72"/>
      <c r="I969" s="4"/>
      <c r="J969" s="4"/>
      <c r="K969" s="72"/>
      <c r="L969" s="4"/>
      <c r="M969" s="4"/>
      <c r="N969" s="4"/>
      <c r="O969" s="4"/>
      <c r="P969" s="4"/>
      <c r="Q969" s="70"/>
      <c r="R969" s="71"/>
      <c r="S969" s="4"/>
      <c r="T969" s="4"/>
    </row>
    <row r="970" spans="1:20" ht="11.65" customHeight="1">
      <c r="A970" s="2">
        <v>850</v>
      </c>
      <c r="C970" s="96">
        <v>922</v>
      </c>
      <c r="D970" s="1" t="s">
        <v>275</v>
      </c>
      <c r="H970" s="72"/>
      <c r="I970" s="4"/>
      <c r="J970" s="4"/>
      <c r="K970" s="72"/>
      <c r="L970" s="4"/>
      <c r="M970" s="4"/>
      <c r="N970" s="4"/>
      <c r="O970" s="4"/>
      <c r="P970" s="4"/>
      <c r="Q970" s="70"/>
      <c r="R970" s="71"/>
      <c r="S970" s="4"/>
      <c r="T970" s="4"/>
    </row>
    <row r="971" spans="1:20" ht="11.65" customHeight="1">
      <c r="A971" s="2">
        <v>851</v>
      </c>
      <c r="C971" s="96"/>
      <c r="F971" s="96" t="s">
        <v>671</v>
      </c>
      <c r="G971" s="1" t="s">
        <v>131</v>
      </c>
      <c r="H971" s="72"/>
      <c r="I971" s="4">
        <v>0</v>
      </c>
      <c r="J971" s="4">
        <v>0</v>
      </c>
      <c r="K971" s="72"/>
      <c r="L971" s="4">
        <v>0</v>
      </c>
      <c r="M971" s="4">
        <f>L971-N971</f>
        <v>0</v>
      </c>
      <c r="N971" s="98">
        <v>0</v>
      </c>
      <c r="O971" s="4">
        <f>P971-N971</f>
        <v>0</v>
      </c>
      <c r="P971" s="4">
        <v>0</v>
      </c>
      <c r="Q971" s="70"/>
      <c r="R971" s="71"/>
      <c r="S971" s="4"/>
      <c r="T971" s="4"/>
    </row>
    <row r="972" spans="1:20" ht="11.65" customHeight="1">
      <c r="A972" s="2">
        <v>852</v>
      </c>
      <c r="C972" s="96"/>
      <c r="F972" s="96" t="s">
        <v>664</v>
      </c>
      <c r="G972" s="1" t="s">
        <v>132</v>
      </c>
      <c r="H972" s="72"/>
      <c r="I972" s="4">
        <v>0</v>
      </c>
      <c r="J972" s="4">
        <v>0</v>
      </c>
      <c r="K972" s="72"/>
      <c r="L972" s="4">
        <v>0</v>
      </c>
      <c r="M972" s="4">
        <f>L972-N972</f>
        <v>0</v>
      </c>
      <c r="N972" s="98">
        <v>0</v>
      </c>
      <c r="O972" s="4">
        <f>P972-N972</f>
        <v>0</v>
      </c>
      <c r="P972" s="4">
        <v>0</v>
      </c>
      <c r="Q972" s="70"/>
      <c r="R972" s="71"/>
      <c r="S972" s="4"/>
      <c r="T972" s="4"/>
    </row>
    <row r="973" spans="1:20" ht="11.65" customHeight="1">
      <c r="A973" s="2">
        <v>853</v>
      </c>
      <c r="C973" s="96"/>
      <c r="F973" s="96" t="s">
        <v>671</v>
      </c>
      <c r="G973" s="1" t="s">
        <v>134</v>
      </c>
      <c r="H973" s="72"/>
      <c r="I973" s="4">
        <v>-31726904.849999901</v>
      </c>
      <c r="J973" s="4">
        <v>-13596122.836490598</v>
      </c>
      <c r="K973" s="72"/>
      <c r="L973" s="4">
        <v>-34210954.986651659</v>
      </c>
      <c r="M973" s="4">
        <f>L973-N973</f>
        <v>-19550327.088933237</v>
      </c>
      <c r="N973" s="98">
        <v>-14660627.897718424</v>
      </c>
      <c r="O973" s="4">
        <f>P973-N973</f>
        <v>0</v>
      </c>
      <c r="P973" s="4">
        <v>-14660627.897718424</v>
      </c>
      <c r="Q973" s="70"/>
      <c r="R973" s="71"/>
      <c r="S973" s="4"/>
      <c r="T973" s="4"/>
    </row>
    <row r="974" spans="1:20" ht="11.65" customHeight="1">
      <c r="A974" s="2">
        <v>854</v>
      </c>
      <c r="C974" s="96"/>
      <c r="H974" s="72" t="s">
        <v>150</v>
      </c>
      <c r="I974" s="99">
        <v>-31726904.849999901</v>
      </c>
      <c r="J974" s="99">
        <v>-13596122.836490598</v>
      </c>
      <c r="K974" s="72"/>
      <c r="L974" s="99">
        <f>SUBTOTAL(9,L971:L973)</f>
        <v>-34210954.986651659</v>
      </c>
      <c r="M974" s="99">
        <f>SUBTOTAL(9,M971:M973)</f>
        <v>-19550327.088933237</v>
      </c>
      <c r="N974" s="99">
        <f>SUBTOTAL(9,N971:N973)</f>
        <v>-14660627.897718424</v>
      </c>
      <c r="O974" s="99">
        <f>SUBTOTAL(9,O971:O973)</f>
        <v>0</v>
      </c>
      <c r="P974" s="99">
        <f>SUBTOTAL(9,P971:P973)</f>
        <v>-14660627.897718424</v>
      </c>
      <c r="Q974" s="70"/>
      <c r="R974" s="71"/>
      <c r="S974" s="4"/>
      <c r="T974" s="4"/>
    </row>
    <row r="975" spans="1:20" ht="11.65" customHeight="1">
      <c r="A975" s="2">
        <v>855</v>
      </c>
      <c r="C975" s="96"/>
      <c r="H975" s="72"/>
      <c r="I975" s="97"/>
      <c r="J975" s="97"/>
      <c r="K975" s="72"/>
      <c r="L975" s="97"/>
      <c r="M975" s="97"/>
      <c r="N975" s="97"/>
      <c r="O975" s="97"/>
      <c r="P975" s="97"/>
      <c r="Q975" s="70"/>
      <c r="R975" s="71"/>
      <c r="S975" s="4"/>
      <c r="T975" s="4"/>
    </row>
    <row r="976" spans="1:20" ht="11.65" customHeight="1">
      <c r="A976" s="2">
        <v>856</v>
      </c>
      <c r="C976" s="96">
        <v>923</v>
      </c>
      <c r="D976" s="1" t="s">
        <v>276</v>
      </c>
      <c r="H976" s="72"/>
      <c r="I976" s="4"/>
      <c r="J976" s="4"/>
      <c r="K976" s="72"/>
      <c r="L976" s="4"/>
      <c r="M976" s="4"/>
      <c r="N976" s="4"/>
      <c r="O976" s="4"/>
      <c r="P976" s="4"/>
      <c r="Q976" s="70"/>
      <c r="R976" s="71"/>
      <c r="S976" s="4"/>
      <c r="T976" s="4"/>
    </row>
    <row r="977" spans="1:20" ht="11.65" customHeight="1">
      <c r="A977" s="2">
        <v>857</v>
      </c>
      <c r="C977" s="96"/>
      <c r="F977" s="96" t="s">
        <v>671</v>
      </c>
      <c r="G977" s="1" t="s">
        <v>131</v>
      </c>
      <c r="H977" s="72"/>
      <c r="I977" s="4">
        <v>20105.86</v>
      </c>
      <c r="J977" s="4">
        <v>1992.43</v>
      </c>
      <c r="K977" s="72"/>
      <c r="L977" s="4">
        <v>20989.592386342199</v>
      </c>
      <c r="M977" s="4">
        <f>L977-N977</f>
        <v>18909.587176004527</v>
      </c>
      <c r="N977" s="98">
        <v>2080.0052103376725</v>
      </c>
      <c r="O977" s="4">
        <f>P977-N977</f>
        <v>0</v>
      </c>
      <c r="P977" s="4">
        <v>2080.0052103376725</v>
      </c>
      <c r="Q977" s="70"/>
      <c r="R977" s="71"/>
      <c r="S977" s="4"/>
      <c r="T977" s="4"/>
    </row>
    <row r="978" spans="1:20" ht="11.65" customHeight="1">
      <c r="A978" s="2">
        <v>858</v>
      </c>
      <c r="C978" s="96"/>
      <c r="F978" s="96" t="s">
        <v>664</v>
      </c>
      <c r="G978" s="1" t="s">
        <v>132</v>
      </c>
      <c r="H978" s="72"/>
      <c r="I978" s="4">
        <v>0</v>
      </c>
      <c r="J978" s="4">
        <v>0</v>
      </c>
      <c r="K978" s="72"/>
      <c r="L978" s="4">
        <v>0</v>
      </c>
      <c r="M978" s="4">
        <f>L978-N978</f>
        <v>0</v>
      </c>
      <c r="N978" s="98">
        <v>0</v>
      </c>
      <c r="O978" s="4">
        <f>P978-N978</f>
        <v>0</v>
      </c>
      <c r="P978" s="4">
        <v>0</v>
      </c>
      <c r="Q978" s="70"/>
      <c r="R978" s="71"/>
      <c r="S978" s="4"/>
      <c r="T978" s="4"/>
    </row>
    <row r="979" spans="1:20" ht="11.65" customHeight="1">
      <c r="A979" s="2">
        <v>859</v>
      </c>
      <c r="C979" s="96"/>
      <c r="F979" s="96" t="s">
        <v>671</v>
      </c>
      <c r="G979" s="1" t="s">
        <v>134</v>
      </c>
      <c r="H979" s="72"/>
      <c r="I979" s="4">
        <v>14126182.310000001</v>
      </c>
      <c r="J979" s="4">
        <v>6053578.5260320185</v>
      </c>
      <c r="K979" s="72"/>
      <c r="L979" s="4">
        <v>14652230.459071875</v>
      </c>
      <c r="M979" s="4">
        <f>L979-N979</f>
        <v>8373221.3312681317</v>
      </c>
      <c r="N979" s="98">
        <v>6279009.1278037429</v>
      </c>
      <c r="O979" s="4">
        <f>P979-N979</f>
        <v>0</v>
      </c>
      <c r="P979" s="4">
        <v>6279009.1278037429</v>
      </c>
      <c r="Q979" s="70"/>
      <c r="R979" s="71"/>
      <c r="S979" s="4"/>
      <c r="T979" s="4"/>
    </row>
    <row r="980" spans="1:20" ht="11.65" customHeight="1">
      <c r="A980" s="2">
        <v>860</v>
      </c>
      <c r="C980" s="96"/>
      <c r="H980" s="72" t="s">
        <v>150</v>
      </c>
      <c r="I980" s="99">
        <v>14146288.17</v>
      </c>
      <c r="J980" s="99">
        <v>6055570.9560320182</v>
      </c>
      <c r="K980" s="72"/>
      <c r="L980" s="99">
        <f>SUBTOTAL(9,L977:L979)</f>
        <v>14673220.051458217</v>
      </c>
      <c r="M980" s="99">
        <f>SUBTOTAL(9,M977:M979)</f>
        <v>8392130.9184441362</v>
      </c>
      <c r="N980" s="99">
        <f>SUBTOTAL(9,N977:N979)</f>
        <v>6281089.1330140801</v>
      </c>
      <c r="O980" s="99">
        <f>SUBTOTAL(9,O977:O979)</f>
        <v>0</v>
      </c>
      <c r="P980" s="99">
        <f>SUBTOTAL(9,P977:P979)</f>
        <v>6281089.1330140801</v>
      </c>
      <c r="Q980" s="70"/>
      <c r="R980" s="71"/>
      <c r="S980" s="4"/>
      <c r="T980" s="4"/>
    </row>
    <row r="981" spans="1:20" ht="11.65" customHeight="1">
      <c r="A981" s="2">
        <v>861</v>
      </c>
      <c r="C981" s="96"/>
      <c r="H981" s="72"/>
      <c r="I981" s="4"/>
      <c r="J981" s="4"/>
      <c r="K981" s="72"/>
      <c r="L981" s="4"/>
      <c r="M981" s="4"/>
      <c r="N981" s="4"/>
      <c r="O981" s="4"/>
      <c r="P981" s="4"/>
      <c r="Q981" s="70"/>
      <c r="R981" s="71"/>
      <c r="S981" s="4"/>
      <c r="T981" s="4"/>
    </row>
    <row r="982" spans="1:20" ht="11.65" customHeight="1">
      <c r="A982" s="2">
        <v>862</v>
      </c>
      <c r="C982" s="96">
        <v>924</v>
      </c>
      <c r="D982" s="1" t="s">
        <v>277</v>
      </c>
      <c r="H982" s="72"/>
      <c r="I982" s="4"/>
      <c r="J982" s="4"/>
      <c r="K982" s="72"/>
      <c r="L982" s="4"/>
      <c r="M982" s="4"/>
      <c r="N982" s="4"/>
      <c r="O982" s="4"/>
      <c r="P982" s="4"/>
      <c r="Q982" s="70"/>
      <c r="R982" s="71"/>
      <c r="S982" s="4"/>
      <c r="T982" s="4"/>
    </row>
    <row r="983" spans="1:20" ht="11.65" customHeight="1">
      <c r="A983" s="2">
        <v>863</v>
      </c>
      <c r="C983" s="96"/>
      <c r="F983" s="96" t="s">
        <v>671</v>
      </c>
      <c r="G983" s="1" t="s">
        <v>131</v>
      </c>
      <c r="H983" s="72"/>
      <c r="I983" s="4">
        <v>2036677.6400000001</v>
      </c>
      <c r="J983" s="4">
        <v>595914.81000000006</v>
      </c>
      <c r="K983" s="72"/>
      <c r="L983" s="4">
        <v>2695697.1199999987</v>
      </c>
      <c r="M983" s="4">
        <f>L983-N983</f>
        <v>1440762.83</v>
      </c>
      <c r="N983" s="98">
        <v>1254934.2899999986</v>
      </c>
      <c r="O983" s="4">
        <f>P983-N983</f>
        <v>0</v>
      </c>
      <c r="P983" s="4">
        <v>1254934.2899999986</v>
      </c>
      <c r="Q983" s="70"/>
      <c r="R983" s="71"/>
      <c r="S983" s="4"/>
      <c r="T983" s="4"/>
    </row>
    <row r="984" spans="1:20" ht="11.65" customHeight="1">
      <c r="A984" s="2">
        <v>864</v>
      </c>
      <c r="C984" s="96"/>
      <c r="F984" s="96" t="s">
        <v>574</v>
      </c>
      <c r="G984" s="1" t="s">
        <v>135</v>
      </c>
      <c r="H984" s="72"/>
      <c r="I984" s="4">
        <v>0</v>
      </c>
      <c r="J984" s="4">
        <v>0</v>
      </c>
      <c r="K984" s="72"/>
      <c r="L984" s="4">
        <v>2262456</v>
      </c>
      <c r="M984" s="4">
        <f>L984-N984</f>
        <v>1286100.3293313552</v>
      </c>
      <c r="N984" s="98">
        <v>976355.67066864483</v>
      </c>
      <c r="O984" s="4">
        <f>P984-N984</f>
        <v>0</v>
      </c>
      <c r="P984" s="4">
        <v>976355.67066864483</v>
      </c>
      <c r="Q984" s="70"/>
      <c r="R984" s="71"/>
      <c r="S984" s="4"/>
      <c r="T984" s="4"/>
    </row>
    <row r="985" spans="1:20" ht="11.65" customHeight="1">
      <c r="A985" s="2">
        <v>865</v>
      </c>
      <c r="C985" s="96"/>
      <c r="F985" s="96" t="s">
        <v>671</v>
      </c>
      <c r="G985" s="1" t="s">
        <v>134</v>
      </c>
      <c r="H985" s="72"/>
      <c r="I985" s="4">
        <v>23348779.879999898</v>
      </c>
      <c r="J985" s="4">
        <v>10005794.16213239</v>
      </c>
      <c r="K985" s="72"/>
      <c r="L985" s="4">
        <v>9748398.9799998999</v>
      </c>
      <c r="M985" s="4">
        <f>L985-N985</f>
        <v>5570858.4787177928</v>
      </c>
      <c r="N985" s="98">
        <v>4177540.5012821066</v>
      </c>
      <c r="O985" s="4">
        <f>P985-N985</f>
        <v>0</v>
      </c>
      <c r="P985" s="4">
        <v>4177540.5012821066</v>
      </c>
      <c r="Q985" s="70"/>
      <c r="R985" s="71"/>
      <c r="S985" s="4"/>
      <c r="T985" s="4"/>
    </row>
    <row r="986" spans="1:20" ht="11.65" customHeight="1">
      <c r="A986" s="2">
        <v>866</v>
      </c>
      <c r="C986" s="96"/>
      <c r="H986" s="72" t="s">
        <v>150</v>
      </c>
      <c r="I986" s="99">
        <v>25385457.519999899</v>
      </c>
      <c r="J986" s="99">
        <v>10601708.97213239</v>
      </c>
      <c r="K986" s="72"/>
      <c r="L986" s="99">
        <f>SUBTOTAL(9,L983:L985)</f>
        <v>14706552.099999899</v>
      </c>
      <c r="M986" s="99">
        <f>SUBTOTAL(9,M985)</f>
        <v>5570858.4787177928</v>
      </c>
      <c r="N986" s="99">
        <f>SUBTOTAL(9,N983:N985)</f>
        <v>6408830.4619507501</v>
      </c>
      <c r="O986" s="99">
        <f>SUBTOTAL(9,O983:O985)</f>
        <v>0</v>
      </c>
      <c r="P986" s="99">
        <f>SUBTOTAL(9,P983:P985)</f>
        <v>6408830.4619507501</v>
      </c>
      <c r="Q986" s="70"/>
      <c r="R986" s="71"/>
      <c r="S986" s="4"/>
      <c r="T986" s="4"/>
    </row>
    <row r="987" spans="1:20" ht="11.65" customHeight="1">
      <c r="A987" s="2">
        <v>867</v>
      </c>
      <c r="C987" s="96"/>
      <c r="H987" s="72"/>
      <c r="I987" s="97"/>
      <c r="J987" s="97"/>
      <c r="K987" s="72"/>
      <c r="L987" s="97"/>
      <c r="M987" s="4"/>
      <c r="N987" s="4"/>
      <c r="O987" s="4"/>
      <c r="P987" s="4"/>
      <c r="Q987" s="70"/>
      <c r="R987" s="71"/>
      <c r="S987" s="4"/>
      <c r="T987" s="4"/>
    </row>
    <row r="988" spans="1:20" ht="11.65" customHeight="1">
      <c r="A988" s="2">
        <v>868</v>
      </c>
      <c r="C988" s="96">
        <v>925</v>
      </c>
      <c r="D988" s="1" t="s">
        <v>278</v>
      </c>
      <c r="H988" s="72"/>
      <c r="I988" s="4"/>
      <c r="J988" s="4"/>
      <c r="K988" s="72"/>
      <c r="L988" s="4"/>
      <c r="M988" s="4"/>
      <c r="N988" s="4"/>
      <c r="O988" s="4"/>
      <c r="P988" s="4"/>
      <c r="Q988" s="70"/>
      <c r="R988" s="71"/>
      <c r="S988" s="4"/>
      <c r="T988" s="4"/>
    </row>
    <row r="989" spans="1:20" ht="11.65" customHeight="1">
      <c r="A989" s="2">
        <v>869</v>
      </c>
      <c r="C989" s="96"/>
      <c r="F989" s="96" t="s">
        <v>671</v>
      </c>
      <c r="G989" s="1" t="s">
        <v>134</v>
      </c>
      <c r="H989" s="72"/>
      <c r="I989" s="4">
        <v>8314977.1900000004</v>
      </c>
      <c r="J989" s="4">
        <v>3563267.5734474543</v>
      </c>
      <c r="K989" s="72"/>
      <c r="L989" s="4">
        <v>9802495.070000004</v>
      </c>
      <c r="M989" s="4">
        <f>L989-N989</f>
        <v>5601772.4433863349</v>
      </c>
      <c r="N989" s="98">
        <v>4200722.6266136691</v>
      </c>
      <c r="O989" s="4">
        <f>P989-N989</f>
        <v>0</v>
      </c>
      <c r="P989" s="4">
        <v>4200722.6266136691</v>
      </c>
      <c r="Q989" s="70"/>
      <c r="R989" s="71"/>
      <c r="S989" s="4"/>
      <c r="T989" s="4"/>
    </row>
    <row r="990" spans="1:20" ht="11.65" customHeight="1">
      <c r="A990" s="2">
        <v>870</v>
      </c>
      <c r="C990" s="96"/>
      <c r="H990" s="72" t="s">
        <v>150</v>
      </c>
      <c r="I990" s="99">
        <v>8314977.1900000004</v>
      </c>
      <c r="J990" s="99">
        <v>3563267.5734474543</v>
      </c>
      <c r="K990" s="72"/>
      <c r="L990" s="99">
        <f>SUBTOTAL(9,L989)</f>
        <v>9802495.070000004</v>
      </c>
      <c r="M990" s="99">
        <f>SUBTOTAL(9,M989)</f>
        <v>5601772.4433863349</v>
      </c>
      <c r="N990" s="99">
        <f>SUBTOTAL(9,N989)</f>
        <v>4200722.6266136691</v>
      </c>
      <c r="O990" s="99">
        <f>SUBTOTAL(9,O989)</f>
        <v>0</v>
      </c>
      <c r="P990" s="99">
        <f>SUBTOTAL(9,P989)</f>
        <v>4200722.6266136691</v>
      </c>
      <c r="Q990" s="70"/>
      <c r="R990" s="71"/>
      <c r="S990" s="4"/>
      <c r="T990" s="4"/>
    </row>
    <row r="991" spans="1:20" ht="11.65" customHeight="1">
      <c r="A991" s="2">
        <v>871</v>
      </c>
      <c r="C991" s="96"/>
      <c r="H991" s="72"/>
      <c r="I991" s="4"/>
      <c r="J991" s="4"/>
      <c r="K991" s="72"/>
      <c r="L991" s="4"/>
      <c r="M991" s="4"/>
      <c r="N991" s="4"/>
      <c r="O991" s="4"/>
      <c r="P991" s="4"/>
      <c r="Q991" s="70"/>
      <c r="R991" s="71"/>
      <c r="S991" s="4"/>
      <c r="T991" s="4"/>
    </row>
    <row r="992" spans="1:20" ht="11.65" customHeight="1">
      <c r="A992" s="2">
        <v>872</v>
      </c>
      <c r="C992" s="96">
        <v>926</v>
      </c>
      <c r="D992" s="1" t="s">
        <v>279</v>
      </c>
      <c r="H992" s="72"/>
      <c r="I992" s="4"/>
      <c r="J992" s="4"/>
      <c r="K992" s="72"/>
      <c r="L992" s="4"/>
      <c r="M992" s="4"/>
      <c r="N992" s="4"/>
      <c r="O992" s="4"/>
      <c r="P992" s="4"/>
      <c r="Q992" s="70"/>
      <c r="R992" s="71"/>
      <c r="S992" s="4"/>
      <c r="T992" s="4"/>
    </row>
    <row r="993" spans="1:20" ht="11.65" customHeight="1">
      <c r="A993" s="2">
        <v>873</v>
      </c>
      <c r="C993" s="96"/>
      <c r="F993" s="96" t="s">
        <v>672</v>
      </c>
      <c r="G993" s="1" t="s">
        <v>131</v>
      </c>
      <c r="H993" s="72"/>
      <c r="I993" s="4">
        <v>0</v>
      </c>
      <c r="J993" s="4">
        <v>0</v>
      </c>
      <c r="K993" s="72"/>
      <c r="L993" s="4">
        <v>0</v>
      </c>
      <c r="M993" s="4">
        <f>L993-N993</f>
        <v>0</v>
      </c>
      <c r="N993" s="98">
        <v>0</v>
      </c>
      <c r="O993" s="4">
        <f>P993-N993</f>
        <v>0</v>
      </c>
      <c r="P993" s="4">
        <v>0</v>
      </c>
      <c r="Q993" s="70"/>
      <c r="R993" s="71"/>
      <c r="S993" s="4"/>
      <c r="T993" s="4"/>
    </row>
    <row r="994" spans="1:20" ht="11.65" customHeight="1">
      <c r="A994" s="2">
        <v>874</v>
      </c>
      <c r="C994" s="96"/>
      <c r="F994" s="96" t="s">
        <v>664</v>
      </c>
      <c r="G994" s="1" t="s">
        <v>132</v>
      </c>
      <c r="H994" s="72"/>
      <c r="I994" s="4">
        <v>0</v>
      </c>
      <c r="J994" s="4">
        <v>0</v>
      </c>
      <c r="K994" s="72"/>
      <c r="L994" s="4">
        <v>0</v>
      </c>
      <c r="M994" s="4">
        <f>L994-N994</f>
        <v>0</v>
      </c>
      <c r="N994" s="98">
        <v>0</v>
      </c>
      <c r="O994" s="4">
        <f>P994-N994</f>
        <v>0</v>
      </c>
      <c r="P994" s="4">
        <v>0</v>
      </c>
      <c r="Q994" s="70"/>
      <c r="R994" s="71"/>
      <c r="S994" s="4"/>
      <c r="T994" s="4"/>
    </row>
    <row r="995" spans="1:20" ht="11.65" customHeight="1">
      <c r="A995" s="2">
        <v>875</v>
      </c>
      <c r="C995" s="96"/>
      <c r="F995" s="96" t="s">
        <v>672</v>
      </c>
      <c r="G995" s="1" t="s">
        <v>134</v>
      </c>
      <c r="H995" s="72"/>
      <c r="I995" s="4">
        <v>0</v>
      </c>
      <c r="J995" s="4">
        <v>0</v>
      </c>
      <c r="K995" s="72"/>
      <c r="L995" s="4">
        <v>0</v>
      </c>
      <c r="M995" s="4">
        <f>L995-N995</f>
        <v>0</v>
      </c>
      <c r="N995" s="98">
        <v>0</v>
      </c>
      <c r="O995" s="4">
        <f>P995-N995</f>
        <v>0</v>
      </c>
      <c r="P995" s="4">
        <v>0</v>
      </c>
      <c r="Q995" s="70"/>
      <c r="R995" s="71"/>
      <c r="S995" s="4"/>
      <c r="T995" s="4"/>
    </row>
    <row r="996" spans="1:20" ht="11.65" customHeight="1">
      <c r="A996" s="2">
        <v>876</v>
      </c>
      <c r="C996" s="96"/>
      <c r="H996" s="72" t="s">
        <v>150</v>
      </c>
      <c r="I996" s="99">
        <v>0</v>
      </c>
      <c r="J996" s="99">
        <v>0</v>
      </c>
      <c r="K996" s="72"/>
      <c r="L996" s="99">
        <f>SUBTOTAL(9,L993:L995)</f>
        <v>0</v>
      </c>
      <c r="M996" s="99">
        <f>SUBTOTAL(9,M993:M995)</f>
        <v>0</v>
      </c>
      <c r="N996" s="99">
        <f>SUBTOTAL(9,N993:N995)</f>
        <v>0</v>
      </c>
      <c r="O996" s="99">
        <f>SUBTOTAL(9,O993:O995)</f>
        <v>0</v>
      </c>
      <c r="P996" s="99">
        <f>SUBTOTAL(9,P993:P995)</f>
        <v>0</v>
      </c>
      <c r="Q996" s="70"/>
      <c r="R996" s="71"/>
      <c r="S996" s="4"/>
      <c r="T996" s="4"/>
    </row>
    <row r="997" spans="1:20" ht="11.65" customHeight="1">
      <c r="A997" s="2">
        <v>877</v>
      </c>
      <c r="C997" s="96"/>
      <c r="H997" s="72"/>
      <c r="I997" s="4"/>
      <c r="J997" s="4"/>
      <c r="K997" s="72"/>
      <c r="L997" s="4"/>
      <c r="M997" s="4"/>
      <c r="N997" s="4"/>
      <c r="O997" s="4"/>
      <c r="P997" s="4"/>
      <c r="Q997" s="70"/>
      <c r="R997" s="71"/>
      <c r="S997" s="4"/>
      <c r="T997" s="4"/>
    </row>
    <row r="998" spans="1:20" ht="11.65" customHeight="1">
      <c r="A998" s="2">
        <v>878</v>
      </c>
      <c r="C998" s="96">
        <v>927</v>
      </c>
      <c r="D998" s="1" t="s">
        <v>280</v>
      </c>
      <c r="H998" s="72"/>
      <c r="I998" s="4"/>
      <c r="J998" s="4"/>
      <c r="K998" s="72"/>
      <c r="L998" s="4"/>
      <c r="M998" s="4"/>
      <c r="N998" s="4"/>
      <c r="O998" s="4"/>
      <c r="P998" s="4"/>
      <c r="Q998" s="70"/>
      <c r="R998" s="71"/>
      <c r="S998" s="4"/>
      <c r="T998" s="4"/>
    </row>
    <row r="999" spans="1:20" ht="11.65" customHeight="1">
      <c r="A999" s="2">
        <v>879</v>
      </c>
      <c r="C999" s="96"/>
      <c r="F999" s="96" t="s">
        <v>666</v>
      </c>
      <c r="G999" s="1" t="s">
        <v>131</v>
      </c>
      <c r="H999" s="72"/>
      <c r="I999" s="4">
        <v>0</v>
      </c>
      <c r="J999" s="4">
        <v>0</v>
      </c>
      <c r="K999" s="72"/>
      <c r="L999" s="4">
        <v>0</v>
      </c>
      <c r="M999" s="4">
        <f>L999-N999</f>
        <v>0</v>
      </c>
      <c r="N999" s="98">
        <v>0</v>
      </c>
      <c r="O999" s="4">
        <f>P999-N999</f>
        <v>0</v>
      </c>
      <c r="P999" s="4">
        <v>0</v>
      </c>
      <c r="Q999" s="70"/>
      <c r="R999" s="71"/>
      <c r="S999" s="4"/>
      <c r="T999" s="4"/>
    </row>
    <row r="1000" spans="1:20" ht="11.65" customHeight="1">
      <c r="A1000" s="2">
        <v>880</v>
      </c>
      <c r="C1000" s="96"/>
      <c r="F1000" s="96" t="s">
        <v>666</v>
      </c>
      <c r="G1000" s="1" t="s">
        <v>134</v>
      </c>
      <c r="H1000" s="72"/>
      <c r="I1000" s="4">
        <v>0</v>
      </c>
      <c r="J1000" s="4">
        <v>0</v>
      </c>
      <c r="K1000" s="72"/>
      <c r="L1000" s="4">
        <v>0</v>
      </c>
      <c r="M1000" s="4">
        <f>L1000-N1000</f>
        <v>0</v>
      </c>
      <c r="N1000" s="98">
        <v>0</v>
      </c>
      <c r="O1000" s="4">
        <f>P1000-N1000</f>
        <v>0</v>
      </c>
      <c r="P1000" s="4">
        <v>0</v>
      </c>
      <c r="Q1000" s="70"/>
      <c r="R1000" s="71"/>
      <c r="S1000" s="4"/>
      <c r="T1000" s="4"/>
    </row>
    <row r="1001" spans="1:20" ht="11.65" customHeight="1">
      <c r="A1001" s="2">
        <v>881</v>
      </c>
      <c r="C1001" s="96"/>
      <c r="H1001" s="72" t="s">
        <v>150</v>
      </c>
      <c r="I1001" s="99">
        <v>0</v>
      </c>
      <c r="J1001" s="99">
        <v>0</v>
      </c>
      <c r="K1001" s="72"/>
      <c r="L1001" s="99">
        <f>SUBTOTAL(9,L999:L1000)</f>
        <v>0</v>
      </c>
      <c r="M1001" s="99">
        <f>SUBTOTAL(9,M999:M1000)</f>
        <v>0</v>
      </c>
      <c r="N1001" s="99">
        <f>SUBTOTAL(9,N999:N1000)</f>
        <v>0</v>
      </c>
      <c r="O1001" s="99">
        <f>SUBTOTAL(9,O999:O1000)</f>
        <v>0</v>
      </c>
      <c r="P1001" s="99">
        <f>SUBTOTAL(9,P999:P1000)</f>
        <v>0</v>
      </c>
      <c r="Q1001" s="70"/>
      <c r="R1001" s="71"/>
      <c r="S1001" s="4"/>
      <c r="T1001" s="4"/>
    </row>
    <row r="1002" spans="1:20" ht="11.65" customHeight="1">
      <c r="A1002" s="2">
        <v>882</v>
      </c>
      <c r="C1002" s="96"/>
      <c r="H1002" s="72"/>
      <c r="I1002" s="4"/>
      <c r="J1002" s="4"/>
      <c r="K1002" s="72"/>
      <c r="L1002" s="4"/>
      <c r="M1002" s="4"/>
      <c r="N1002" s="4"/>
      <c r="O1002" s="4"/>
      <c r="P1002" s="4"/>
      <c r="Q1002" s="70"/>
      <c r="R1002" s="71"/>
      <c r="S1002" s="4"/>
      <c r="T1002" s="4"/>
    </row>
    <row r="1003" spans="1:20" ht="11.65" customHeight="1">
      <c r="A1003" s="2">
        <v>883</v>
      </c>
      <c r="C1003" s="96">
        <v>928</v>
      </c>
      <c r="D1003" s="1" t="s">
        <v>281</v>
      </c>
      <c r="H1003" s="72"/>
      <c r="I1003" s="4"/>
      <c r="J1003" s="4"/>
      <c r="K1003" s="72"/>
      <c r="L1003" s="4"/>
      <c r="M1003" s="4"/>
      <c r="N1003" s="4"/>
      <c r="O1003" s="4"/>
      <c r="P1003" s="4"/>
      <c r="Q1003" s="70"/>
      <c r="R1003" s="71"/>
      <c r="S1003" s="4"/>
      <c r="T1003" s="4"/>
    </row>
    <row r="1004" spans="1:20" ht="11.65" customHeight="1">
      <c r="A1004" s="2">
        <v>884</v>
      </c>
      <c r="C1004" s="96"/>
      <c r="F1004" s="96" t="s">
        <v>666</v>
      </c>
      <c r="G1004" s="1" t="s">
        <v>131</v>
      </c>
      <c r="H1004" s="72"/>
      <c r="I1004" s="4">
        <v>14959078.379999999</v>
      </c>
      <c r="J1004" s="4">
        <v>5308270.68</v>
      </c>
      <c r="K1004" s="72"/>
      <c r="L1004" s="4">
        <v>15635912.095846226</v>
      </c>
      <c r="M1004" s="4">
        <f>L1004-N1004</f>
        <v>10097078.601147167</v>
      </c>
      <c r="N1004" s="98">
        <v>5538833.4946990581</v>
      </c>
      <c r="O1004" s="4">
        <f>P1004-N1004</f>
        <v>0</v>
      </c>
      <c r="P1004" s="4">
        <v>5538833.4946990581</v>
      </c>
      <c r="Q1004" s="70"/>
      <c r="R1004" s="71"/>
      <c r="S1004" s="4"/>
      <c r="T1004" s="4"/>
    </row>
    <row r="1005" spans="1:20" ht="11.65" customHeight="1">
      <c r="A1005" s="2">
        <v>885</v>
      </c>
      <c r="C1005" s="96"/>
      <c r="F1005" s="96" t="s">
        <v>664</v>
      </c>
      <c r="G1005" s="1" t="s">
        <v>132</v>
      </c>
      <c r="H1005" s="72"/>
      <c r="I1005" s="4">
        <v>0</v>
      </c>
      <c r="J1005" s="4">
        <v>0</v>
      </c>
      <c r="K1005" s="72"/>
      <c r="L1005" s="4">
        <v>0</v>
      </c>
      <c r="M1005" s="4">
        <f>L1005-N1005</f>
        <v>0</v>
      </c>
      <c r="N1005" s="98">
        <v>0</v>
      </c>
      <c r="O1005" s="4">
        <f>P1005-N1005</f>
        <v>0</v>
      </c>
      <c r="P1005" s="4">
        <v>0</v>
      </c>
      <c r="Q1005" s="70"/>
      <c r="R1005" s="71"/>
      <c r="S1005" s="4"/>
      <c r="T1005" s="4"/>
    </row>
    <row r="1006" spans="1:20" ht="11.65" customHeight="1">
      <c r="A1006" s="2">
        <v>886</v>
      </c>
      <c r="C1006" s="96"/>
      <c r="F1006" s="96" t="s">
        <v>666</v>
      </c>
      <c r="G1006" s="1" t="s">
        <v>134</v>
      </c>
      <c r="H1006" s="72"/>
      <c r="I1006" s="4">
        <v>1799757.48</v>
      </c>
      <c r="J1006" s="4">
        <v>771260.9814812378</v>
      </c>
      <c r="K1006" s="72"/>
      <c r="L1006" s="4">
        <v>1843818.3792079466</v>
      </c>
      <c r="M1006" s="4">
        <f>L1006-N1006</f>
        <v>1053675.7135299766</v>
      </c>
      <c r="N1006" s="98">
        <v>790142.66567797016</v>
      </c>
      <c r="O1006" s="4">
        <f>P1006-N1006</f>
        <v>0</v>
      </c>
      <c r="P1006" s="4">
        <v>790142.66567797016</v>
      </c>
      <c r="Q1006" s="70"/>
      <c r="R1006" s="71"/>
      <c r="S1006" s="4"/>
      <c r="T1006" s="4"/>
    </row>
    <row r="1007" spans="1:20" ht="11.65" customHeight="1">
      <c r="A1007" s="2">
        <v>887</v>
      </c>
      <c r="C1007" s="96"/>
      <c r="F1007" s="96" t="s">
        <v>102</v>
      </c>
      <c r="G1007" s="1" t="s">
        <v>135</v>
      </c>
      <c r="H1007" s="72"/>
      <c r="I1007" s="4">
        <v>1657048.56</v>
      </c>
      <c r="J1007" s="4">
        <v>715094.02089115209</v>
      </c>
      <c r="K1007" s="72"/>
      <c r="L1007" s="4">
        <v>1737641.682881563</v>
      </c>
      <c r="M1007" s="4">
        <f>L1007-N1007</f>
        <v>987767.95686363324</v>
      </c>
      <c r="N1007" s="98">
        <v>749873.72601792973</v>
      </c>
      <c r="O1007" s="4">
        <f>P1007-N1007</f>
        <v>0</v>
      </c>
      <c r="P1007" s="4">
        <v>749873.72601792973</v>
      </c>
      <c r="Q1007" s="70"/>
      <c r="R1007" s="71"/>
      <c r="S1007" s="4"/>
      <c r="T1007" s="4"/>
    </row>
    <row r="1008" spans="1:20" ht="11.65" customHeight="1">
      <c r="A1008" s="2">
        <v>888</v>
      </c>
      <c r="C1008" s="96"/>
      <c r="H1008" s="72" t="s">
        <v>150</v>
      </c>
      <c r="I1008" s="99">
        <v>18415884.419999998</v>
      </c>
      <c r="J1008" s="99">
        <v>6794625.6823723894</v>
      </c>
      <c r="K1008" s="72"/>
      <c r="L1008" s="99">
        <f>SUBTOTAL(9,L1004:L1007)</f>
        <v>19217372.157935739</v>
      </c>
      <c r="M1008" s="99">
        <f>SUBTOTAL(9,M1004:M1007)</f>
        <v>12138522.271540776</v>
      </c>
      <c r="N1008" s="99">
        <f>SUBTOTAL(9,N1004:N1007)</f>
        <v>7078849.886394958</v>
      </c>
      <c r="O1008" s="99">
        <f>SUBTOTAL(9,O1004:O1007)</f>
        <v>0</v>
      </c>
      <c r="P1008" s="99">
        <f>SUBTOTAL(9,P1004:P1007)</f>
        <v>7078849.886394958</v>
      </c>
      <c r="Q1008" s="70"/>
      <c r="R1008" s="71"/>
      <c r="S1008" s="4"/>
      <c r="T1008" s="4"/>
    </row>
    <row r="1009" spans="1:20" ht="11.65" customHeight="1">
      <c r="A1009" s="2">
        <v>889</v>
      </c>
      <c r="C1009" s="96"/>
      <c r="H1009" s="72"/>
      <c r="I1009" s="104"/>
      <c r="J1009" s="104"/>
      <c r="K1009" s="72"/>
      <c r="L1009" s="104"/>
      <c r="M1009" s="4"/>
      <c r="N1009" s="4"/>
      <c r="O1009" s="4"/>
      <c r="P1009" s="4"/>
      <c r="Q1009" s="70"/>
      <c r="R1009" s="71"/>
      <c r="S1009" s="4"/>
      <c r="T1009" s="4"/>
    </row>
    <row r="1010" spans="1:20" ht="11.65" customHeight="1">
      <c r="A1010" s="2">
        <v>890</v>
      </c>
      <c r="C1010" s="96">
        <v>929</v>
      </c>
      <c r="D1010" s="1" t="s">
        <v>282</v>
      </c>
      <c r="H1010" s="72"/>
      <c r="I1010" s="4"/>
      <c r="J1010" s="4"/>
      <c r="K1010" s="72"/>
      <c r="L1010" s="4"/>
      <c r="M1010" s="4"/>
      <c r="N1010" s="4"/>
      <c r="O1010" s="4"/>
      <c r="P1010" s="4"/>
      <c r="Q1010" s="70"/>
      <c r="R1010" s="71"/>
      <c r="S1010" s="4"/>
      <c r="T1010" s="4"/>
    </row>
    <row r="1011" spans="1:20" ht="11.65" customHeight="1">
      <c r="A1011" s="2">
        <v>891</v>
      </c>
      <c r="C1011" s="96"/>
      <c r="F1011" s="96" t="s">
        <v>672</v>
      </c>
      <c r="G1011" s="1" t="s">
        <v>131</v>
      </c>
      <c r="H1011" s="72"/>
      <c r="I1011" s="4">
        <v>0</v>
      </c>
      <c r="J1011" s="4">
        <v>0</v>
      </c>
      <c r="K1011" s="72"/>
      <c r="L1011" s="4">
        <v>0</v>
      </c>
      <c r="M1011" s="4">
        <f>L1011-N1011</f>
        <v>0</v>
      </c>
      <c r="N1011" s="98">
        <v>0</v>
      </c>
      <c r="O1011" s="4">
        <f>P1011-N1011</f>
        <v>0</v>
      </c>
      <c r="P1011" s="4">
        <v>0</v>
      </c>
      <c r="Q1011" s="70"/>
      <c r="R1011" s="71"/>
      <c r="S1011" s="4"/>
      <c r="T1011" s="4"/>
    </row>
    <row r="1012" spans="1:20" ht="11.65" customHeight="1">
      <c r="A1012" s="2">
        <v>892</v>
      </c>
      <c r="C1012" s="96"/>
      <c r="F1012" s="96" t="s">
        <v>672</v>
      </c>
      <c r="G1012" s="1" t="s">
        <v>134</v>
      </c>
      <c r="H1012" s="72"/>
      <c r="I1012" s="4">
        <v>-6811638.6200000001</v>
      </c>
      <c r="J1012" s="4">
        <v>-2919032.7841041698</v>
      </c>
      <c r="K1012" s="72"/>
      <c r="L1012" s="4">
        <v>-7148312.0730491793</v>
      </c>
      <c r="M1012" s="4">
        <f>L1012-N1012</f>
        <v>-4085002.5734858871</v>
      </c>
      <c r="N1012" s="98">
        <v>-3063309.4995632921</v>
      </c>
      <c r="O1012" s="4">
        <f>P1012-N1012</f>
        <v>0</v>
      </c>
      <c r="P1012" s="4">
        <v>-3063309.4995632921</v>
      </c>
      <c r="Q1012" s="70"/>
      <c r="R1012" s="71"/>
      <c r="S1012" s="4"/>
      <c r="T1012" s="4"/>
    </row>
    <row r="1013" spans="1:20" ht="11.65" customHeight="1">
      <c r="A1013" s="2">
        <v>893</v>
      </c>
      <c r="C1013" s="96"/>
      <c r="H1013" s="72" t="s">
        <v>150</v>
      </c>
      <c r="I1013" s="99">
        <v>-6811638.6200000001</v>
      </c>
      <c r="J1013" s="99">
        <v>-2919032.7841041698</v>
      </c>
      <c r="K1013" s="72"/>
      <c r="L1013" s="99">
        <f>SUBTOTAL(9,L1011:L1012)</f>
        <v>-7148312.0730491793</v>
      </c>
      <c r="M1013" s="99">
        <f>SUBTOTAL(9,M1011:M1012)</f>
        <v>-4085002.5734858871</v>
      </c>
      <c r="N1013" s="99">
        <f>SUBTOTAL(9,N1011:N1012)</f>
        <v>-3063309.4995632921</v>
      </c>
      <c r="O1013" s="99">
        <f>SUBTOTAL(9,O1011:O1012)</f>
        <v>0</v>
      </c>
      <c r="P1013" s="99">
        <f>SUBTOTAL(9,P1011:P1012)</f>
        <v>-3063309.4995632921</v>
      </c>
      <c r="Q1013" s="70"/>
      <c r="R1013" s="71"/>
      <c r="S1013" s="4"/>
      <c r="T1013" s="4"/>
    </row>
    <row r="1014" spans="1:20" ht="11.65" customHeight="1">
      <c r="A1014" s="2">
        <v>894</v>
      </c>
      <c r="C1014" s="96"/>
      <c r="H1014" s="72"/>
      <c r="I1014" s="4"/>
      <c r="J1014" s="4"/>
      <c r="K1014" s="72"/>
      <c r="L1014" s="4"/>
      <c r="M1014" s="4"/>
      <c r="N1014" s="4"/>
      <c r="O1014" s="4"/>
      <c r="P1014" s="4"/>
      <c r="Q1014" s="70"/>
      <c r="R1014" s="71"/>
      <c r="S1014" s="4"/>
      <c r="T1014" s="4"/>
    </row>
    <row r="1015" spans="1:20" ht="11.65" customHeight="1">
      <c r="A1015" s="2">
        <v>895</v>
      </c>
      <c r="C1015" s="96">
        <v>930</v>
      </c>
      <c r="D1015" s="1" t="s">
        <v>283</v>
      </c>
      <c r="H1015" s="72"/>
      <c r="I1015" s="4"/>
      <c r="J1015" s="4"/>
      <c r="K1015" s="72"/>
      <c r="L1015" s="4"/>
      <c r="M1015" s="4"/>
      <c r="N1015" s="4"/>
      <c r="O1015" s="4"/>
      <c r="P1015" s="4"/>
      <c r="Q1015" s="70"/>
      <c r="R1015" s="71"/>
      <c r="S1015" s="4"/>
      <c r="T1015" s="4"/>
    </row>
    <row r="1016" spans="1:20" ht="11.65" customHeight="1">
      <c r="A1016" s="2">
        <v>896</v>
      </c>
      <c r="C1016" s="96"/>
      <c r="F1016" s="96" t="s">
        <v>671</v>
      </c>
      <c r="G1016" s="1" t="s">
        <v>131</v>
      </c>
      <c r="H1016" s="72"/>
      <c r="I1016" s="4">
        <v>1654367.11</v>
      </c>
      <c r="J1016" s="4">
        <v>213320.06</v>
      </c>
      <c r="K1016" s="72"/>
      <c r="L1016" s="4">
        <v>3120315.4113608901</v>
      </c>
      <c r="M1016" s="4">
        <f>L1016-N1016</f>
        <v>1501201.3905936291</v>
      </c>
      <c r="N1016" s="98">
        <v>1619114.020767261</v>
      </c>
      <c r="O1016" s="4">
        <f>P1016-N1016</f>
        <v>0</v>
      </c>
      <c r="P1016" s="4">
        <v>1619114.020767261</v>
      </c>
      <c r="Q1016" s="70"/>
      <c r="R1016" s="71"/>
      <c r="S1016" s="4"/>
      <c r="T1016" s="4"/>
    </row>
    <row r="1017" spans="1:20" ht="11.65" customHeight="1">
      <c r="A1017" s="2">
        <v>897</v>
      </c>
      <c r="C1017" s="96"/>
      <c r="F1017" s="96" t="s">
        <v>664</v>
      </c>
      <c r="G1017" s="1" t="s">
        <v>132</v>
      </c>
      <c r="H1017" s="72"/>
      <c r="I1017" s="4">
        <v>0</v>
      </c>
      <c r="J1017" s="4">
        <v>0</v>
      </c>
      <c r="K1017" s="72"/>
      <c r="L1017" s="4">
        <v>0</v>
      </c>
      <c r="M1017" s="4">
        <f>L1017-N1017</f>
        <v>0</v>
      </c>
      <c r="N1017" s="98">
        <v>0</v>
      </c>
      <c r="O1017" s="4">
        <f>P1017-N1017</f>
        <v>0</v>
      </c>
      <c r="P1017" s="4">
        <v>0</v>
      </c>
      <c r="Q1017" s="70"/>
      <c r="R1017" s="71"/>
      <c r="S1017" s="4"/>
      <c r="T1017" s="4"/>
    </row>
    <row r="1018" spans="1:20" ht="11.65" customHeight="1">
      <c r="A1018" s="2">
        <v>898</v>
      </c>
      <c r="C1018" s="96"/>
      <c r="F1018" s="96" t="s">
        <v>574</v>
      </c>
      <c r="G1018" s="1" t="s">
        <v>135</v>
      </c>
      <c r="H1018" s="72"/>
      <c r="I1018" s="4">
        <v>0</v>
      </c>
      <c r="J1018" s="4">
        <v>0</v>
      </c>
      <c r="K1018" s="72"/>
      <c r="L1018" s="4">
        <v>0</v>
      </c>
      <c r="M1018" s="4">
        <f>L1018-N1018</f>
        <v>0</v>
      </c>
      <c r="N1018" s="98">
        <v>0</v>
      </c>
      <c r="O1018" s="4">
        <f>P1018-N1018</f>
        <v>0</v>
      </c>
      <c r="P1018" s="4">
        <v>0</v>
      </c>
      <c r="Q1018" s="70"/>
      <c r="R1018" s="71"/>
      <c r="S1018" s="4"/>
      <c r="T1018" s="4"/>
    </row>
    <row r="1019" spans="1:20" ht="11.65" customHeight="1">
      <c r="A1019" s="2">
        <v>899</v>
      </c>
      <c r="C1019" s="96"/>
      <c r="F1019" s="96" t="s">
        <v>672</v>
      </c>
      <c r="G1019" s="1" t="s">
        <v>134</v>
      </c>
      <c r="H1019" s="72"/>
      <c r="I1019" s="4">
        <v>14551845.2299999</v>
      </c>
      <c r="J1019" s="4">
        <v>6235990.4371408932</v>
      </c>
      <c r="K1019" s="72"/>
      <c r="L1019" s="4">
        <v>15131173.454362221</v>
      </c>
      <c r="M1019" s="4">
        <f>L1019-N1019</f>
        <v>8646919.981847547</v>
      </c>
      <c r="N1019" s="98">
        <v>6484253.4725146741</v>
      </c>
      <c r="O1019" s="4">
        <f>P1019-N1019</f>
        <v>0</v>
      </c>
      <c r="P1019" s="4">
        <v>6484253.4725146741</v>
      </c>
      <c r="Q1019" s="70"/>
      <c r="R1019" s="71"/>
      <c r="S1019" s="4"/>
      <c r="T1019" s="4"/>
    </row>
    <row r="1020" spans="1:20" ht="11.65" customHeight="1">
      <c r="A1020" s="2">
        <v>900</v>
      </c>
      <c r="C1020" s="96"/>
      <c r="H1020" s="72" t="s">
        <v>150</v>
      </c>
      <c r="I1020" s="99">
        <v>16206212.339999899</v>
      </c>
      <c r="J1020" s="99">
        <v>6449310.4971408928</v>
      </c>
      <c r="K1020" s="72"/>
      <c r="L1020" s="99">
        <f>SUBTOTAL(9,L1016:L1019)</f>
        <v>18251488.865723111</v>
      </c>
      <c r="M1020" s="99">
        <f>SUBTOTAL(9,M1016:M1019)</f>
        <v>10148121.372441176</v>
      </c>
      <c r="N1020" s="99">
        <f>SUBTOTAL(9,N1016:N1019)</f>
        <v>8103367.4932819353</v>
      </c>
      <c r="O1020" s="99">
        <f>SUBTOTAL(9,O1016:O1019)</f>
        <v>0</v>
      </c>
      <c r="P1020" s="99">
        <f>SUBTOTAL(9,P1016:P1019)</f>
        <v>8103367.4932819353</v>
      </c>
      <c r="Q1020" s="70"/>
      <c r="R1020" s="71"/>
      <c r="S1020" s="4"/>
      <c r="T1020" s="4"/>
    </row>
    <row r="1021" spans="1:20" ht="11.65" customHeight="1">
      <c r="A1021" s="2">
        <v>901</v>
      </c>
      <c r="C1021" s="96"/>
      <c r="H1021" s="72"/>
      <c r="I1021" s="4"/>
      <c r="J1021" s="4"/>
      <c r="K1021" s="72"/>
      <c r="L1021" s="4"/>
      <c r="M1021" s="4"/>
      <c r="N1021" s="4"/>
      <c r="O1021" s="4"/>
      <c r="P1021" s="4"/>
      <c r="Q1021" s="70"/>
      <c r="R1021" s="71"/>
      <c r="S1021" s="4"/>
      <c r="T1021" s="4"/>
    </row>
    <row r="1022" spans="1:20" ht="11.65" customHeight="1">
      <c r="A1022" s="2">
        <v>902</v>
      </c>
      <c r="C1022" s="96">
        <v>931</v>
      </c>
      <c r="D1022" s="1" t="s">
        <v>161</v>
      </c>
      <c r="H1022" s="72"/>
      <c r="I1022" s="4"/>
      <c r="J1022" s="4"/>
      <c r="K1022" s="72"/>
      <c r="L1022" s="4"/>
      <c r="M1022" s="4"/>
      <c r="N1022" s="4"/>
      <c r="O1022" s="4"/>
      <c r="P1022" s="4"/>
      <c r="Q1022" s="70"/>
      <c r="R1022" s="71"/>
      <c r="S1022" s="4"/>
      <c r="T1022" s="4"/>
    </row>
    <row r="1023" spans="1:20" ht="11.65" customHeight="1">
      <c r="A1023" s="2">
        <v>903</v>
      </c>
      <c r="C1023" s="96"/>
      <c r="F1023" s="96" t="s">
        <v>671</v>
      </c>
      <c r="G1023" s="1" t="s">
        <v>131</v>
      </c>
      <c r="H1023" s="72"/>
      <c r="I1023" s="4">
        <v>1085852.48</v>
      </c>
      <c r="J1023" s="4">
        <v>3675.03</v>
      </c>
      <c r="K1023" s="72"/>
      <c r="L1023" s="4">
        <v>96125.572706326711</v>
      </c>
      <c r="M1023" s="4">
        <f>L1023-N1023</f>
        <v>92241.631652502343</v>
      </c>
      <c r="N1023" s="98">
        <v>3883.9410538243628</v>
      </c>
      <c r="O1023" s="4">
        <f>P1023-N1023</f>
        <v>0</v>
      </c>
      <c r="P1023" s="4">
        <v>3883.9410538243628</v>
      </c>
      <c r="Q1023" s="70"/>
      <c r="R1023" s="71"/>
      <c r="S1023" s="4"/>
      <c r="T1023" s="4"/>
    </row>
    <row r="1024" spans="1:20" ht="11.65" customHeight="1">
      <c r="A1024" s="2">
        <v>904</v>
      </c>
      <c r="C1024" s="96"/>
      <c r="F1024" s="96" t="s">
        <v>671</v>
      </c>
      <c r="G1024" s="1" t="s">
        <v>134</v>
      </c>
      <c r="H1024" s="72"/>
      <c r="I1024" s="4">
        <v>5322451.0799999898</v>
      </c>
      <c r="J1024" s="4">
        <v>2280862.2214181139</v>
      </c>
      <c r="K1024" s="72"/>
      <c r="L1024" s="4">
        <v>6676464.9318753434</v>
      </c>
      <c r="M1024" s="4">
        <f>L1024-N1024</f>
        <v>3815358.9476494892</v>
      </c>
      <c r="N1024" s="98">
        <v>2861105.9842258543</v>
      </c>
      <c r="O1024" s="4">
        <f>P1024-N1024</f>
        <v>0</v>
      </c>
      <c r="P1024" s="4">
        <v>2861105.9842258543</v>
      </c>
      <c r="Q1024" s="70"/>
      <c r="R1024" s="71"/>
      <c r="S1024" s="4"/>
      <c r="T1024" s="4"/>
    </row>
    <row r="1025" spans="1:24" ht="11.65" customHeight="1">
      <c r="A1025" s="2">
        <v>905</v>
      </c>
      <c r="C1025" s="96"/>
      <c r="H1025" s="72" t="s">
        <v>150</v>
      </c>
      <c r="I1025" s="99">
        <v>6408303.5599999893</v>
      </c>
      <c r="J1025" s="99">
        <v>2284537.2514181137</v>
      </c>
      <c r="K1025" s="72"/>
      <c r="L1025" s="99">
        <f>SUBTOTAL(9,L1023:L1024)</f>
        <v>6772590.5045816703</v>
      </c>
      <c r="M1025" s="99">
        <f>SUBTOTAL(9,M1023:M1024)</f>
        <v>3907600.5793019915</v>
      </c>
      <c r="N1025" s="99">
        <f>SUBTOTAL(9,N1023:N1024)</f>
        <v>2864989.9252796788</v>
      </c>
      <c r="O1025" s="99">
        <f>SUBTOTAL(9,O1023:O1024)</f>
        <v>0</v>
      </c>
      <c r="P1025" s="99">
        <f>SUBTOTAL(9,P1023:P1024)</f>
        <v>2864989.9252796788</v>
      </c>
      <c r="Q1025" s="70"/>
      <c r="R1025" s="71"/>
      <c r="S1025" s="4"/>
      <c r="T1025" s="4"/>
    </row>
    <row r="1026" spans="1:24" ht="11.65" customHeight="1">
      <c r="A1026" s="2">
        <v>906</v>
      </c>
      <c r="C1026" s="96"/>
      <c r="H1026" s="72"/>
      <c r="I1026" s="4"/>
      <c r="J1026" s="4"/>
      <c r="K1026" s="72"/>
      <c r="L1026" s="4"/>
      <c r="M1026" s="4"/>
      <c r="N1026" s="4"/>
      <c r="O1026" s="4"/>
      <c r="P1026" s="4"/>
      <c r="Q1026" s="70"/>
      <c r="R1026" s="71"/>
      <c r="S1026" s="4"/>
      <c r="T1026" s="4"/>
    </row>
    <row r="1027" spans="1:24" ht="11.65" customHeight="1">
      <c r="A1027" s="2">
        <v>907</v>
      </c>
      <c r="C1027" s="96">
        <v>935</v>
      </c>
      <c r="D1027" s="1" t="s">
        <v>284</v>
      </c>
      <c r="H1027" s="72"/>
      <c r="I1027" s="4"/>
      <c r="J1027" s="4"/>
      <c r="K1027" s="72"/>
      <c r="L1027" s="4"/>
      <c r="M1027" s="4"/>
      <c r="N1027" s="4"/>
      <c r="O1027" s="4"/>
      <c r="P1027" s="4"/>
      <c r="Q1027" s="70"/>
      <c r="R1027" s="71"/>
      <c r="S1027" s="4"/>
      <c r="T1027" s="4"/>
    </row>
    <row r="1028" spans="1:24" ht="11.65" customHeight="1">
      <c r="A1028" s="2">
        <v>908</v>
      </c>
      <c r="C1028" s="96"/>
      <c r="F1028" s="96" t="s">
        <v>670</v>
      </c>
      <c r="G1028" s="1" t="s">
        <v>131</v>
      </c>
      <c r="H1028" s="72"/>
      <c r="I1028" s="4">
        <v>235679.42</v>
      </c>
      <c r="J1028" s="4">
        <v>64439.69</v>
      </c>
      <c r="K1028" s="72"/>
      <c r="L1028" s="4">
        <v>240637.56432847114</v>
      </c>
      <c r="M1028" s="4">
        <f>L1028-N1028</f>
        <v>174854.16067922983</v>
      </c>
      <c r="N1028" s="98">
        <v>65783.403649241329</v>
      </c>
      <c r="O1028" s="4">
        <f>P1028-N1028</f>
        <v>0</v>
      </c>
      <c r="P1028" s="4">
        <v>65783.403649241329</v>
      </c>
      <c r="Q1028" s="70"/>
      <c r="R1028" s="71"/>
      <c r="S1028" s="4"/>
      <c r="T1028" s="4"/>
    </row>
    <row r="1029" spans="1:24" ht="11.65" customHeight="1">
      <c r="A1029" s="2">
        <v>909</v>
      </c>
      <c r="C1029" s="96"/>
      <c r="F1029" s="96" t="s">
        <v>664</v>
      </c>
      <c r="G1029" s="1" t="s">
        <v>132</v>
      </c>
      <c r="H1029" s="72"/>
      <c r="I1029" s="4">
        <v>0</v>
      </c>
      <c r="J1029" s="4">
        <v>0</v>
      </c>
      <c r="K1029" s="72"/>
      <c r="L1029" s="4">
        <v>0</v>
      </c>
      <c r="M1029" s="4">
        <f>L1029-N1029</f>
        <v>0</v>
      </c>
      <c r="N1029" s="98">
        <v>0</v>
      </c>
      <c r="O1029" s="4">
        <f>P1029-N1029</f>
        <v>0</v>
      </c>
      <c r="P1029" s="4">
        <v>0</v>
      </c>
      <c r="Q1029" s="70"/>
      <c r="R1029" s="71"/>
      <c r="S1029" s="4"/>
      <c r="T1029" s="4"/>
    </row>
    <row r="1030" spans="1:24" ht="11.65" customHeight="1">
      <c r="A1030" s="2">
        <v>910</v>
      </c>
      <c r="C1030" s="96"/>
      <c r="F1030" s="96" t="s">
        <v>670</v>
      </c>
      <c r="G1030" s="1" t="s">
        <v>134</v>
      </c>
      <c r="H1030" s="72"/>
      <c r="I1030" s="4">
        <v>23578792.440000001</v>
      </c>
      <c r="J1030" s="4">
        <v>10104362.838606896</v>
      </c>
      <c r="K1030" s="72"/>
      <c r="L1030" s="4">
        <v>24080998.459505837</v>
      </c>
      <c r="M1030" s="4">
        <f>L1030-N1030</f>
        <v>13761422.231420569</v>
      </c>
      <c r="N1030" s="98">
        <v>10319576.228085268</v>
      </c>
      <c r="O1030" s="4">
        <f>P1030-N1030</f>
        <v>0</v>
      </c>
      <c r="P1030" s="4">
        <v>10319576.228085268</v>
      </c>
      <c r="Q1030" s="70"/>
      <c r="R1030" s="71"/>
      <c r="S1030" s="4"/>
      <c r="T1030" s="4"/>
    </row>
    <row r="1031" spans="1:24" ht="11.65" customHeight="1">
      <c r="A1031" s="2">
        <v>911</v>
      </c>
      <c r="C1031" s="96"/>
      <c r="H1031" s="72" t="s">
        <v>150</v>
      </c>
      <c r="I1031" s="99">
        <v>23814471.860000003</v>
      </c>
      <c r="J1031" s="99">
        <v>10168802.528606895</v>
      </c>
      <c r="K1031" s="72"/>
      <c r="L1031" s="99">
        <f>SUBTOTAL(9,L1028:L1030)</f>
        <v>24321636.023834307</v>
      </c>
      <c r="M1031" s="99">
        <f>SUBTOTAL(9,M1028:M1030)</f>
        <v>13936276.3920998</v>
      </c>
      <c r="N1031" s="99">
        <f>SUBTOTAL(9,N1028:N1030)</f>
        <v>10385359.631734509</v>
      </c>
      <c r="O1031" s="99">
        <f>SUBTOTAL(9,O1028:O1030)</f>
        <v>0</v>
      </c>
      <c r="P1031" s="99">
        <f>SUBTOTAL(9,P1028:P1030)</f>
        <v>10385359.631734509</v>
      </c>
      <c r="Q1031" s="70"/>
      <c r="R1031" s="71"/>
      <c r="S1031" s="4"/>
      <c r="T1031" s="4"/>
    </row>
    <row r="1032" spans="1:24" ht="11.65" customHeight="1">
      <c r="A1032" s="2">
        <v>912</v>
      </c>
      <c r="C1032" s="96"/>
      <c r="H1032" s="72"/>
      <c r="I1032" s="4"/>
      <c r="J1032" s="4"/>
      <c r="K1032" s="72"/>
      <c r="L1032" s="4"/>
      <c r="M1032" s="4"/>
      <c r="N1032" s="4"/>
      <c r="O1032" s="4"/>
      <c r="P1032" s="4"/>
      <c r="Q1032" s="70"/>
      <c r="R1032" s="71"/>
      <c r="S1032" s="4"/>
      <c r="T1032" s="4"/>
    </row>
    <row r="1033" spans="1:24" ht="11.65" customHeight="1" thickBot="1">
      <c r="A1033" s="2">
        <v>913</v>
      </c>
      <c r="C1033" s="101" t="s">
        <v>285</v>
      </c>
      <c r="H1033" s="102" t="s">
        <v>150</v>
      </c>
      <c r="I1033" s="103">
        <v>153962448.73999977</v>
      </c>
      <c r="J1033" s="103">
        <v>60633727.170648977</v>
      </c>
      <c r="K1033" s="102"/>
      <c r="L1033" s="103">
        <f>SUBTOTAL(9,L959:L1031)</f>
        <v>154567876.46729869</v>
      </c>
      <c r="M1033" s="103">
        <f>SUBTOTAL(9,M959:M1031)</f>
        <v>88727068.298210323</v>
      </c>
      <c r="N1033" s="103">
        <f>SUBTOTAL(9,N959:N1031)</f>
        <v>65840808.169088349</v>
      </c>
      <c r="O1033" s="103">
        <f>SUBTOTAL(9,O959:O1031)</f>
        <v>0</v>
      </c>
      <c r="P1033" s="103">
        <f>SUBTOTAL(9,P959:P1031)</f>
        <v>65840808.169088349</v>
      </c>
      <c r="Q1033" s="70"/>
      <c r="R1033" s="71"/>
      <c r="S1033" s="4"/>
      <c r="T1033" s="4"/>
    </row>
    <row r="1034" spans="1:24" ht="11.65" customHeight="1" thickTop="1">
      <c r="A1034" s="2">
        <v>914</v>
      </c>
      <c r="C1034" s="96"/>
      <c r="H1034" s="72"/>
      <c r="I1034" s="4"/>
      <c r="J1034" s="4"/>
      <c r="K1034" s="72"/>
      <c r="L1034" s="4"/>
      <c r="M1034" s="4"/>
      <c r="N1034" s="4"/>
      <c r="O1034" s="4"/>
      <c r="P1034" s="4"/>
      <c r="Q1034" s="70"/>
      <c r="R1034" s="71"/>
      <c r="S1034" s="4"/>
      <c r="T1034" s="4"/>
    </row>
    <row r="1035" spans="1:24" ht="11.65" customHeight="1">
      <c r="A1035" s="2">
        <v>915</v>
      </c>
      <c r="C1035" s="96" t="s">
        <v>286</v>
      </c>
      <c r="H1035" s="72"/>
      <c r="I1035" s="4"/>
      <c r="J1035" s="4"/>
      <c r="K1035" s="72"/>
      <c r="L1035" s="4"/>
      <c r="M1035" s="4"/>
      <c r="N1035" s="4"/>
      <c r="O1035" s="4"/>
      <c r="P1035" s="4"/>
      <c r="Q1035" s="70"/>
      <c r="R1035" s="71"/>
      <c r="S1035" s="4"/>
      <c r="T1035" s="4"/>
    </row>
    <row r="1036" spans="1:24" ht="11.65" customHeight="1">
      <c r="A1036" s="2">
        <v>916</v>
      </c>
      <c r="C1036" s="96"/>
      <c r="E1036" s="1" t="s">
        <v>131</v>
      </c>
      <c r="H1036" s="72"/>
      <c r="I1036" s="4">
        <v>14908416.029999999</v>
      </c>
      <c r="J1036" s="4">
        <v>1039070.7499999988</v>
      </c>
      <c r="K1036" s="72"/>
      <c r="L1036" s="4">
        <v>22702329.362759657</v>
      </c>
      <c r="M1036" s="4">
        <f>L1036-N1036</f>
        <v>13382706.641040388</v>
      </c>
      <c r="N1036" s="98">
        <v>9319622.7217192687</v>
      </c>
      <c r="O1036" s="4">
        <f>P1036-N1036</f>
        <v>0</v>
      </c>
      <c r="P1036" s="4">
        <v>9319622.7217192687</v>
      </c>
      <c r="Q1036" s="70"/>
      <c r="R1036" s="71"/>
      <c r="S1036" s="4"/>
      <c r="T1036" s="4"/>
    </row>
    <row r="1037" spans="1:24" ht="11.65" customHeight="1">
      <c r="A1037" s="2">
        <v>917</v>
      </c>
      <c r="C1037" s="96"/>
      <c r="E1037" s="1" t="s">
        <v>134</v>
      </c>
      <c r="H1037" s="72"/>
      <c r="I1037" s="4">
        <v>137396984.14999977</v>
      </c>
      <c r="J1037" s="4">
        <v>58879562.399757832</v>
      </c>
      <c r="K1037" s="72"/>
      <c r="L1037" s="4">
        <v>127865449.42165749</v>
      </c>
      <c r="M1037" s="4">
        <f>L1037-N1037</f>
        <v>73070493.370974973</v>
      </c>
      <c r="N1037" s="98">
        <v>54794956.050682515</v>
      </c>
      <c r="O1037" s="4">
        <f>P1037-N1037</f>
        <v>0</v>
      </c>
      <c r="P1037" s="4">
        <v>54794956.050682515</v>
      </c>
      <c r="Q1037" s="70"/>
      <c r="R1037" s="71"/>
      <c r="S1037" s="4"/>
      <c r="T1037" s="4"/>
    </row>
    <row r="1038" spans="1:24" ht="11.65" customHeight="1">
      <c r="A1038" s="2">
        <v>918</v>
      </c>
      <c r="C1038" s="96"/>
      <c r="E1038" s="1" t="s">
        <v>135</v>
      </c>
      <c r="H1038" s="72"/>
      <c r="I1038" s="4">
        <v>1657048.56</v>
      </c>
      <c r="J1038" s="4">
        <v>715094.02089115209</v>
      </c>
      <c r="K1038" s="72"/>
      <c r="L1038" s="4">
        <v>4000097.682881563</v>
      </c>
      <c r="M1038" s="4">
        <f>L1038-N1038</f>
        <v>2273868.2861949885</v>
      </c>
      <c r="N1038" s="98">
        <v>1726229.3966865744</v>
      </c>
      <c r="O1038" s="4">
        <f>P1038-N1038</f>
        <v>0</v>
      </c>
      <c r="P1038" s="4">
        <v>1726229.3966865744</v>
      </c>
      <c r="Q1038" s="70"/>
      <c r="R1038" s="71"/>
      <c r="S1038" s="4"/>
      <c r="T1038" s="4"/>
    </row>
    <row r="1039" spans="1:24" ht="11.65" customHeight="1">
      <c r="A1039" s="2">
        <v>919</v>
      </c>
      <c r="C1039" s="96"/>
      <c r="E1039" s="67" t="s">
        <v>132</v>
      </c>
      <c r="H1039" s="72"/>
      <c r="I1039" s="62">
        <v>0</v>
      </c>
      <c r="J1039" s="62">
        <v>0</v>
      </c>
      <c r="K1039" s="72"/>
      <c r="L1039" s="62">
        <v>0</v>
      </c>
      <c r="M1039" s="62">
        <f>L1039-N1039</f>
        <v>0</v>
      </c>
      <c r="N1039" s="98">
        <v>0</v>
      </c>
      <c r="O1039" s="4">
        <f>P1039-N1039</f>
        <v>0</v>
      </c>
      <c r="P1039" s="4">
        <v>0</v>
      </c>
      <c r="Q1039" s="70"/>
      <c r="R1039" s="71"/>
      <c r="S1039" s="4"/>
      <c r="T1039" s="4"/>
    </row>
    <row r="1040" spans="1:24" ht="11.65" customHeight="1" thickBot="1">
      <c r="A1040" s="2">
        <v>920</v>
      </c>
      <c r="C1040" s="96" t="s">
        <v>287</v>
      </c>
      <c r="H1040" s="72" t="s">
        <v>1</v>
      </c>
      <c r="I1040" s="114">
        <v>153962448.73999977</v>
      </c>
      <c r="J1040" s="114">
        <v>60633727.170648985</v>
      </c>
      <c r="K1040" s="72"/>
      <c r="L1040" s="114">
        <f>SUM(L1036:L1039)</f>
        <v>154567876.46729872</v>
      </c>
      <c r="M1040" s="114">
        <f>SUM(M1036:M1039)</f>
        <v>88727068.298210353</v>
      </c>
      <c r="N1040" s="114">
        <f>SUM(N1036:N1039)</f>
        <v>65840808.169088356</v>
      </c>
      <c r="O1040" s="114">
        <f>SUM(O1036:O1039)</f>
        <v>0</v>
      </c>
      <c r="P1040" s="114">
        <f>SUM(P1036:P1039)</f>
        <v>65840808.169088356</v>
      </c>
      <c r="Q1040" s="70"/>
      <c r="R1040" s="71"/>
      <c r="S1040" s="4"/>
      <c r="T1040" s="4"/>
      <c r="U1040" s="4"/>
      <c r="V1040" s="4"/>
      <c r="X1040" s="4"/>
    </row>
    <row r="1041" spans="1:20" ht="11.65" customHeight="1" thickTop="1">
      <c r="A1041" s="2">
        <v>921</v>
      </c>
      <c r="C1041" s="96"/>
      <c r="H1041" s="72"/>
      <c r="I1041" s="4"/>
      <c r="J1041" s="4"/>
      <c r="K1041" s="72"/>
      <c r="L1041" s="4"/>
      <c r="M1041" s="4"/>
      <c r="N1041" s="4"/>
      <c r="O1041" s="4"/>
      <c r="P1041" s="4"/>
      <c r="Q1041" s="70"/>
      <c r="R1041" s="71"/>
      <c r="S1041" s="4"/>
      <c r="T1041" s="4"/>
    </row>
    <row r="1042" spans="1:20" ht="11.65" customHeight="1" thickBot="1">
      <c r="A1042" s="2">
        <v>922</v>
      </c>
      <c r="C1042" s="101" t="s">
        <v>288</v>
      </c>
      <c r="H1042" s="102" t="s">
        <v>150</v>
      </c>
      <c r="I1042" s="119">
        <v>2713491556.1799965</v>
      </c>
      <c r="J1042" s="119">
        <v>1185537904.9159241</v>
      </c>
      <c r="K1042" s="102"/>
      <c r="L1042" s="119">
        <f>L1033+L957+L888+L853+L752+L653</f>
        <v>3080251069.6956038</v>
      </c>
      <c r="M1042" s="119">
        <f>M1033+M957+M888+M853+M752+M653</f>
        <v>1747617587.6547852</v>
      </c>
      <c r="N1042" s="119">
        <f>N1033+N957+N888+N853+N752+N653</f>
        <v>1332633482.0408192</v>
      </c>
      <c r="O1042" s="119">
        <f>O1033+O957+O888+O853+O752+O653</f>
        <v>0</v>
      </c>
      <c r="P1042" s="119">
        <f>P1033+P957+P888+P853+P752+P653</f>
        <v>1332633482.0408192</v>
      </c>
      <c r="Q1042" s="70"/>
      <c r="R1042" s="71"/>
      <c r="S1042" s="4"/>
      <c r="T1042" s="4"/>
    </row>
    <row r="1043" spans="1:20" ht="11.65" customHeight="1" thickTop="1">
      <c r="A1043" s="2">
        <v>923</v>
      </c>
      <c r="C1043" s="96" t="s">
        <v>289</v>
      </c>
      <c r="D1043" s="1" t="s">
        <v>290</v>
      </c>
      <c r="H1043" s="72"/>
      <c r="I1043" s="4"/>
      <c r="J1043" s="4"/>
      <c r="K1043" s="72"/>
      <c r="L1043" s="4"/>
      <c r="M1043" s="4"/>
      <c r="N1043" s="4"/>
      <c r="O1043" s="4"/>
      <c r="P1043" s="4"/>
      <c r="Q1043" s="70"/>
      <c r="R1043" s="71"/>
      <c r="S1043" s="4"/>
      <c r="T1043" s="4"/>
    </row>
    <row r="1044" spans="1:20" ht="11.65" customHeight="1">
      <c r="A1044" s="2">
        <v>924</v>
      </c>
      <c r="C1044" s="96"/>
      <c r="F1044" s="96" t="s">
        <v>574</v>
      </c>
      <c r="G1044" s="1" t="s">
        <v>135</v>
      </c>
      <c r="H1044" s="72"/>
      <c r="I1044" s="4">
        <v>21699384.98</v>
      </c>
      <c r="J1044" s="4">
        <v>9364300.3776626009</v>
      </c>
      <c r="K1044" s="72"/>
      <c r="L1044" s="4">
        <v>20461803.847616017</v>
      </c>
      <c r="M1044" s="4">
        <f>L1044-N1044</f>
        <v>11631577.660353417</v>
      </c>
      <c r="N1044" s="98">
        <v>8830226.1872626003</v>
      </c>
      <c r="O1044" s="4">
        <f>P1044-N1044</f>
        <v>0</v>
      </c>
      <c r="P1044" s="4">
        <v>8830226.1872626003</v>
      </c>
      <c r="Q1044" s="70"/>
      <c r="R1044" s="71"/>
      <c r="S1044" s="4"/>
      <c r="T1044" s="4"/>
    </row>
    <row r="1045" spans="1:20" ht="11.65" customHeight="1">
      <c r="A1045" s="2">
        <v>925</v>
      </c>
      <c r="C1045" s="96"/>
      <c r="F1045" s="96" t="s">
        <v>574</v>
      </c>
      <c r="G1045" s="1" t="s">
        <v>135</v>
      </c>
      <c r="H1045" s="72"/>
      <c r="I1045" s="4">
        <v>25254800.870000001</v>
      </c>
      <c r="J1045" s="4">
        <v>10898628.764949208</v>
      </c>
      <c r="K1045" s="72"/>
      <c r="L1045" s="4">
        <v>23747015.284552887</v>
      </c>
      <c r="M1045" s="4">
        <f>L1045-N1045</f>
        <v>13499066.579902634</v>
      </c>
      <c r="N1045" s="98">
        <v>10247948.704650253</v>
      </c>
      <c r="O1045" s="4">
        <f>P1045-N1045</f>
        <v>0</v>
      </c>
      <c r="P1045" s="4">
        <v>10247948.704650253</v>
      </c>
      <c r="Q1045" s="70"/>
      <c r="R1045" s="71"/>
      <c r="S1045" s="4"/>
      <c r="T1045" s="4"/>
    </row>
    <row r="1046" spans="1:20" ht="11.65" customHeight="1">
      <c r="A1046" s="2">
        <v>926</v>
      </c>
      <c r="C1046" s="96"/>
      <c r="F1046" s="96" t="s">
        <v>574</v>
      </c>
      <c r="G1046" s="1" t="s">
        <v>135</v>
      </c>
      <c r="H1046" s="72"/>
      <c r="I1046" s="4">
        <v>71555236.230000004</v>
      </c>
      <c r="J1046" s="4">
        <v>30879433.968746781</v>
      </c>
      <c r="K1046" s="72"/>
      <c r="L1046" s="4">
        <v>93232534.194337308</v>
      </c>
      <c r="M1046" s="4">
        <f>L1046-N1046</f>
        <v>52998331.429090351</v>
      </c>
      <c r="N1046" s="98">
        <v>40234202.765246958</v>
      </c>
      <c r="O1046" s="4">
        <f>P1046-N1046</f>
        <v>0</v>
      </c>
      <c r="P1046" s="4">
        <v>40234202.765246958</v>
      </c>
      <c r="Q1046" s="70"/>
      <c r="R1046" s="71"/>
      <c r="S1046" s="4"/>
      <c r="T1046" s="4"/>
    </row>
    <row r="1047" spans="1:20" ht="11.65" customHeight="1">
      <c r="A1047" s="2">
        <v>927</v>
      </c>
      <c r="C1047" s="96"/>
      <c r="F1047" s="96" t="s">
        <v>574</v>
      </c>
      <c r="G1047" s="1" t="s">
        <v>135</v>
      </c>
      <c r="H1047" s="72"/>
      <c r="I1047" s="4">
        <v>7849359.5399999898</v>
      </c>
      <c r="J1047" s="4">
        <v>3387366.0738577968</v>
      </c>
      <c r="K1047" s="72"/>
      <c r="L1047" s="4">
        <v>7569110.7316035014</v>
      </c>
      <c r="M1047" s="4">
        <f>L1047-N1047</f>
        <v>4302685.1371521736</v>
      </c>
      <c r="N1047" s="98">
        <v>3266425.5944513278</v>
      </c>
      <c r="O1047" s="4">
        <f>P1047-N1047</f>
        <v>0</v>
      </c>
      <c r="P1047" s="4">
        <v>3266425.5944513278</v>
      </c>
      <c r="Q1047" s="70"/>
      <c r="R1047" s="71"/>
      <c r="S1047" s="4"/>
      <c r="T1047" s="4"/>
    </row>
    <row r="1048" spans="1:20" ht="11.65" customHeight="1">
      <c r="A1048" s="2">
        <v>928</v>
      </c>
      <c r="C1048" s="96"/>
      <c r="H1048" s="72" t="s">
        <v>291</v>
      </c>
      <c r="I1048" s="99">
        <v>126358781.62</v>
      </c>
      <c r="J1048" s="99">
        <v>54529729.18521639</v>
      </c>
      <c r="K1048" s="72"/>
      <c r="L1048" s="99">
        <f>SUBTOTAL(9,L1044:L1047)</f>
        <v>145010464.0581097</v>
      </c>
      <c r="M1048" s="99">
        <f>SUBTOTAL(9,M1044:M1047)</f>
        <v>82431660.806498572</v>
      </c>
      <c r="N1048" s="99">
        <f>SUBTOTAL(9,N1044:N1047)</f>
        <v>62578803.251611143</v>
      </c>
      <c r="O1048" s="99">
        <f>SUBTOTAL(9,O1044:O1047)</f>
        <v>0</v>
      </c>
      <c r="P1048" s="99">
        <f>SUBTOTAL(9,P1044:P1047)</f>
        <v>62578803.251611143</v>
      </c>
      <c r="Q1048" s="70"/>
      <c r="R1048" s="71"/>
      <c r="S1048" s="4"/>
      <c r="T1048" s="4"/>
    </row>
    <row r="1049" spans="1:20" ht="11.65" customHeight="1">
      <c r="A1049" s="2">
        <v>929</v>
      </c>
      <c r="C1049" s="96"/>
      <c r="H1049" s="72"/>
      <c r="I1049" s="4"/>
      <c r="J1049" s="4"/>
      <c r="K1049" s="72"/>
      <c r="L1049" s="4"/>
      <c r="M1049" s="4"/>
      <c r="N1049" s="4"/>
      <c r="O1049" s="4"/>
      <c r="P1049" s="4"/>
      <c r="Q1049" s="70"/>
      <c r="R1049" s="71"/>
      <c r="S1049" s="4"/>
      <c r="T1049" s="4"/>
    </row>
    <row r="1050" spans="1:20" ht="11.65" customHeight="1">
      <c r="A1050" s="2">
        <v>930</v>
      </c>
      <c r="C1050" s="96" t="s">
        <v>292</v>
      </c>
      <c r="D1050" s="1" t="s">
        <v>293</v>
      </c>
      <c r="H1050" s="72"/>
      <c r="I1050" s="4"/>
      <c r="J1050" s="4"/>
      <c r="K1050" s="72"/>
      <c r="L1050" s="4"/>
      <c r="M1050" s="4"/>
      <c r="N1050" s="4"/>
      <c r="O1050" s="4"/>
      <c r="P1050" s="4"/>
      <c r="Q1050" s="70"/>
      <c r="R1050" s="71"/>
      <c r="S1050" s="4"/>
      <c r="T1050" s="4"/>
    </row>
    <row r="1051" spans="1:20" ht="11.65" customHeight="1">
      <c r="A1051" s="2">
        <v>931</v>
      </c>
      <c r="C1051" s="96"/>
      <c r="F1051" s="96" t="s">
        <v>574</v>
      </c>
      <c r="G1051" s="1" t="s">
        <v>135</v>
      </c>
      <c r="H1051" s="72"/>
      <c r="I1051" s="4">
        <v>0</v>
      </c>
      <c r="J1051" s="4">
        <v>0</v>
      </c>
      <c r="K1051" s="72"/>
      <c r="L1051" s="4">
        <v>0</v>
      </c>
      <c r="M1051" s="4">
        <f>L1051-N1051</f>
        <v>0</v>
      </c>
      <c r="N1051" s="98">
        <v>0</v>
      </c>
      <c r="O1051" s="4">
        <f>P1051-N1051</f>
        <v>0</v>
      </c>
      <c r="P1051" s="4">
        <v>0</v>
      </c>
      <c r="Q1051" s="70"/>
      <c r="R1051" s="71"/>
      <c r="S1051" s="4"/>
      <c r="T1051" s="4"/>
    </row>
    <row r="1052" spans="1:20" ht="11.65" customHeight="1">
      <c r="A1052" s="2">
        <v>932</v>
      </c>
      <c r="C1052" s="96"/>
      <c r="H1052" s="72" t="s">
        <v>291</v>
      </c>
      <c r="I1052" s="99">
        <v>0</v>
      </c>
      <c r="J1052" s="99">
        <v>0</v>
      </c>
      <c r="K1052" s="72"/>
      <c r="L1052" s="99">
        <f>SUBTOTAL(9,L1051)</f>
        <v>0</v>
      </c>
      <c r="M1052" s="99">
        <f>SUBTOTAL(9,M1051)</f>
        <v>0</v>
      </c>
      <c r="N1052" s="99">
        <f>SUBTOTAL(9,N1051)</f>
        <v>0</v>
      </c>
      <c r="O1052" s="99">
        <f>SUBTOTAL(9,O1051)</f>
        <v>0</v>
      </c>
      <c r="P1052" s="99">
        <f>SUBTOTAL(9,P1051)</f>
        <v>0</v>
      </c>
      <c r="Q1052" s="70"/>
      <c r="R1052" s="71"/>
      <c r="S1052" s="4"/>
      <c r="T1052" s="4"/>
    </row>
    <row r="1053" spans="1:20" ht="11.65" customHeight="1">
      <c r="A1053" s="2">
        <v>933</v>
      </c>
      <c r="C1053" s="96"/>
      <c r="H1053" s="72"/>
      <c r="I1053" s="4"/>
      <c r="J1053" s="4"/>
      <c r="K1053" s="72"/>
      <c r="L1053" s="4"/>
      <c r="M1053" s="4"/>
      <c r="N1053" s="4"/>
      <c r="O1053" s="4"/>
      <c r="P1053" s="4"/>
      <c r="Q1053" s="70"/>
      <c r="R1053" s="71"/>
      <c r="S1053" s="4"/>
      <c r="T1053" s="4"/>
    </row>
    <row r="1054" spans="1:20" ht="11.65" customHeight="1">
      <c r="A1054" s="2">
        <v>934</v>
      </c>
      <c r="C1054" s="96" t="s">
        <v>294</v>
      </c>
      <c r="D1054" s="1" t="s">
        <v>295</v>
      </c>
      <c r="H1054" s="72"/>
      <c r="I1054" s="4"/>
      <c r="J1054" s="4"/>
      <c r="K1054" s="72"/>
      <c r="L1054" s="4"/>
      <c r="M1054" s="4"/>
      <c r="N1054" s="4"/>
      <c r="O1054" s="4"/>
      <c r="P1054" s="4"/>
      <c r="Q1054" s="70"/>
      <c r="R1054" s="71"/>
      <c r="S1054" s="4"/>
      <c r="T1054" s="4"/>
    </row>
    <row r="1055" spans="1:20" ht="11.65" customHeight="1">
      <c r="A1055" s="2">
        <v>935</v>
      </c>
      <c r="C1055" s="96"/>
      <c r="F1055" s="96" t="s">
        <v>574</v>
      </c>
      <c r="G1055" s="1" t="s">
        <v>135</v>
      </c>
      <c r="H1055" s="72"/>
      <c r="I1055" s="4">
        <v>3614050.11</v>
      </c>
      <c r="J1055" s="4">
        <v>1559631.7979130377</v>
      </c>
      <c r="K1055" s="72"/>
      <c r="L1055" s="4">
        <v>3580285.0954017388</v>
      </c>
      <c r="M1055" s="4">
        <f>L1055-N1055</f>
        <v>2035224.4818446497</v>
      </c>
      <c r="N1055" s="98">
        <v>1545060.6135570891</v>
      </c>
      <c r="O1055" s="4">
        <f>P1055-N1055</f>
        <v>0</v>
      </c>
      <c r="P1055" s="4">
        <v>1545060.6135570891</v>
      </c>
      <c r="Q1055" s="70"/>
      <c r="R1055" s="71"/>
      <c r="S1055" s="4"/>
      <c r="T1055" s="4"/>
    </row>
    <row r="1056" spans="1:20" ht="11.65" customHeight="1">
      <c r="A1056" s="2">
        <v>936</v>
      </c>
      <c r="C1056" s="96"/>
      <c r="E1056" s="67"/>
      <c r="F1056" s="96" t="s">
        <v>574</v>
      </c>
      <c r="G1056" s="1" t="s">
        <v>135</v>
      </c>
      <c r="H1056" s="72"/>
      <c r="I1056" s="4">
        <v>1004088.82</v>
      </c>
      <c r="J1056" s="4">
        <v>433311.32771730731</v>
      </c>
      <c r="K1056" s="72"/>
      <c r="L1056" s="4">
        <v>932894.87124647072</v>
      </c>
      <c r="M1056" s="4">
        <f>L1056-N1056</f>
        <v>530307.0650397701</v>
      </c>
      <c r="N1056" s="98">
        <v>402587.80620670062</v>
      </c>
      <c r="O1056" s="4">
        <f>P1056-N1056</f>
        <v>0</v>
      </c>
      <c r="P1056" s="4">
        <v>402587.80620670062</v>
      </c>
      <c r="Q1056" s="70"/>
      <c r="R1056" s="71"/>
      <c r="S1056" s="4"/>
      <c r="T1056" s="4"/>
    </row>
    <row r="1057" spans="1:20" ht="11.65" customHeight="1">
      <c r="A1057" s="2">
        <v>937</v>
      </c>
      <c r="C1057" s="96"/>
      <c r="F1057" s="96" t="s">
        <v>574</v>
      </c>
      <c r="G1057" s="1" t="s">
        <v>135</v>
      </c>
      <c r="H1057" s="72"/>
      <c r="I1057" s="4">
        <v>9959592.5499999989</v>
      </c>
      <c r="J1057" s="4">
        <v>4298030.3987090522</v>
      </c>
      <c r="K1057" s="72"/>
      <c r="L1057" s="4">
        <v>16709044.9655581</v>
      </c>
      <c r="M1057" s="4">
        <f>L1057-N1057</f>
        <v>9498309.9043767899</v>
      </c>
      <c r="N1057" s="98">
        <v>7210735.0611813106</v>
      </c>
      <c r="O1057" s="4">
        <f>P1057-N1057</f>
        <v>0</v>
      </c>
      <c r="P1057" s="4">
        <v>7210735.0611813106</v>
      </c>
      <c r="Q1057" s="70"/>
      <c r="R1057" s="71"/>
      <c r="S1057" s="4"/>
      <c r="T1057" s="4"/>
    </row>
    <row r="1058" spans="1:20" ht="11.65" customHeight="1">
      <c r="A1058" s="2">
        <v>938</v>
      </c>
      <c r="C1058" s="96"/>
      <c r="F1058" s="96" t="s">
        <v>574</v>
      </c>
      <c r="G1058" s="1" t="s">
        <v>135</v>
      </c>
      <c r="H1058" s="72"/>
      <c r="I1058" s="4">
        <v>3695335.44</v>
      </c>
      <c r="J1058" s="4">
        <v>1594710.2228139737</v>
      </c>
      <c r="K1058" s="72"/>
      <c r="L1058" s="4">
        <v>4355655.4892063159</v>
      </c>
      <c r="M1058" s="4">
        <f>L1058-N1058</f>
        <v>2475986.2552563092</v>
      </c>
      <c r="N1058" s="98">
        <v>1879669.233950007</v>
      </c>
      <c r="O1058" s="4">
        <f>P1058-N1058</f>
        <v>0</v>
      </c>
      <c r="P1058" s="4">
        <v>1879669.233950007</v>
      </c>
      <c r="Q1058" s="70"/>
      <c r="R1058" s="71"/>
      <c r="S1058" s="4"/>
      <c r="T1058" s="4"/>
    </row>
    <row r="1059" spans="1:20" ht="11.65" customHeight="1">
      <c r="A1059" s="2">
        <v>939</v>
      </c>
      <c r="C1059" s="96"/>
      <c r="H1059" s="72" t="s">
        <v>291</v>
      </c>
      <c r="I1059" s="99">
        <v>18273066.919999998</v>
      </c>
      <c r="J1059" s="99">
        <v>7885683.7471533716</v>
      </c>
      <c r="K1059" s="72"/>
      <c r="L1059" s="99">
        <f>SUBTOTAL(9,L1055:L1058)</f>
        <v>25577880.421412624</v>
      </c>
      <c r="M1059" s="99">
        <f>SUBTOTAL(9,M1055:M1058)</f>
        <v>14539827.706517518</v>
      </c>
      <c r="N1059" s="99">
        <f>SUBTOTAL(9,N1055:N1058)</f>
        <v>11038052.714895109</v>
      </c>
      <c r="O1059" s="99">
        <f>SUBTOTAL(9,O1055:O1058)</f>
        <v>0</v>
      </c>
      <c r="P1059" s="99">
        <f>SUBTOTAL(9,P1055:P1058)</f>
        <v>11038052.714895109</v>
      </c>
      <c r="Q1059" s="70"/>
      <c r="R1059" s="71"/>
      <c r="S1059" s="4"/>
      <c r="T1059" s="4"/>
    </row>
    <row r="1060" spans="1:20" ht="11.65" customHeight="1">
      <c r="A1060" s="2">
        <v>940</v>
      </c>
      <c r="C1060" s="96"/>
      <c r="H1060" s="72"/>
      <c r="I1060" s="4"/>
      <c r="J1060" s="4"/>
      <c r="K1060" s="72"/>
      <c r="L1060" s="4"/>
      <c r="M1060" s="4"/>
      <c r="N1060" s="4"/>
      <c r="O1060" s="4"/>
      <c r="P1060" s="4"/>
      <c r="Q1060" s="70"/>
      <c r="R1060" s="71"/>
      <c r="S1060" s="4"/>
      <c r="T1060" s="4"/>
    </row>
    <row r="1061" spans="1:20" ht="11.65" customHeight="1">
      <c r="A1061" s="2">
        <v>941</v>
      </c>
      <c r="C1061" s="96" t="s">
        <v>296</v>
      </c>
      <c r="D1061" s="1" t="s">
        <v>297</v>
      </c>
      <c r="H1061" s="72"/>
      <c r="I1061" s="4"/>
      <c r="J1061" s="4"/>
      <c r="K1061" s="72"/>
      <c r="L1061" s="4"/>
      <c r="M1061" s="4"/>
      <c r="N1061" s="4"/>
      <c r="O1061" s="4"/>
      <c r="P1061" s="4"/>
      <c r="Q1061" s="70"/>
      <c r="R1061" s="71"/>
      <c r="S1061" s="4"/>
      <c r="T1061" s="4"/>
    </row>
    <row r="1062" spans="1:20" ht="11.65" customHeight="1">
      <c r="A1062" s="2">
        <v>942</v>
      </c>
      <c r="C1062" s="96"/>
      <c r="F1062" s="96" t="s">
        <v>574</v>
      </c>
      <c r="G1062" s="1" t="s">
        <v>135</v>
      </c>
      <c r="H1062" s="72"/>
      <c r="I1062" s="4">
        <v>123593.04</v>
      </c>
      <c r="J1062" s="4">
        <v>53336.182210472442</v>
      </c>
      <c r="K1062" s="72"/>
      <c r="L1062" s="4">
        <v>33115.070077618686</v>
      </c>
      <c r="M1062" s="4">
        <f>L1062-N1062</f>
        <v>18824.367206547351</v>
      </c>
      <c r="N1062" s="98">
        <v>14290.702871071333</v>
      </c>
      <c r="O1062" s="4">
        <f>P1062-N1062</f>
        <v>0</v>
      </c>
      <c r="P1062" s="4">
        <v>14290.702871071333</v>
      </c>
      <c r="Q1062" s="70"/>
      <c r="R1062" s="71"/>
      <c r="S1062" s="4"/>
      <c r="T1062" s="4"/>
    </row>
    <row r="1063" spans="1:20" ht="11.65" customHeight="1">
      <c r="A1063" s="2">
        <v>943</v>
      </c>
      <c r="C1063" s="96"/>
      <c r="F1063" s="96" t="s">
        <v>574</v>
      </c>
      <c r="G1063" s="1" t="s">
        <v>135</v>
      </c>
      <c r="H1063" s="72"/>
      <c r="I1063" s="4">
        <v>31909005.960000001</v>
      </c>
      <c r="J1063" s="4">
        <v>13770229.747869389</v>
      </c>
      <c r="K1063" s="72"/>
      <c r="L1063" s="4">
        <v>31467626.162383221</v>
      </c>
      <c r="M1063" s="4">
        <f>L1063-N1063</f>
        <v>17887872.458389036</v>
      </c>
      <c r="N1063" s="98">
        <v>13579753.703994185</v>
      </c>
      <c r="O1063" s="4">
        <f>P1063-N1063</f>
        <v>0</v>
      </c>
      <c r="P1063" s="4">
        <v>13579753.703994185</v>
      </c>
      <c r="Q1063" s="70"/>
      <c r="R1063" s="71"/>
      <c r="S1063" s="4"/>
      <c r="T1063" s="4"/>
    </row>
    <row r="1064" spans="1:20" ht="11.65" customHeight="1">
      <c r="A1064" s="2">
        <v>944</v>
      </c>
      <c r="C1064" s="96"/>
      <c r="F1064" s="96" t="s">
        <v>574</v>
      </c>
      <c r="G1064" s="1" t="s">
        <v>135</v>
      </c>
      <c r="H1064" s="72"/>
      <c r="I1064" s="4">
        <v>2625250.44</v>
      </c>
      <c r="J1064" s="4">
        <v>1132918.4541132976</v>
      </c>
      <c r="K1064" s="72"/>
      <c r="L1064" s="4">
        <v>2675552.5421684515</v>
      </c>
      <c r="M1064" s="4">
        <f>L1064-N1064</f>
        <v>1520926.3763035347</v>
      </c>
      <c r="N1064" s="98">
        <v>1154626.1658649168</v>
      </c>
      <c r="O1064" s="4">
        <f>P1064-N1064</f>
        <v>0</v>
      </c>
      <c r="P1064" s="4">
        <v>1154626.1658649168</v>
      </c>
      <c r="Q1064" s="70"/>
      <c r="R1064" s="71"/>
      <c r="S1064" s="4"/>
      <c r="T1064" s="4"/>
    </row>
    <row r="1065" spans="1:20" ht="11.65" customHeight="1">
      <c r="A1065" s="2">
        <v>945</v>
      </c>
      <c r="C1065" s="96"/>
      <c r="F1065" s="96" t="s">
        <v>574</v>
      </c>
      <c r="G1065" s="1" t="s">
        <v>135</v>
      </c>
      <c r="H1065" s="72"/>
      <c r="I1065" s="4">
        <v>78016379.749999896</v>
      </c>
      <c r="J1065" s="4">
        <v>33667719.846905679</v>
      </c>
      <c r="K1065" s="72"/>
      <c r="L1065" s="4">
        <v>81016590.315369397</v>
      </c>
      <c r="M1065" s="4">
        <f>L1065-N1065</f>
        <v>46054139.168187164</v>
      </c>
      <c r="N1065" s="98">
        <v>34962451.147182234</v>
      </c>
      <c r="O1065" s="4">
        <f>P1065-N1065</f>
        <v>0</v>
      </c>
      <c r="P1065" s="4">
        <v>34962451.147182234</v>
      </c>
      <c r="Q1065" s="70"/>
      <c r="R1065" s="71"/>
      <c r="S1065" s="4"/>
      <c r="T1065" s="4"/>
    </row>
    <row r="1066" spans="1:20" ht="11.65" customHeight="1">
      <c r="A1066" s="2">
        <v>946</v>
      </c>
      <c r="C1066" s="96"/>
      <c r="H1066" s="72" t="s">
        <v>291</v>
      </c>
      <c r="I1066" s="99">
        <v>112674229.18999989</v>
      </c>
      <c r="J1066" s="99">
        <v>48624204.231098838</v>
      </c>
      <c r="K1066" s="72"/>
      <c r="L1066" s="99">
        <f>SUBTOTAL(9,L1062:L1065)</f>
        <v>115192884.08999869</v>
      </c>
      <c r="M1066" s="99">
        <f>SUBTOTAL(9,M1062:M1065)</f>
        <v>65481762.370086282</v>
      </c>
      <c r="N1066" s="99">
        <f>SUBTOTAL(9,N1062:N1065)</f>
        <v>49711121.71991241</v>
      </c>
      <c r="O1066" s="99">
        <f>SUBTOTAL(9,O1062:O1065)</f>
        <v>0</v>
      </c>
      <c r="P1066" s="99">
        <f>SUBTOTAL(9,P1062:P1065)</f>
        <v>49711121.71991241</v>
      </c>
      <c r="Q1066" s="70"/>
      <c r="R1066" s="71"/>
      <c r="S1066" s="4"/>
      <c r="T1066" s="4"/>
    </row>
    <row r="1067" spans="1:20" ht="11.65" customHeight="1">
      <c r="A1067" s="2">
        <v>947</v>
      </c>
      <c r="C1067" s="96"/>
      <c r="H1067" s="72"/>
      <c r="I1067" s="4"/>
      <c r="J1067" s="4"/>
      <c r="K1067" s="72"/>
      <c r="L1067" s="4"/>
      <c r="M1067" s="4"/>
      <c r="N1067" s="4"/>
      <c r="O1067" s="4"/>
      <c r="P1067" s="4"/>
      <c r="Q1067" s="70"/>
      <c r="R1067" s="71"/>
      <c r="S1067" s="4"/>
      <c r="T1067" s="4"/>
    </row>
    <row r="1068" spans="1:20" ht="11.65" customHeight="1">
      <c r="A1068" s="2">
        <v>948</v>
      </c>
      <c r="C1068" s="96" t="s">
        <v>298</v>
      </c>
      <c r="D1068" s="1" t="s">
        <v>299</v>
      </c>
      <c r="H1068" s="72"/>
      <c r="I1068" s="4"/>
      <c r="J1068" s="4"/>
      <c r="K1068" s="72"/>
      <c r="L1068" s="4"/>
      <c r="M1068" s="4"/>
      <c r="N1068" s="4"/>
      <c r="O1068" s="4"/>
      <c r="P1068" s="4"/>
      <c r="Q1068" s="70"/>
      <c r="R1068" s="71"/>
      <c r="S1068" s="4"/>
      <c r="T1068" s="4"/>
    </row>
    <row r="1069" spans="1:20" ht="11.65" customHeight="1">
      <c r="A1069" s="2">
        <v>949</v>
      </c>
      <c r="C1069" s="96"/>
      <c r="F1069" s="96" t="s">
        <v>665</v>
      </c>
      <c r="G1069" s="1" t="s">
        <v>135</v>
      </c>
      <c r="H1069" s="72"/>
      <c r="I1069" s="4">
        <v>11173739.529999901</v>
      </c>
      <c r="J1069" s="4">
        <v>4821991.6553912219</v>
      </c>
      <c r="K1069" s="72"/>
      <c r="L1069" s="4">
        <v>10796141.384311209</v>
      </c>
      <c r="M1069" s="4">
        <f>L1069-N1069</f>
        <v>6137101.0043379925</v>
      </c>
      <c r="N1069" s="98">
        <v>4659040.379973216</v>
      </c>
      <c r="O1069" s="4">
        <f>P1069-N1069</f>
        <v>0</v>
      </c>
      <c r="P1069" s="4">
        <v>4659040.379973216</v>
      </c>
      <c r="Q1069" s="70"/>
      <c r="R1069" s="71"/>
      <c r="S1069" s="4"/>
      <c r="T1069" s="4"/>
    </row>
    <row r="1070" spans="1:20" ht="11.65" customHeight="1">
      <c r="A1070" s="2">
        <v>950</v>
      </c>
      <c r="C1070" s="96"/>
      <c r="F1070" s="96" t="s">
        <v>665</v>
      </c>
      <c r="G1070" s="1" t="s">
        <v>135</v>
      </c>
      <c r="H1070" s="72"/>
      <c r="I1070" s="4">
        <v>12421175.779999999</v>
      </c>
      <c r="J1070" s="4">
        <v>5360318.790365438</v>
      </c>
      <c r="K1070" s="72"/>
      <c r="L1070" s="4">
        <v>12404167.312884344</v>
      </c>
      <c r="M1070" s="4">
        <f>L1070-N1070</f>
        <v>7051188.4722539512</v>
      </c>
      <c r="N1070" s="98">
        <v>5352978.8406303925</v>
      </c>
      <c r="O1070" s="4">
        <f>P1070-N1070</f>
        <v>0</v>
      </c>
      <c r="P1070" s="4">
        <v>5352978.8406303925</v>
      </c>
      <c r="Q1070" s="70"/>
      <c r="R1070" s="71"/>
      <c r="S1070" s="4"/>
      <c r="T1070" s="4"/>
    </row>
    <row r="1071" spans="1:20" ht="11.65" customHeight="1">
      <c r="A1071" s="2">
        <v>951</v>
      </c>
      <c r="C1071" s="96"/>
      <c r="F1071" s="96" t="s">
        <v>665</v>
      </c>
      <c r="G1071" s="1" t="s">
        <v>135</v>
      </c>
      <c r="H1071" s="72"/>
      <c r="I1071" s="4">
        <v>55933484.369999997</v>
      </c>
      <c r="J1071" s="4">
        <v>24137916.779334277</v>
      </c>
      <c r="K1071" s="72"/>
      <c r="L1071" s="4">
        <v>65956395.929775327</v>
      </c>
      <c r="M1071" s="4">
        <f>L1071-N1071</f>
        <v>37493123.635020219</v>
      </c>
      <c r="N1071" s="98">
        <v>28463272.294755109</v>
      </c>
      <c r="O1071" s="4">
        <f>P1071-N1071</f>
        <v>0</v>
      </c>
      <c r="P1071" s="4">
        <v>28463272.294755109</v>
      </c>
      <c r="Q1071" s="70"/>
      <c r="R1071" s="71"/>
      <c r="S1071" s="4"/>
      <c r="T1071" s="4"/>
    </row>
    <row r="1072" spans="1:20" ht="11.65" customHeight="1">
      <c r="A1072" s="2">
        <v>952</v>
      </c>
      <c r="C1072" s="96"/>
      <c r="H1072" s="72" t="s">
        <v>291</v>
      </c>
      <c r="I1072" s="99">
        <v>79528399.679999888</v>
      </c>
      <c r="J1072" s="99">
        <v>34320227.225090936</v>
      </c>
      <c r="K1072" s="72"/>
      <c r="L1072" s="99">
        <f>SUBTOTAL(9,L1069:L1071)</f>
        <v>89156704.626970887</v>
      </c>
      <c r="M1072" s="99">
        <f>SUBTOTAL(9,M1069:M1071)</f>
        <v>50681413.111612163</v>
      </c>
      <c r="N1072" s="99">
        <f>SUBTOTAL(9,N1069:N1071)</f>
        <v>38475291.515358716</v>
      </c>
      <c r="O1072" s="99">
        <f>SUBTOTAL(9,O1069:O1071)</f>
        <v>0</v>
      </c>
      <c r="P1072" s="99">
        <f>SUBTOTAL(9,P1069:P1071)</f>
        <v>38475291.515358716</v>
      </c>
      <c r="Q1072" s="70"/>
      <c r="R1072" s="71"/>
      <c r="S1072" s="4"/>
      <c r="T1072" s="4"/>
    </row>
    <row r="1073" spans="1:20" ht="11.65" customHeight="1">
      <c r="A1073" s="2">
        <v>953</v>
      </c>
      <c r="C1073" s="96"/>
      <c r="H1073" s="72"/>
      <c r="I1073" s="104"/>
      <c r="J1073" s="104"/>
      <c r="K1073" s="72"/>
      <c r="L1073" s="104"/>
      <c r="M1073" s="4"/>
      <c r="N1073" s="4"/>
      <c r="O1073" s="4"/>
      <c r="P1073" s="4"/>
      <c r="Q1073" s="70"/>
      <c r="R1073" s="71"/>
      <c r="S1073" s="4"/>
      <c r="T1073" s="4"/>
    </row>
    <row r="1074" spans="1:20" ht="11.65" customHeight="1">
      <c r="A1074" s="2">
        <v>954</v>
      </c>
      <c r="C1074" s="96"/>
      <c r="E1074" s="67"/>
      <c r="H1074" s="72"/>
      <c r="I1074" s="104"/>
      <c r="J1074" s="104"/>
      <c r="K1074" s="72"/>
      <c r="L1074" s="104"/>
      <c r="M1074" s="104"/>
      <c r="N1074" s="104"/>
      <c r="O1074" s="104"/>
      <c r="P1074" s="104"/>
      <c r="Q1074" s="70"/>
      <c r="R1074" s="71"/>
      <c r="S1074" s="4"/>
      <c r="T1074" s="4"/>
    </row>
    <row r="1075" spans="1:20" ht="11.65" customHeight="1">
      <c r="A1075" s="2">
        <v>955</v>
      </c>
      <c r="C1075" s="105"/>
      <c r="D1075" s="106"/>
      <c r="E1075" s="107"/>
      <c r="G1075" s="106"/>
      <c r="H1075" s="108"/>
      <c r="I1075" s="109"/>
      <c r="J1075" s="109"/>
      <c r="K1075" s="108"/>
      <c r="L1075" s="109"/>
      <c r="M1075" s="109"/>
      <c r="N1075" s="109"/>
      <c r="O1075" s="109"/>
      <c r="P1075" s="109"/>
      <c r="Q1075" s="70"/>
      <c r="R1075" s="71"/>
      <c r="S1075" s="4"/>
      <c r="T1075" s="4"/>
    </row>
    <row r="1076" spans="1:20" ht="11.65" customHeight="1">
      <c r="A1076" s="2">
        <v>956</v>
      </c>
      <c r="C1076" s="96">
        <v>403</v>
      </c>
      <c r="D1076" s="1" t="s">
        <v>300</v>
      </c>
      <c r="H1076" s="72"/>
      <c r="I1076" s="4"/>
      <c r="J1076" s="4"/>
      <c r="K1076" s="72"/>
      <c r="L1076" s="4"/>
      <c r="M1076" s="4"/>
      <c r="N1076" s="4"/>
      <c r="O1076" s="4"/>
      <c r="P1076" s="4"/>
      <c r="Q1076" s="70"/>
      <c r="R1076" s="71"/>
      <c r="S1076" s="4"/>
      <c r="T1076" s="4"/>
    </row>
    <row r="1077" spans="1:20" ht="11.65" customHeight="1">
      <c r="A1077" s="2">
        <v>957</v>
      </c>
      <c r="C1077" s="120">
        <v>360</v>
      </c>
      <c r="D1077" s="121" t="s">
        <v>301</v>
      </c>
      <c r="E1077" s="122"/>
      <c r="F1077" s="96" t="s">
        <v>663</v>
      </c>
      <c r="G1077" s="1" t="s">
        <v>131</v>
      </c>
      <c r="H1077" s="72"/>
      <c r="I1077" s="4">
        <v>314457.64</v>
      </c>
      <c r="J1077" s="4">
        <v>133801.31</v>
      </c>
      <c r="K1077" s="72"/>
      <c r="L1077" s="4">
        <v>442282.52493917581</v>
      </c>
      <c r="M1077" s="4">
        <f t="shared" ref="M1077:M1090" si="10">L1077-N1077</f>
        <v>276950.61814035755</v>
      </c>
      <c r="N1077" s="98">
        <v>165331.90679881827</v>
      </c>
      <c r="O1077" s="4">
        <f t="shared" ref="O1077:O1090" si="11">P1077-N1077</f>
        <v>0</v>
      </c>
      <c r="P1077" s="4">
        <v>165331.90679881827</v>
      </c>
      <c r="Q1077" s="70"/>
      <c r="R1077" s="71"/>
      <c r="S1077" s="4"/>
      <c r="T1077" s="4"/>
    </row>
    <row r="1078" spans="1:20" ht="11.65" customHeight="1">
      <c r="A1078" s="2">
        <v>958</v>
      </c>
      <c r="C1078" s="120">
        <v>361</v>
      </c>
      <c r="D1078" s="123" t="s">
        <v>302</v>
      </c>
      <c r="E1078" s="121"/>
      <c r="F1078" s="96" t="s">
        <v>663</v>
      </c>
      <c r="G1078" s="1" t="s">
        <v>131</v>
      </c>
      <c r="H1078" s="72"/>
      <c r="I1078" s="4">
        <v>1224316.6800000002</v>
      </c>
      <c r="J1078" s="4">
        <v>637685.29</v>
      </c>
      <c r="K1078" s="72"/>
      <c r="L1078" s="4">
        <v>1403246.9414441986</v>
      </c>
      <c r="M1078" s="4">
        <f t="shared" si="10"/>
        <v>721424.87845677324</v>
      </c>
      <c r="N1078" s="98">
        <v>681822.06298742536</v>
      </c>
      <c r="O1078" s="4">
        <f t="shared" si="11"/>
        <v>0</v>
      </c>
      <c r="P1078" s="4">
        <v>681822.06298742536</v>
      </c>
      <c r="Q1078" s="70"/>
      <c r="R1078" s="71"/>
      <c r="S1078" s="4"/>
      <c r="T1078" s="4"/>
    </row>
    <row r="1079" spans="1:20" ht="11.65" customHeight="1">
      <c r="A1079" s="2">
        <v>959</v>
      </c>
      <c r="C1079" s="120">
        <v>362</v>
      </c>
      <c r="D1079" s="121" t="s">
        <v>303</v>
      </c>
      <c r="E1079" s="122"/>
      <c r="F1079" s="96" t="s">
        <v>663</v>
      </c>
      <c r="G1079" s="1" t="s">
        <v>131</v>
      </c>
      <c r="H1079" s="72"/>
      <c r="I1079" s="4">
        <v>12591896.399999989</v>
      </c>
      <c r="J1079" s="4">
        <v>9438955.4299999997</v>
      </c>
      <c r="K1079" s="72"/>
      <c r="L1079" s="4">
        <v>14559305.725239882</v>
      </c>
      <c r="M1079" s="4">
        <f t="shared" si="10"/>
        <v>4635048.9378250707</v>
      </c>
      <c r="N1079" s="98">
        <v>9924256.7874148116</v>
      </c>
      <c r="O1079" s="4">
        <f t="shared" si="11"/>
        <v>0</v>
      </c>
      <c r="P1079" s="4">
        <v>9924256.7874148116</v>
      </c>
      <c r="Q1079" s="70"/>
      <c r="R1079" s="71"/>
      <c r="S1079" s="4"/>
      <c r="T1079" s="4"/>
    </row>
    <row r="1080" spans="1:20" ht="11.65" customHeight="1">
      <c r="A1080" s="2">
        <v>960</v>
      </c>
      <c r="C1080" s="120">
        <v>363</v>
      </c>
      <c r="D1080" s="121" t="s">
        <v>304</v>
      </c>
      <c r="E1080" s="122"/>
      <c r="F1080" s="96" t="s">
        <v>663</v>
      </c>
      <c r="G1080" s="1" t="s">
        <v>131</v>
      </c>
      <c r="H1080" s="72"/>
      <c r="I1080" s="4">
        <v>1854.49</v>
      </c>
      <c r="J1080" s="4">
        <v>1854.49</v>
      </c>
      <c r="K1080" s="72"/>
      <c r="L1080" s="4">
        <v>1932.5856763952793</v>
      </c>
      <c r="M1080" s="4">
        <f>L1080-N1080</f>
        <v>58.831796084944926</v>
      </c>
      <c r="N1080" s="98">
        <v>1873.7538803103344</v>
      </c>
      <c r="O1080" s="4">
        <f>P1080-N1080</f>
        <v>0</v>
      </c>
      <c r="P1080" s="4">
        <v>1873.7538803103344</v>
      </c>
      <c r="Q1080" s="70"/>
      <c r="R1080" s="71"/>
      <c r="S1080" s="4"/>
      <c r="T1080" s="4"/>
    </row>
    <row r="1081" spans="1:20" ht="11.65" customHeight="1">
      <c r="A1081" s="2">
        <v>961</v>
      </c>
      <c r="C1081" s="120">
        <v>364</v>
      </c>
      <c r="D1081" s="123" t="s">
        <v>305</v>
      </c>
      <c r="E1081" s="122"/>
      <c r="F1081" s="96" t="s">
        <v>663</v>
      </c>
      <c r="G1081" s="1" t="s">
        <v>131</v>
      </c>
      <c r="H1081" s="72"/>
      <c r="I1081" s="4">
        <v>34968333.639999904</v>
      </c>
      <c r="J1081" s="4">
        <v>10647855.82</v>
      </c>
      <c r="K1081" s="72"/>
      <c r="L1081" s="4">
        <v>37226178.647828996</v>
      </c>
      <c r="M1081" s="4">
        <f t="shared" si="10"/>
        <v>26021379.626902513</v>
      </c>
      <c r="N1081" s="98">
        <v>11204799.020926483</v>
      </c>
      <c r="O1081" s="4">
        <f t="shared" si="11"/>
        <v>0</v>
      </c>
      <c r="P1081" s="4">
        <v>11204799.020926483</v>
      </c>
      <c r="Q1081" s="70"/>
      <c r="R1081" s="71"/>
      <c r="S1081" s="4"/>
      <c r="T1081" s="4"/>
    </row>
    <row r="1082" spans="1:20" ht="11.65" customHeight="1">
      <c r="A1082" s="2">
        <v>962</v>
      </c>
      <c r="C1082" s="120">
        <v>365</v>
      </c>
      <c r="D1082" s="123" t="s">
        <v>306</v>
      </c>
      <c r="E1082" s="122"/>
      <c r="F1082" s="96" t="s">
        <v>663</v>
      </c>
      <c r="G1082" s="1" t="s">
        <v>131</v>
      </c>
      <c r="H1082" s="72"/>
      <c r="I1082" s="4">
        <v>19443714.209999979</v>
      </c>
      <c r="J1082" s="4">
        <v>6394131.8199999901</v>
      </c>
      <c r="K1082" s="72"/>
      <c r="L1082" s="4">
        <v>21003231.69803204</v>
      </c>
      <c r="M1082" s="4">
        <f t="shared" si="10"/>
        <v>14224413.303588875</v>
      </c>
      <c r="N1082" s="98">
        <v>6778818.3944431664</v>
      </c>
      <c r="O1082" s="4">
        <f t="shared" si="11"/>
        <v>0</v>
      </c>
      <c r="P1082" s="4">
        <v>6778818.3944431664</v>
      </c>
      <c r="Q1082" s="70"/>
      <c r="R1082" s="71"/>
      <c r="S1082" s="4"/>
      <c r="T1082" s="4"/>
    </row>
    <row r="1083" spans="1:20" ht="11.65" customHeight="1">
      <c r="A1083" s="2">
        <v>963</v>
      </c>
      <c r="C1083" s="120">
        <v>366</v>
      </c>
      <c r="D1083" s="123" t="s">
        <v>307</v>
      </c>
      <c r="E1083" s="121"/>
      <c r="F1083" s="96" t="s">
        <v>663</v>
      </c>
      <c r="G1083" s="1" t="s">
        <v>131</v>
      </c>
      <c r="H1083" s="72"/>
      <c r="I1083" s="4">
        <v>7883127.3900000006</v>
      </c>
      <c r="J1083" s="4">
        <v>3738285.95</v>
      </c>
      <c r="K1083" s="72"/>
      <c r="L1083" s="4">
        <v>8606213.9157490209</v>
      </c>
      <c r="M1083" s="4">
        <f t="shared" si="10"/>
        <v>4689564.0289858505</v>
      </c>
      <c r="N1083" s="98">
        <v>3916649.8867631708</v>
      </c>
      <c r="O1083" s="4">
        <f t="shared" si="11"/>
        <v>0</v>
      </c>
      <c r="P1083" s="4">
        <v>3916649.8867631708</v>
      </c>
      <c r="Q1083" s="70"/>
      <c r="R1083" s="71"/>
      <c r="S1083" s="4"/>
      <c r="T1083" s="4"/>
    </row>
    <row r="1084" spans="1:20" ht="11.65" customHeight="1">
      <c r="A1084" s="2">
        <v>964</v>
      </c>
      <c r="C1084" s="120">
        <v>367</v>
      </c>
      <c r="D1084" s="123" t="s">
        <v>308</v>
      </c>
      <c r="E1084" s="121"/>
      <c r="F1084" s="96" t="s">
        <v>663</v>
      </c>
      <c r="G1084" s="1" t="s">
        <v>131</v>
      </c>
      <c r="H1084" s="72"/>
      <c r="I1084" s="4">
        <v>17848103.179999899</v>
      </c>
      <c r="J1084" s="4">
        <v>10691468.9599999</v>
      </c>
      <c r="K1084" s="72"/>
      <c r="L1084" s="4">
        <v>19574507.850108854</v>
      </c>
      <c r="M1084" s="4">
        <f t="shared" si="10"/>
        <v>8457186.2121213749</v>
      </c>
      <c r="N1084" s="98">
        <v>11117321.63798748</v>
      </c>
      <c r="O1084" s="4">
        <f t="shared" si="11"/>
        <v>0</v>
      </c>
      <c r="P1084" s="4">
        <v>11117321.63798748</v>
      </c>
      <c r="Q1084" s="70"/>
      <c r="R1084" s="71"/>
      <c r="S1084" s="4"/>
      <c r="T1084" s="4"/>
    </row>
    <row r="1085" spans="1:20" ht="11.65" customHeight="1">
      <c r="A1085" s="2">
        <v>965</v>
      </c>
      <c r="C1085" s="120">
        <v>368</v>
      </c>
      <c r="D1085" s="123" t="s">
        <v>309</v>
      </c>
      <c r="E1085" s="121"/>
      <c r="F1085" s="96" t="s">
        <v>663</v>
      </c>
      <c r="G1085" s="1" t="s">
        <v>131</v>
      </c>
      <c r="H1085" s="72"/>
      <c r="I1085" s="4">
        <v>28003627.159999888</v>
      </c>
      <c r="J1085" s="4">
        <v>8613379.6999999899</v>
      </c>
      <c r="K1085" s="72"/>
      <c r="L1085" s="4">
        <v>30634951.01497541</v>
      </c>
      <c r="M1085" s="4">
        <f t="shared" si="10"/>
        <v>21372501.992066786</v>
      </c>
      <c r="N1085" s="98">
        <v>9262449.0229086261</v>
      </c>
      <c r="O1085" s="4">
        <f t="shared" si="11"/>
        <v>0</v>
      </c>
      <c r="P1085" s="4">
        <v>9262449.0229086261</v>
      </c>
      <c r="Q1085" s="70"/>
      <c r="R1085" s="71"/>
      <c r="S1085" s="4"/>
      <c r="T1085" s="4"/>
    </row>
    <row r="1086" spans="1:20" ht="11.65" customHeight="1">
      <c r="A1086" s="2">
        <v>966</v>
      </c>
      <c r="C1086" s="120">
        <v>369</v>
      </c>
      <c r="D1086" s="123" t="s">
        <v>310</v>
      </c>
      <c r="E1086" s="121"/>
      <c r="F1086" s="96" t="s">
        <v>663</v>
      </c>
      <c r="G1086" s="1" t="s">
        <v>131</v>
      </c>
      <c r="H1086" s="72"/>
      <c r="I1086" s="4">
        <v>12028083.629999999</v>
      </c>
      <c r="J1086" s="4">
        <v>3929291.8</v>
      </c>
      <c r="K1086" s="72"/>
      <c r="L1086" s="4">
        <v>13431206.952260541</v>
      </c>
      <c r="M1086" s="4">
        <f t="shared" si="10"/>
        <v>9155806.3663675021</v>
      </c>
      <c r="N1086" s="98">
        <v>4275400.5858930387</v>
      </c>
      <c r="O1086" s="4">
        <f t="shared" si="11"/>
        <v>0</v>
      </c>
      <c r="P1086" s="4">
        <v>4275400.5858930387</v>
      </c>
      <c r="Q1086" s="70"/>
      <c r="R1086" s="71"/>
      <c r="S1086" s="4"/>
      <c r="T1086" s="4"/>
    </row>
    <row r="1087" spans="1:20" ht="11.65" customHeight="1">
      <c r="A1087" s="2">
        <v>967</v>
      </c>
      <c r="C1087" s="120">
        <v>370</v>
      </c>
      <c r="D1087" s="123" t="s">
        <v>311</v>
      </c>
      <c r="E1087" s="121"/>
      <c r="F1087" s="96" t="s">
        <v>663</v>
      </c>
      <c r="G1087" s="1" t="s">
        <v>131</v>
      </c>
      <c r="H1087" s="72"/>
      <c r="I1087" s="4">
        <v>6354815.9400000004</v>
      </c>
      <c r="J1087" s="4">
        <v>2477561.66</v>
      </c>
      <c r="K1087" s="72"/>
      <c r="L1087" s="4">
        <v>6795427.1242430769</v>
      </c>
      <c r="M1087" s="4">
        <f t="shared" si="10"/>
        <v>4209179.7916369252</v>
      </c>
      <c r="N1087" s="98">
        <v>2586247.3326061517</v>
      </c>
      <c r="O1087" s="4">
        <f t="shared" si="11"/>
        <v>0</v>
      </c>
      <c r="P1087" s="4">
        <v>2586247.3326061517</v>
      </c>
      <c r="Q1087" s="70"/>
      <c r="R1087" s="71"/>
      <c r="S1087" s="4"/>
      <c r="T1087" s="4"/>
    </row>
    <row r="1088" spans="1:20" ht="11.65" customHeight="1">
      <c r="A1088" s="2">
        <v>968</v>
      </c>
      <c r="C1088" s="120">
        <v>371</v>
      </c>
      <c r="D1088" s="121" t="s">
        <v>312</v>
      </c>
      <c r="E1088" s="121"/>
      <c r="F1088" s="96" t="s">
        <v>663</v>
      </c>
      <c r="G1088" s="1" t="s">
        <v>131</v>
      </c>
      <c r="H1088" s="72"/>
      <c r="I1088" s="4">
        <v>489912.05</v>
      </c>
      <c r="J1088" s="4">
        <v>271070.49</v>
      </c>
      <c r="K1088" s="72"/>
      <c r="L1088" s="4">
        <v>511143.66396824765</v>
      </c>
      <c r="M1088" s="4">
        <f t="shared" si="10"/>
        <v>234835.96636395744</v>
      </c>
      <c r="N1088" s="98">
        <v>276307.69760429021</v>
      </c>
      <c r="O1088" s="4">
        <f t="shared" si="11"/>
        <v>0</v>
      </c>
      <c r="P1088" s="4">
        <v>276307.69760429021</v>
      </c>
      <c r="Q1088" s="70"/>
      <c r="R1088" s="71"/>
      <c r="S1088" s="4"/>
      <c r="T1088" s="4"/>
    </row>
    <row r="1089" spans="1:20" ht="11.65" customHeight="1">
      <c r="A1089" s="2">
        <v>969</v>
      </c>
      <c r="C1089" s="120">
        <v>372</v>
      </c>
      <c r="D1089" s="121" t="s">
        <v>313</v>
      </c>
      <c r="E1089" s="122"/>
      <c r="F1089" s="96" t="s">
        <v>663</v>
      </c>
      <c r="G1089" s="1" t="s">
        <v>131</v>
      </c>
      <c r="H1089" s="72"/>
      <c r="I1089" s="4">
        <v>0</v>
      </c>
      <c r="J1089" s="4">
        <v>0</v>
      </c>
      <c r="K1089" s="72"/>
      <c r="L1089" s="4">
        <v>0</v>
      </c>
      <c r="M1089" s="4">
        <f t="shared" si="10"/>
        <v>0</v>
      </c>
      <c r="N1089" s="98">
        <v>0</v>
      </c>
      <c r="O1089" s="4">
        <f t="shared" si="11"/>
        <v>0</v>
      </c>
      <c r="P1089" s="4">
        <v>0</v>
      </c>
      <c r="Q1089" s="70"/>
      <c r="R1089" s="71"/>
      <c r="S1089" s="4"/>
      <c r="T1089" s="4"/>
    </row>
    <row r="1090" spans="1:20" ht="11.65" customHeight="1">
      <c r="A1090" s="2">
        <v>970</v>
      </c>
      <c r="C1090" s="120">
        <v>373</v>
      </c>
      <c r="D1090" s="121" t="s">
        <v>314</v>
      </c>
      <c r="E1090" s="122"/>
      <c r="F1090" s="96" t="s">
        <v>663</v>
      </c>
      <c r="G1090" s="1" t="s">
        <v>131</v>
      </c>
      <c r="H1090" s="72"/>
      <c r="I1090" s="4">
        <v>2156361.89</v>
      </c>
      <c r="J1090" s="4">
        <v>1032287.65</v>
      </c>
      <c r="K1090" s="72"/>
      <c r="L1090" s="4">
        <v>2302564.3489256906</v>
      </c>
      <c r="M1090" s="4">
        <f t="shared" si="10"/>
        <v>1234212.9012889839</v>
      </c>
      <c r="N1090" s="98">
        <v>1068351.4476367068</v>
      </c>
      <c r="O1090" s="4">
        <f t="shared" si="11"/>
        <v>0</v>
      </c>
      <c r="P1090" s="4">
        <v>1068351.4476367068</v>
      </c>
      <c r="Q1090" s="70"/>
      <c r="R1090" s="71"/>
      <c r="S1090" s="4"/>
      <c r="T1090" s="4"/>
    </row>
    <row r="1091" spans="1:20" ht="11.65" customHeight="1">
      <c r="A1091" s="2">
        <v>971</v>
      </c>
      <c r="C1091" s="96"/>
      <c r="H1091" s="72" t="s">
        <v>291</v>
      </c>
      <c r="I1091" s="99">
        <v>143308604.29999965</v>
      </c>
      <c r="J1091" s="99">
        <v>58007630.369999871</v>
      </c>
      <c r="K1091" s="72"/>
      <c r="L1091" s="99">
        <f>SUBTOTAL(9,L1077:L1090)</f>
        <v>156492192.99339151</v>
      </c>
      <c r="M1091" s="99">
        <f>SUBTOTAL(9,M1077:M1090)</f>
        <v>95232563.455541059</v>
      </c>
      <c r="N1091" s="99">
        <f>SUBTOTAL(9,N1077:N1090)</f>
        <v>61259629.537850477</v>
      </c>
      <c r="O1091" s="99">
        <f>SUBTOTAL(9,O1077:O1090)</f>
        <v>0</v>
      </c>
      <c r="P1091" s="99">
        <f>SUBTOTAL(9,P1077:P1090)</f>
        <v>61259629.537850477</v>
      </c>
      <c r="Q1091" s="70"/>
      <c r="R1091" s="71"/>
      <c r="S1091" s="4"/>
      <c r="T1091" s="4"/>
    </row>
    <row r="1092" spans="1:20" ht="11.65" customHeight="1">
      <c r="A1092" s="2">
        <v>972</v>
      </c>
      <c r="C1092" s="96"/>
      <c r="H1092" s="72"/>
      <c r="I1092" s="4"/>
      <c r="J1092" s="4"/>
      <c r="K1092" s="72"/>
      <c r="L1092" s="4"/>
      <c r="M1092" s="4"/>
      <c r="N1092" s="4"/>
      <c r="O1092" s="4"/>
      <c r="P1092" s="4"/>
      <c r="Q1092" s="70"/>
      <c r="R1092" s="71"/>
      <c r="S1092" s="4"/>
      <c r="T1092" s="4"/>
    </row>
    <row r="1093" spans="1:20" ht="11.65" customHeight="1">
      <c r="A1093" s="2">
        <v>973</v>
      </c>
      <c r="C1093" s="96" t="s">
        <v>315</v>
      </c>
      <c r="D1093" s="1" t="s">
        <v>316</v>
      </c>
      <c r="H1093" s="72"/>
      <c r="I1093" s="4"/>
      <c r="J1093" s="4"/>
      <c r="K1093" s="72"/>
      <c r="L1093" s="4"/>
      <c r="M1093" s="4"/>
      <c r="N1093" s="4"/>
      <c r="O1093" s="4"/>
      <c r="P1093" s="4"/>
      <c r="Q1093" s="70"/>
      <c r="R1093" s="71"/>
      <c r="S1093" s="4"/>
      <c r="T1093" s="4"/>
    </row>
    <row r="1094" spans="1:20" ht="11.65" customHeight="1">
      <c r="A1094" s="2">
        <v>974</v>
      </c>
      <c r="C1094" s="96"/>
      <c r="F1094" s="96" t="s">
        <v>673</v>
      </c>
      <c r="G1094" s="1" t="s">
        <v>131</v>
      </c>
      <c r="H1094" s="72"/>
      <c r="I1094" s="4">
        <v>12138484.15</v>
      </c>
      <c r="J1094" s="4">
        <v>3820545.99</v>
      </c>
      <c r="K1094" s="72"/>
      <c r="L1094" s="4">
        <v>13651219.86025347</v>
      </c>
      <c r="M1094" s="4">
        <f t="shared" ref="M1094:M1100" si="12">L1094-N1094</f>
        <v>9390415.6796952281</v>
      </c>
      <c r="N1094" s="98">
        <v>4260804.1805582419</v>
      </c>
      <c r="O1094" s="4">
        <f t="shared" ref="O1094:O1100" si="13">P1094-N1094</f>
        <v>0</v>
      </c>
      <c r="P1094" s="4">
        <v>4260804.1805582419</v>
      </c>
      <c r="Q1094" s="70"/>
      <c r="R1094" s="71"/>
      <c r="S1094" s="4"/>
      <c r="T1094" s="4"/>
    </row>
    <row r="1095" spans="1:20" ht="11.65" customHeight="1">
      <c r="A1095" s="2">
        <v>975</v>
      </c>
      <c r="C1095" s="96"/>
      <c r="F1095" s="96" t="s">
        <v>674</v>
      </c>
      <c r="G1095" s="1" t="s">
        <v>135</v>
      </c>
      <c r="H1095" s="72"/>
      <c r="I1095" s="4">
        <v>248887.42</v>
      </c>
      <c r="J1095" s="4">
        <v>107406.57227149996</v>
      </c>
      <c r="K1095" s="72"/>
      <c r="L1095" s="4">
        <v>111907.7455836123</v>
      </c>
      <c r="M1095" s="4">
        <f t="shared" si="12"/>
        <v>63614.314908141096</v>
      </c>
      <c r="N1095" s="98">
        <v>48293.430675471202</v>
      </c>
      <c r="O1095" s="4">
        <f t="shared" si="13"/>
        <v>0</v>
      </c>
      <c r="P1095" s="4">
        <v>48293.430675471202</v>
      </c>
      <c r="Q1095" s="70"/>
      <c r="R1095" s="71"/>
      <c r="S1095" s="4"/>
      <c r="T1095" s="4"/>
    </row>
    <row r="1096" spans="1:20" ht="11.65" customHeight="1">
      <c r="A1096" s="2">
        <v>976</v>
      </c>
      <c r="C1096" s="96"/>
      <c r="F1096" s="96" t="s">
        <v>675</v>
      </c>
      <c r="G1096" s="1" t="s">
        <v>135</v>
      </c>
      <c r="H1096" s="72"/>
      <c r="I1096" s="4">
        <v>376405.82</v>
      </c>
      <c r="J1096" s="4">
        <v>162436.73106998819</v>
      </c>
      <c r="K1096" s="72"/>
      <c r="L1096" s="4">
        <v>142051.40119891526</v>
      </c>
      <c r="M1096" s="4">
        <f t="shared" si="12"/>
        <v>80749.572086221946</v>
      </c>
      <c r="N1096" s="98">
        <v>61301.829112693311</v>
      </c>
      <c r="O1096" s="4">
        <f t="shared" si="13"/>
        <v>0</v>
      </c>
      <c r="P1096" s="4">
        <v>61301.829112693311</v>
      </c>
      <c r="Q1096" s="70"/>
      <c r="R1096" s="71"/>
      <c r="S1096" s="4"/>
      <c r="T1096" s="4"/>
    </row>
    <row r="1097" spans="1:20" ht="11.65" customHeight="1">
      <c r="A1097" s="2">
        <v>977</v>
      </c>
      <c r="C1097" s="96"/>
      <c r="F1097" s="96" t="s">
        <v>574</v>
      </c>
      <c r="G1097" s="1" t="s">
        <v>133</v>
      </c>
      <c r="H1097" s="72"/>
      <c r="I1097" s="4">
        <v>21245.51</v>
      </c>
      <c r="J1097" s="4">
        <v>9125.6619533804351</v>
      </c>
      <c r="K1097" s="72"/>
      <c r="L1097" s="4">
        <v>17050.237997739332</v>
      </c>
      <c r="M1097" s="4">
        <f t="shared" si="12"/>
        <v>9726.5866383673401</v>
      </c>
      <c r="N1097" s="98">
        <v>7323.6513593719919</v>
      </c>
      <c r="O1097" s="4">
        <f t="shared" si="13"/>
        <v>0</v>
      </c>
      <c r="P1097" s="4">
        <v>7323.6513593719919</v>
      </c>
      <c r="Q1097" s="70"/>
      <c r="R1097" s="71"/>
      <c r="S1097" s="4"/>
      <c r="T1097" s="4"/>
    </row>
    <row r="1098" spans="1:20" ht="11.65" customHeight="1">
      <c r="A1098" s="2">
        <v>978</v>
      </c>
      <c r="C1098" s="96"/>
      <c r="F1098" s="96" t="s">
        <v>664</v>
      </c>
      <c r="G1098" s="1" t="s">
        <v>132</v>
      </c>
      <c r="H1098" s="72"/>
      <c r="I1098" s="4">
        <v>1706446.48</v>
      </c>
      <c r="J1098" s="4">
        <v>851393.33993254288</v>
      </c>
      <c r="K1098" s="72"/>
      <c r="L1098" s="4">
        <v>1529243.3477788861</v>
      </c>
      <c r="M1098" s="4">
        <f t="shared" si="12"/>
        <v>766261.55098963727</v>
      </c>
      <c r="N1098" s="98">
        <v>762981.79678924882</v>
      </c>
      <c r="O1098" s="4">
        <f t="shared" si="13"/>
        <v>0</v>
      </c>
      <c r="P1098" s="4">
        <v>762981.79678924882</v>
      </c>
      <c r="Q1098" s="70"/>
      <c r="R1098" s="71"/>
      <c r="S1098" s="4"/>
      <c r="T1098" s="4"/>
    </row>
    <row r="1099" spans="1:20" ht="11.65" customHeight="1">
      <c r="A1099" s="2">
        <v>979</v>
      </c>
      <c r="C1099" s="96"/>
      <c r="F1099" s="96" t="s">
        <v>676</v>
      </c>
      <c r="G1099" s="1" t="s">
        <v>135</v>
      </c>
      <c r="H1099" s="72"/>
      <c r="I1099" s="4">
        <v>6152698.5099999905</v>
      </c>
      <c r="J1099" s="4">
        <v>2655177.4178826073</v>
      </c>
      <c r="K1099" s="72"/>
      <c r="L1099" s="4">
        <v>6593735.0675950963</v>
      </c>
      <c r="M1099" s="4">
        <f t="shared" si="12"/>
        <v>3748229.7299738685</v>
      </c>
      <c r="N1099" s="98">
        <v>2845505.3376212278</v>
      </c>
      <c r="O1099" s="4">
        <f t="shared" si="13"/>
        <v>0</v>
      </c>
      <c r="P1099" s="4">
        <v>2845505.3376212278</v>
      </c>
      <c r="Q1099" s="70"/>
      <c r="R1099" s="71"/>
      <c r="S1099" s="4"/>
      <c r="T1099" s="4"/>
    </row>
    <row r="1100" spans="1:20" ht="11.65" customHeight="1">
      <c r="A1100" s="2">
        <v>980</v>
      </c>
      <c r="C1100" s="96"/>
      <c r="F1100" s="96" t="s">
        <v>671</v>
      </c>
      <c r="G1100" s="1" t="s">
        <v>134</v>
      </c>
      <c r="H1100" s="72"/>
      <c r="I1100" s="4">
        <v>14631939.089999963</v>
      </c>
      <c r="J1100" s="4">
        <v>6270313.5444265865</v>
      </c>
      <c r="K1100" s="72"/>
      <c r="L1100" s="4">
        <v>14057108.647215772</v>
      </c>
      <c r="M1100" s="4">
        <f t="shared" si="12"/>
        <v>8033130.6765616192</v>
      </c>
      <c r="N1100" s="98">
        <v>6023977.9706541533</v>
      </c>
      <c r="O1100" s="4">
        <f t="shared" si="13"/>
        <v>0</v>
      </c>
      <c r="P1100" s="4">
        <v>6023977.9706541533</v>
      </c>
      <c r="Q1100" s="70"/>
      <c r="R1100" s="71"/>
      <c r="S1100" s="4"/>
      <c r="T1100" s="4"/>
    </row>
    <row r="1101" spans="1:20" ht="11.65" customHeight="1">
      <c r="A1101" s="2">
        <v>981</v>
      </c>
      <c r="C1101" s="96"/>
      <c r="F1101" s="96" t="s">
        <v>574</v>
      </c>
      <c r="G1101" s="1" t="s">
        <v>135</v>
      </c>
      <c r="H1101" s="72"/>
      <c r="I1101" s="4">
        <v>6009.94</v>
      </c>
      <c r="J1101" s="4">
        <v>2593.5704382221425</v>
      </c>
      <c r="K1101" s="72"/>
      <c r="L1101" s="4">
        <v>6349.9929302929868</v>
      </c>
      <c r="M1101" s="4">
        <f>L1101-N1101</f>
        <v>3609.6737346059272</v>
      </c>
      <c r="N1101" s="98">
        <v>2740.3191956870596</v>
      </c>
      <c r="O1101" s="4">
        <f>P1101-N1101</f>
        <v>0</v>
      </c>
      <c r="P1101" s="4">
        <v>2740.3191956870596</v>
      </c>
      <c r="Q1101" s="70"/>
      <c r="R1101" s="71"/>
      <c r="S1101" s="4"/>
      <c r="T1101" s="4"/>
    </row>
    <row r="1102" spans="1:20" ht="11.65" customHeight="1">
      <c r="A1102" s="2">
        <v>982</v>
      </c>
      <c r="C1102" s="96"/>
      <c r="F1102" s="96" t="s">
        <v>574</v>
      </c>
      <c r="G1102" s="1" t="s">
        <v>135</v>
      </c>
      <c r="H1102" s="72"/>
      <c r="I1102" s="4">
        <v>139134.07</v>
      </c>
      <c r="J1102" s="4">
        <v>60042.864138665318</v>
      </c>
      <c r="K1102" s="72"/>
      <c r="L1102" s="4">
        <v>101924.47380438911</v>
      </c>
      <c r="M1102" s="4">
        <f>L1102-N1102</f>
        <v>57939.292223473036</v>
      </c>
      <c r="N1102" s="98">
        <v>43985.181580916076</v>
      </c>
      <c r="O1102" s="4">
        <f>P1102-N1102</f>
        <v>0</v>
      </c>
      <c r="P1102" s="4">
        <v>43985.181580916076</v>
      </c>
      <c r="Q1102" s="70"/>
      <c r="R1102" s="71"/>
      <c r="S1102" s="4"/>
      <c r="T1102" s="4"/>
    </row>
    <row r="1103" spans="1:20" ht="11.65" customHeight="1">
      <c r="A1103" s="2">
        <v>983</v>
      </c>
      <c r="C1103" s="96"/>
      <c r="H1103" s="72" t="s">
        <v>291</v>
      </c>
      <c r="I1103" s="99">
        <v>35421250.989999957</v>
      </c>
      <c r="J1103" s="99">
        <v>13939035.692113493</v>
      </c>
      <c r="K1103" s="72"/>
      <c r="L1103" s="99">
        <f>SUBTOTAL(9,L1094:L1102)</f>
        <v>36210590.774358176</v>
      </c>
      <c r="M1103" s="99">
        <f>SUBTOTAL(9,M1094:M1102)</f>
        <v>22153677.076811161</v>
      </c>
      <c r="N1103" s="99">
        <f>SUBTOTAL(9,N1094:N1102)</f>
        <v>14056913.697547011</v>
      </c>
      <c r="O1103" s="99">
        <f>SUBTOTAL(9,O1094:O1102)</f>
        <v>0</v>
      </c>
      <c r="P1103" s="99">
        <f>SUBTOTAL(9,P1094:P1102)</f>
        <v>14056913.697547011</v>
      </c>
      <c r="Q1103" s="70"/>
      <c r="R1103" s="71"/>
      <c r="S1103" s="4"/>
      <c r="T1103" s="4"/>
    </row>
    <row r="1104" spans="1:20" ht="11.65" customHeight="1">
      <c r="A1104" s="2">
        <v>984</v>
      </c>
      <c r="C1104" s="96"/>
      <c r="H1104" s="72"/>
      <c r="I1104" s="4"/>
      <c r="J1104" s="4"/>
      <c r="K1104" s="72"/>
      <c r="L1104" s="4"/>
      <c r="M1104" s="4"/>
      <c r="N1104" s="4"/>
      <c r="O1104" s="4"/>
      <c r="P1104" s="4"/>
      <c r="Q1104" s="70"/>
      <c r="R1104" s="71"/>
      <c r="S1104" s="4"/>
      <c r="T1104" s="4"/>
    </row>
    <row r="1105" spans="1:20" ht="11.65" customHeight="1">
      <c r="A1105" s="2">
        <v>985</v>
      </c>
      <c r="C1105" s="96" t="s">
        <v>317</v>
      </c>
      <c r="D1105" s="1" t="s">
        <v>318</v>
      </c>
      <c r="H1105" s="72"/>
      <c r="I1105" s="4"/>
      <c r="J1105" s="4"/>
      <c r="K1105" s="72"/>
      <c r="L1105" s="4"/>
      <c r="M1105" s="4"/>
      <c r="N1105" s="4"/>
      <c r="O1105" s="4"/>
      <c r="P1105" s="4"/>
      <c r="Q1105" s="70"/>
      <c r="R1105" s="71"/>
      <c r="S1105" s="4"/>
      <c r="T1105" s="4"/>
    </row>
    <row r="1106" spans="1:20" ht="11.65" customHeight="1">
      <c r="A1106" s="2">
        <v>986</v>
      </c>
      <c r="C1106" s="96"/>
      <c r="F1106" s="96" t="s">
        <v>676</v>
      </c>
      <c r="G1106" s="1" t="s">
        <v>135</v>
      </c>
      <c r="H1106" s="72"/>
      <c r="I1106" s="4">
        <v>0</v>
      </c>
      <c r="J1106" s="4">
        <v>0</v>
      </c>
      <c r="K1106" s="72"/>
      <c r="L1106" s="4">
        <v>0</v>
      </c>
      <c r="M1106" s="4">
        <f>L1106-N1106</f>
        <v>0</v>
      </c>
      <c r="N1106" s="98">
        <v>0</v>
      </c>
      <c r="O1106" s="4">
        <f>P1106-N1106</f>
        <v>0</v>
      </c>
      <c r="P1106" s="4">
        <v>0</v>
      </c>
      <c r="Q1106" s="70"/>
      <c r="R1106" s="71"/>
      <c r="S1106" s="4"/>
      <c r="T1106" s="4"/>
    </row>
    <row r="1107" spans="1:20" ht="11.65" customHeight="1">
      <c r="A1107" s="2">
        <v>987</v>
      </c>
      <c r="C1107" s="96"/>
      <c r="H1107" s="72" t="s">
        <v>291</v>
      </c>
      <c r="I1107" s="99">
        <v>0</v>
      </c>
      <c r="J1107" s="99">
        <v>0</v>
      </c>
      <c r="K1107" s="72"/>
      <c r="L1107" s="99">
        <f>SUBTOTAL(9,L1106:L1106)</f>
        <v>0</v>
      </c>
      <c r="M1107" s="99">
        <f>SUBTOTAL(9,M1106:M1106)</f>
        <v>0</v>
      </c>
      <c r="N1107" s="99">
        <f>SUBTOTAL(9,N1106:N1106)</f>
        <v>0</v>
      </c>
      <c r="O1107" s="99">
        <f>SUBTOTAL(9,O1106:O1106)</f>
        <v>0</v>
      </c>
      <c r="P1107" s="99">
        <f>SUBTOTAL(9,P1106:P1106)</f>
        <v>0</v>
      </c>
      <c r="Q1107" s="70"/>
      <c r="R1107" s="71"/>
      <c r="S1107" s="4"/>
      <c r="T1107" s="4"/>
    </row>
    <row r="1108" spans="1:20" ht="11.65" customHeight="1">
      <c r="A1108" s="2">
        <v>988</v>
      </c>
      <c r="C1108" s="96"/>
      <c r="H1108" s="72"/>
      <c r="I1108" s="4"/>
      <c r="J1108" s="4"/>
      <c r="K1108" s="72"/>
      <c r="L1108" s="4"/>
      <c r="M1108" s="4"/>
      <c r="N1108" s="4"/>
      <c r="O1108" s="4"/>
      <c r="P1108" s="4"/>
      <c r="Q1108" s="70"/>
      <c r="R1108" s="71"/>
      <c r="S1108" s="4"/>
      <c r="T1108" s="4"/>
    </row>
    <row r="1109" spans="1:20" ht="11.65" customHeight="1">
      <c r="A1109" s="2">
        <v>989</v>
      </c>
      <c r="C1109" s="96" t="s">
        <v>319</v>
      </c>
      <c r="D1109" s="1" t="s">
        <v>320</v>
      </c>
      <c r="H1109" s="72"/>
      <c r="I1109" s="4"/>
      <c r="J1109" s="4"/>
      <c r="K1109" s="72"/>
      <c r="L1109" s="4"/>
      <c r="M1109" s="4"/>
      <c r="N1109" s="4"/>
      <c r="O1109" s="4"/>
      <c r="P1109" s="4"/>
      <c r="Q1109" s="70"/>
      <c r="R1109" s="71"/>
      <c r="S1109" s="4"/>
      <c r="T1109" s="4"/>
    </row>
    <row r="1110" spans="1:20" ht="11.65" customHeight="1">
      <c r="A1110" s="2">
        <v>990</v>
      </c>
      <c r="C1110" s="96"/>
      <c r="F1110" s="96" t="s">
        <v>574</v>
      </c>
      <c r="G1110" s="1" t="s">
        <v>133</v>
      </c>
      <c r="H1110" s="72"/>
      <c r="I1110" s="4">
        <v>0</v>
      </c>
      <c r="J1110" s="4">
        <v>0</v>
      </c>
      <c r="K1110" s="72"/>
      <c r="L1110" s="4">
        <v>0</v>
      </c>
      <c r="M1110" s="4">
        <f>L1110-N1110</f>
        <v>0</v>
      </c>
      <c r="N1110" s="98">
        <v>0</v>
      </c>
      <c r="O1110" s="4">
        <f>P1110-N1110</f>
        <v>0</v>
      </c>
      <c r="P1110" s="4">
        <v>0</v>
      </c>
      <c r="Q1110" s="70"/>
      <c r="R1110" s="71"/>
      <c r="S1110" s="4"/>
      <c r="T1110" s="4"/>
    </row>
    <row r="1111" spans="1:20" ht="11.65" customHeight="1">
      <c r="A1111" s="2">
        <v>991</v>
      </c>
      <c r="C1111" s="96"/>
      <c r="H1111" s="72" t="s">
        <v>291</v>
      </c>
      <c r="I1111" s="99">
        <v>0</v>
      </c>
      <c r="J1111" s="99">
        <v>0</v>
      </c>
      <c r="K1111" s="72"/>
      <c r="L1111" s="99">
        <f>SUBTOTAL(9,L1110)</f>
        <v>0</v>
      </c>
      <c r="M1111" s="99">
        <f>SUBTOTAL(9,M1110)</f>
        <v>0</v>
      </c>
      <c r="N1111" s="99">
        <f>SUBTOTAL(9,N1110)</f>
        <v>0</v>
      </c>
      <c r="O1111" s="99">
        <f>SUBTOTAL(9,O1110)</f>
        <v>0</v>
      </c>
      <c r="P1111" s="99">
        <f>SUBTOTAL(9,P1110)</f>
        <v>0</v>
      </c>
      <c r="Q1111" s="70"/>
      <c r="R1111" s="71"/>
      <c r="S1111" s="4"/>
      <c r="T1111" s="4"/>
    </row>
    <row r="1112" spans="1:20" ht="11.65" customHeight="1">
      <c r="A1112" s="2">
        <v>992</v>
      </c>
      <c r="C1112" s="96"/>
      <c r="H1112" s="72"/>
      <c r="I1112" s="4"/>
      <c r="J1112" s="4"/>
      <c r="K1112" s="72"/>
      <c r="L1112" s="4"/>
      <c r="M1112" s="4"/>
      <c r="N1112" s="4"/>
      <c r="O1112" s="4"/>
      <c r="P1112" s="4"/>
      <c r="Q1112" s="70"/>
      <c r="R1112" s="71"/>
      <c r="S1112" s="4"/>
      <c r="T1112" s="4"/>
    </row>
    <row r="1113" spans="1:20" ht="11.65" customHeight="1">
      <c r="A1113" s="2">
        <v>993</v>
      </c>
      <c r="C1113" s="96" t="s">
        <v>321</v>
      </c>
      <c r="D1113" s="1" t="s">
        <v>322</v>
      </c>
      <c r="H1113" s="72"/>
      <c r="I1113" s="4"/>
      <c r="J1113" s="4"/>
      <c r="K1113" s="72"/>
      <c r="L1113" s="4"/>
      <c r="M1113" s="4"/>
      <c r="N1113" s="4"/>
      <c r="O1113" s="4"/>
      <c r="P1113" s="4"/>
      <c r="Q1113" s="70"/>
      <c r="R1113" s="71"/>
      <c r="S1113" s="4"/>
      <c r="T1113" s="4"/>
    </row>
    <row r="1114" spans="1:20" ht="11.65" customHeight="1">
      <c r="A1114" s="2">
        <v>994</v>
      </c>
      <c r="C1114" s="96"/>
      <c r="F1114" s="96" t="s">
        <v>574</v>
      </c>
      <c r="G1114" s="1" t="s">
        <v>135</v>
      </c>
      <c r="H1114" s="72"/>
      <c r="I1114" s="4">
        <v>0</v>
      </c>
      <c r="J1114" s="4">
        <v>0</v>
      </c>
      <c r="K1114" s="72"/>
      <c r="L1114" s="4">
        <v>0</v>
      </c>
      <c r="M1114" s="4">
        <f>L1114-N1114</f>
        <v>0</v>
      </c>
      <c r="N1114" s="98">
        <v>0</v>
      </c>
      <c r="O1114" s="4">
        <f>P1114-N1114</f>
        <v>0</v>
      </c>
      <c r="P1114" s="4">
        <v>0</v>
      </c>
      <c r="Q1114" s="70"/>
      <c r="R1114" s="71"/>
      <c r="S1114" s="4"/>
      <c r="T1114" s="4"/>
    </row>
    <row r="1115" spans="1:20" ht="11.65" customHeight="1">
      <c r="A1115" s="2">
        <v>995</v>
      </c>
      <c r="C1115" s="96"/>
      <c r="F1115" s="96" t="s">
        <v>574</v>
      </c>
      <c r="G1115" s="1" t="s">
        <v>135</v>
      </c>
      <c r="H1115" s="72"/>
      <c r="I1115" s="4">
        <v>0</v>
      </c>
      <c r="J1115" s="4">
        <v>0</v>
      </c>
      <c r="K1115" s="72"/>
      <c r="L1115" s="4">
        <v>0</v>
      </c>
      <c r="M1115" s="4">
        <f>L1115-N1115</f>
        <v>0</v>
      </c>
      <c r="N1115" s="98">
        <v>0</v>
      </c>
      <c r="O1115" s="4">
        <f>P1115-N1115</f>
        <v>0</v>
      </c>
      <c r="P1115" s="4">
        <v>0</v>
      </c>
      <c r="Q1115" s="70"/>
      <c r="R1115" s="71"/>
      <c r="S1115" s="4"/>
      <c r="T1115" s="4"/>
    </row>
    <row r="1116" spans="1:20" ht="11.65" customHeight="1">
      <c r="A1116" s="2">
        <v>996</v>
      </c>
      <c r="C1116" s="96"/>
      <c r="H1116" s="72" t="s">
        <v>291</v>
      </c>
      <c r="I1116" s="99">
        <v>0</v>
      </c>
      <c r="J1116" s="99">
        <v>0</v>
      </c>
      <c r="K1116" s="72"/>
      <c r="L1116" s="99">
        <f>SUBTOTAL(9,L1114:L1115)</f>
        <v>0</v>
      </c>
      <c r="M1116" s="99">
        <f>SUBTOTAL(9,M1114:M1115)</f>
        <v>0</v>
      </c>
      <c r="N1116" s="99">
        <f>SUBTOTAL(9,N1114:N1115)</f>
        <v>0</v>
      </c>
      <c r="O1116" s="99">
        <f>SUBTOTAL(9,O1114:O1115)</f>
        <v>0</v>
      </c>
      <c r="P1116" s="99">
        <f>SUBTOTAL(9,P1114:P1115)</f>
        <v>0</v>
      </c>
      <c r="Q1116" s="70"/>
      <c r="R1116" s="71"/>
      <c r="S1116" s="4"/>
      <c r="T1116" s="4"/>
    </row>
    <row r="1117" spans="1:20" ht="11.65" customHeight="1">
      <c r="A1117" s="2">
        <v>997</v>
      </c>
      <c r="C1117" s="96">
        <v>4031</v>
      </c>
      <c r="D1117" s="64" t="s">
        <v>323</v>
      </c>
      <c r="E1117" s="64"/>
      <c r="G1117" s="64"/>
      <c r="H1117" s="68"/>
      <c r="I1117" s="97"/>
      <c r="J1117" s="97"/>
      <c r="K1117" s="68"/>
      <c r="L1117" s="97"/>
      <c r="M1117" s="97"/>
      <c r="N1117" s="97"/>
      <c r="O1117" s="97"/>
      <c r="P1117" s="97"/>
      <c r="Q1117" s="70"/>
      <c r="R1117" s="71"/>
      <c r="S1117" s="4"/>
      <c r="T1117" s="4"/>
    </row>
    <row r="1118" spans="1:20" ht="11.65" customHeight="1">
      <c r="A1118" s="2">
        <v>998</v>
      </c>
      <c r="C1118" s="96"/>
      <c r="D1118" s="64"/>
      <c r="E1118" s="64"/>
      <c r="F1118" s="96" t="s">
        <v>574</v>
      </c>
      <c r="G1118" s="1" t="s">
        <v>131</v>
      </c>
      <c r="H1118" s="72"/>
      <c r="I1118" s="4">
        <v>0</v>
      </c>
      <c r="J1118" s="4">
        <v>0</v>
      </c>
      <c r="K1118" s="72"/>
      <c r="L1118" s="4">
        <v>0</v>
      </c>
      <c r="M1118" s="4">
        <f>L1118-N1118</f>
        <v>0</v>
      </c>
      <c r="N1118" s="98">
        <v>0</v>
      </c>
      <c r="O1118" s="4">
        <f>P1118-N1118</f>
        <v>0</v>
      </c>
      <c r="P1118" s="4">
        <v>0</v>
      </c>
      <c r="Q1118" s="70"/>
      <c r="R1118" s="71"/>
      <c r="S1118" s="4"/>
      <c r="T1118" s="4"/>
    </row>
    <row r="1119" spans="1:20" ht="11.65" customHeight="1">
      <c r="A1119" s="2">
        <v>999</v>
      </c>
      <c r="C1119" s="96"/>
      <c r="D1119" s="64"/>
      <c r="E1119" s="64"/>
      <c r="F1119" s="1" t="s">
        <v>1</v>
      </c>
      <c r="H1119" s="72" t="s">
        <v>291</v>
      </c>
      <c r="I1119" s="99">
        <v>0</v>
      </c>
      <c r="J1119" s="99">
        <v>0</v>
      </c>
      <c r="K1119" s="72"/>
      <c r="L1119" s="99">
        <f>SUBTOTAL(9,L1118)</f>
        <v>0</v>
      </c>
      <c r="M1119" s="99">
        <f>SUBTOTAL(9,M1118)</f>
        <v>0</v>
      </c>
      <c r="N1119" s="99">
        <f>SUBTOTAL(9,N1118)</f>
        <v>0</v>
      </c>
      <c r="O1119" s="99">
        <f>SUBTOTAL(9,O1118)</f>
        <v>0</v>
      </c>
      <c r="P1119" s="99">
        <f>SUBTOTAL(9,P1118)</f>
        <v>0</v>
      </c>
      <c r="Q1119" s="70"/>
      <c r="R1119" s="71"/>
      <c r="S1119" s="4"/>
      <c r="T1119" s="4"/>
    </row>
    <row r="1120" spans="1:20" ht="11.65" customHeight="1">
      <c r="A1120" s="2">
        <v>1000</v>
      </c>
      <c r="C1120" s="96"/>
      <c r="D1120" s="64"/>
      <c r="E1120" s="64"/>
      <c r="F1120" s="1" t="s">
        <v>1</v>
      </c>
      <c r="G1120" s="64"/>
      <c r="H1120" s="68"/>
      <c r="I1120" s="97"/>
      <c r="J1120" s="97"/>
      <c r="K1120" s="68"/>
      <c r="L1120" s="97"/>
      <c r="M1120" s="97"/>
      <c r="N1120" s="97"/>
      <c r="O1120" s="97"/>
      <c r="P1120" s="97"/>
      <c r="Q1120" s="70"/>
      <c r="R1120" s="71"/>
      <c r="S1120" s="4"/>
      <c r="T1120" s="4"/>
    </row>
    <row r="1121" spans="1:20" ht="11.65" customHeight="1">
      <c r="A1121" s="2">
        <v>1001</v>
      </c>
      <c r="C1121" s="96"/>
      <c r="D1121" s="64"/>
      <c r="E1121" s="64"/>
      <c r="G1121" s="64"/>
      <c r="H1121" s="68"/>
      <c r="I1121" s="97"/>
      <c r="J1121" s="97"/>
      <c r="K1121" s="68"/>
      <c r="L1121" s="97"/>
      <c r="M1121" s="97"/>
      <c r="N1121" s="97"/>
      <c r="O1121" s="97"/>
      <c r="P1121" s="97"/>
      <c r="Q1121" s="70"/>
      <c r="R1121" s="71"/>
      <c r="S1121" s="4"/>
      <c r="T1121" s="4"/>
    </row>
    <row r="1122" spans="1:20" ht="11.65" customHeight="1" thickBot="1">
      <c r="A1122" s="2">
        <v>1002</v>
      </c>
      <c r="C1122" s="101" t="s">
        <v>324</v>
      </c>
      <c r="H1122" s="102" t="s">
        <v>291</v>
      </c>
      <c r="I1122" s="103">
        <v>515564332.69999939</v>
      </c>
      <c r="J1122" s="103">
        <v>217306510.45067292</v>
      </c>
      <c r="K1122" s="102"/>
      <c r="L1122" s="103">
        <f>SUBTOTAL(9,L1044:L1121)</f>
        <v>567640716.96424162</v>
      </c>
      <c r="M1122" s="103">
        <f>SUBTOTAL(9,M1044:M1121)</f>
        <v>330520904.52706683</v>
      </c>
      <c r="N1122" s="103">
        <f>SUBTOTAL(9,N1044:N1121)</f>
        <v>237119812.43717486</v>
      </c>
      <c r="O1122" s="103">
        <f>SUBTOTAL(9,O1044:O1121)</f>
        <v>0</v>
      </c>
      <c r="P1122" s="103">
        <f>SUBTOTAL(9,P1044:P1121)</f>
        <v>237119812.43717486</v>
      </c>
      <c r="Q1122" s="70"/>
      <c r="R1122" s="71"/>
      <c r="S1122" s="4"/>
      <c r="T1122" s="4"/>
    </row>
    <row r="1123" spans="1:20" ht="11.65" customHeight="1" thickTop="1">
      <c r="A1123" s="2">
        <v>1003</v>
      </c>
      <c r="C1123" s="101"/>
      <c r="H1123" s="102"/>
      <c r="I1123" s="85"/>
      <c r="J1123" s="85"/>
      <c r="K1123" s="102"/>
      <c r="L1123" s="85"/>
      <c r="M1123" s="4"/>
      <c r="N1123" s="4"/>
      <c r="O1123" s="4"/>
      <c r="P1123" s="4"/>
      <c r="Q1123" s="70"/>
      <c r="R1123" s="71"/>
      <c r="S1123" s="4"/>
      <c r="T1123" s="4"/>
    </row>
    <row r="1124" spans="1:20" ht="11.65" customHeight="1">
      <c r="A1124" s="2">
        <v>1004</v>
      </c>
      <c r="C1124" s="96" t="s">
        <v>325</v>
      </c>
      <c r="E1124" s="96" t="s">
        <v>131</v>
      </c>
      <c r="H1124" s="72"/>
      <c r="I1124" s="4">
        <v>155447088.44999966</v>
      </c>
      <c r="J1124" s="4">
        <v>61828176.359999873</v>
      </c>
      <c r="K1124" s="72"/>
      <c r="L1124" s="4">
        <v>170143412.853645</v>
      </c>
      <c r="M1124" s="4">
        <f t="shared" ref="M1124:M1130" si="14">L1124-N1124</f>
        <v>104622979.13523628</v>
      </c>
      <c r="N1124" s="98">
        <v>65520433.718408719</v>
      </c>
      <c r="O1124" s="4">
        <f t="shared" ref="O1124:O1130" si="15">P1124-N1124</f>
        <v>0</v>
      </c>
      <c r="P1124" s="4">
        <v>65520433.718408719</v>
      </c>
      <c r="Q1124" s="70"/>
      <c r="R1124" s="71"/>
      <c r="S1124" s="4"/>
      <c r="T1124" s="4"/>
    </row>
    <row r="1125" spans="1:20" ht="11.65" customHeight="1">
      <c r="A1125" s="2">
        <v>1005</v>
      </c>
      <c r="C1125" s="96"/>
      <c r="E1125" s="1" t="s">
        <v>136</v>
      </c>
      <c r="H1125" s="72"/>
      <c r="I1125" s="4">
        <v>0</v>
      </c>
      <c r="J1125" s="4">
        <v>0</v>
      </c>
      <c r="K1125" s="72"/>
      <c r="L1125" s="4">
        <v>0</v>
      </c>
      <c r="M1125" s="4">
        <f t="shared" si="14"/>
        <v>0</v>
      </c>
      <c r="N1125" s="98">
        <v>0</v>
      </c>
      <c r="O1125" s="4">
        <f t="shared" si="15"/>
        <v>0</v>
      </c>
      <c r="P1125" s="4">
        <v>0</v>
      </c>
      <c r="Q1125" s="70"/>
      <c r="R1125" s="71"/>
      <c r="S1125" s="4"/>
      <c r="T1125" s="4"/>
    </row>
    <row r="1126" spans="1:20" ht="11.65" customHeight="1">
      <c r="A1126" s="2">
        <v>1006</v>
      </c>
      <c r="C1126" s="96"/>
      <c r="E1126" s="1" t="s">
        <v>214</v>
      </c>
      <c r="H1126" s="72"/>
      <c r="I1126" s="4">
        <v>0</v>
      </c>
      <c r="J1126" s="4">
        <v>0</v>
      </c>
      <c r="K1126" s="72"/>
      <c r="L1126" s="4">
        <v>0</v>
      </c>
      <c r="M1126" s="4">
        <f t="shared" si="14"/>
        <v>0</v>
      </c>
      <c r="N1126" s="98">
        <v>0</v>
      </c>
      <c r="O1126" s="4">
        <f t="shared" si="15"/>
        <v>0</v>
      </c>
      <c r="P1126" s="4">
        <v>0</v>
      </c>
      <c r="Q1126" s="70"/>
      <c r="R1126" s="71"/>
      <c r="S1126" s="4"/>
      <c r="T1126" s="4"/>
    </row>
    <row r="1127" spans="1:20" ht="11.65" customHeight="1">
      <c r="A1127" s="2">
        <v>1007</v>
      </c>
      <c r="C1127" s="96"/>
      <c r="E1127" s="1" t="s">
        <v>135</v>
      </c>
      <c r="H1127" s="72"/>
      <c r="I1127" s="4">
        <v>343757613.16999978</v>
      </c>
      <c r="J1127" s="4">
        <v>148347501.54436052</v>
      </c>
      <c r="K1127" s="72"/>
      <c r="L1127" s="4">
        <v>381893901.87760419</v>
      </c>
      <c r="M1127" s="4">
        <f t="shared" si="14"/>
        <v>217088806.5776408</v>
      </c>
      <c r="N1127" s="98">
        <v>164805095.29996338</v>
      </c>
      <c r="O1127" s="4">
        <f t="shared" si="15"/>
        <v>0</v>
      </c>
      <c r="P1127" s="4">
        <v>164805095.29996338</v>
      </c>
      <c r="Q1127" s="70"/>
      <c r="R1127" s="71"/>
      <c r="S1127" s="4"/>
      <c r="T1127" s="4"/>
    </row>
    <row r="1128" spans="1:20" ht="11.65" customHeight="1">
      <c r="A1128" s="2">
        <v>1008</v>
      </c>
      <c r="C1128" s="96"/>
      <c r="E1128" s="1" t="s">
        <v>134</v>
      </c>
      <c r="H1128" s="72"/>
      <c r="I1128" s="4">
        <v>14631939.089999963</v>
      </c>
      <c r="J1128" s="4">
        <v>6270313.5444265865</v>
      </c>
      <c r="K1128" s="72"/>
      <c r="L1128" s="4">
        <v>14057108.647215772</v>
      </c>
      <c r="M1128" s="4">
        <f t="shared" si="14"/>
        <v>8033130.6765616192</v>
      </c>
      <c r="N1128" s="98">
        <v>6023977.9706541533</v>
      </c>
      <c r="O1128" s="4">
        <f t="shared" si="15"/>
        <v>0</v>
      </c>
      <c r="P1128" s="4">
        <v>6023977.9706541533</v>
      </c>
      <c r="Q1128" s="70"/>
      <c r="R1128" s="71"/>
      <c r="S1128" s="4"/>
      <c r="T1128" s="4"/>
    </row>
    <row r="1129" spans="1:20" ht="11.65" customHeight="1">
      <c r="A1129" s="2">
        <v>1009</v>
      </c>
      <c r="C1129" s="96"/>
      <c r="E1129" s="1" t="s">
        <v>132</v>
      </c>
      <c r="H1129" s="72"/>
      <c r="I1129" s="4">
        <v>1706446.48</v>
      </c>
      <c r="J1129" s="4">
        <v>851393.33993254288</v>
      </c>
      <c r="K1129" s="72"/>
      <c r="L1129" s="4">
        <v>1529243.3477788861</v>
      </c>
      <c r="M1129" s="4">
        <f t="shared" si="14"/>
        <v>766261.55098963727</v>
      </c>
      <c r="N1129" s="98">
        <v>762981.79678924882</v>
      </c>
      <c r="O1129" s="4">
        <f t="shared" si="15"/>
        <v>0</v>
      </c>
      <c r="P1129" s="4">
        <v>762981.79678924882</v>
      </c>
      <c r="Q1129" s="70"/>
      <c r="R1129" s="71"/>
      <c r="S1129" s="4"/>
      <c r="T1129" s="4"/>
    </row>
    <row r="1130" spans="1:20" ht="11.65" customHeight="1">
      <c r="A1130" s="2">
        <v>1010</v>
      </c>
      <c r="C1130" s="96"/>
      <c r="E1130" s="1" t="s">
        <v>133</v>
      </c>
      <c r="H1130" s="72"/>
      <c r="I1130" s="4">
        <v>21245.51</v>
      </c>
      <c r="J1130" s="4">
        <v>9125.6619533804351</v>
      </c>
      <c r="K1130" s="72"/>
      <c r="L1130" s="4">
        <v>17050.237997739332</v>
      </c>
      <c r="M1130" s="4">
        <f t="shared" si="14"/>
        <v>9726.5866383673401</v>
      </c>
      <c r="N1130" s="98">
        <v>7323.6513593719919</v>
      </c>
      <c r="O1130" s="4">
        <f t="shared" si="15"/>
        <v>0</v>
      </c>
      <c r="P1130" s="4">
        <v>7323.6513593719919</v>
      </c>
      <c r="Q1130" s="70"/>
      <c r="R1130" s="71"/>
      <c r="S1130" s="4"/>
      <c r="T1130" s="4"/>
    </row>
    <row r="1131" spans="1:20" ht="11.65" customHeight="1">
      <c r="A1131" s="2">
        <v>1011</v>
      </c>
      <c r="C1131" s="96"/>
      <c r="E1131" s="1" t="s">
        <v>219</v>
      </c>
      <c r="H1131" s="72"/>
      <c r="I1131" s="4">
        <v>0</v>
      </c>
      <c r="J1131" s="4">
        <v>0</v>
      </c>
      <c r="K1131" s="72"/>
      <c r="L1131" s="4">
        <v>0</v>
      </c>
      <c r="M1131" s="4">
        <f>L1131-N1131</f>
        <v>0</v>
      </c>
      <c r="N1131" s="98">
        <v>0</v>
      </c>
      <c r="O1131" s="4">
        <f>P1131-N1131</f>
        <v>0</v>
      </c>
      <c r="P1131" s="4">
        <v>0</v>
      </c>
      <c r="Q1131" s="70"/>
      <c r="R1131" s="71"/>
      <c r="S1131" s="4"/>
      <c r="T1131" s="4"/>
    </row>
    <row r="1132" spans="1:20" ht="11.65" customHeight="1">
      <c r="A1132" s="2">
        <v>1012</v>
      </c>
      <c r="C1132" s="96"/>
      <c r="E1132" s="1" t="s">
        <v>216</v>
      </c>
      <c r="H1132" s="72"/>
      <c r="I1132" s="4">
        <v>0</v>
      </c>
      <c r="J1132" s="4">
        <v>0</v>
      </c>
      <c r="K1132" s="72"/>
      <c r="L1132" s="4">
        <v>0</v>
      </c>
      <c r="M1132" s="4">
        <f>L1132-N1132</f>
        <v>0</v>
      </c>
      <c r="N1132" s="98">
        <v>0</v>
      </c>
      <c r="O1132" s="4">
        <f>P1132-N1132</f>
        <v>0</v>
      </c>
      <c r="P1132" s="4">
        <v>0</v>
      </c>
      <c r="Q1132" s="70"/>
      <c r="R1132" s="71"/>
      <c r="S1132" s="4"/>
      <c r="T1132" s="4"/>
    </row>
    <row r="1133" spans="1:20" ht="11.65" customHeight="1" thickBot="1">
      <c r="A1133" s="2">
        <v>1013</v>
      </c>
      <c r="C1133" s="96" t="s">
        <v>326</v>
      </c>
      <c r="H1133" s="72" t="s">
        <v>1</v>
      </c>
      <c r="I1133" s="114">
        <v>515564332.69999939</v>
      </c>
      <c r="J1133" s="114">
        <v>217306510.45067289</v>
      </c>
      <c r="K1133" s="72"/>
      <c r="L1133" s="114">
        <f>SUM(L1124:L1132)</f>
        <v>567640716.96424162</v>
      </c>
      <c r="M1133" s="114">
        <f>SUM(M1124:M1132)</f>
        <v>330520904.52706671</v>
      </c>
      <c r="N1133" s="114">
        <f>SUM(N1124:N1132)</f>
        <v>237119812.43717492</v>
      </c>
      <c r="O1133" s="114">
        <f>SUM(O1124:O1132)</f>
        <v>0</v>
      </c>
      <c r="P1133" s="114">
        <f>SUM(P1124:P1132)</f>
        <v>237119812.43717492</v>
      </c>
      <c r="Q1133" s="70"/>
      <c r="R1133" s="71"/>
      <c r="S1133" s="4"/>
      <c r="T1133" s="4"/>
    </row>
    <row r="1134" spans="1:20" ht="11.65" customHeight="1" thickTop="1">
      <c r="A1134" s="2">
        <v>1014</v>
      </c>
      <c r="C1134" s="96"/>
      <c r="H1134" s="72"/>
      <c r="I1134" s="4"/>
      <c r="J1134" s="4"/>
      <c r="K1134" s="72"/>
      <c r="L1134" s="4"/>
      <c r="M1134" s="4"/>
      <c r="N1134" s="4"/>
      <c r="O1134" s="4"/>
      <c r="P1134" s="4"/>
      <c r="Q1134" s="70"/>
      <c r="R1134" s="71"/>
      <c r="S1134" s="4"/>
      <c r="T1134" s="4"/>
    </row>
    <row r="1135" spans="1:20" ht="11.65" customHeight="1">
      <c r="A1135" s="2">
        <v>1015</v>
      </c>
      <c r="C1135" s="96" t="s">
        <v>327</v>
      </c>
      <c r="D1135" s="1" t="s">
        <v>328</v>
      </c>
      <c r="H1135" s="72"/>
      <c r="I1135" s="4"/>
      <c r="J1135" s="4"/>
      <c r="K1135" s="72"/>
      <c r="L1135" s="4"/>
      <c r="M1135" s="4"/>
      <c r="N1135" s="4"/>
      <c r="O1135" s="4"/>
      <c r="P1135" s="4"/>
      <c r="Q1135" s="70"/>
      <c r="R1135" s="71"/>
      <c r="S1135" s="4"/>
      <c r="T1135" s="4"/>
    </row>
    <row r="1136" spans="1:20" ht="11.65" customHeight="1">
      <c r="A1136" s="2">
        <v>1016</v>
      </c>
      <c r="C1136" s="96"/>
      <c r="F1136" s="96" t="s">
        <v>677</v>
      </c>
      <c r="G1136" s="1" t="s">
        <v>131</v>
      </c>
      <c r="H1136" s="72"/>
      <c r="I1136" s="4">
        <v>1672594.9999999998</v>
      </c>
      <c r="J1136" s="4">
        <v>799.41</v>
      </c>
      <c r="K1136" s="72"/>
      <c r="L1136" s="4">
        <v>1108764.6744364221</v>
      </c>
      <c r="M1136" s="4">
        <f t="shared" ref="M1136:M1141" si="16">L1136-N1136</f>
        <v>1108036.7844364222</v>
      </c>
      <c r="N1136" s="98">
        <v>727.89</v>
      </c>
      <c r="O1136" s="4">
        <f t="shared" ref="O1136:O1141" si="17">P1136-N1136</f>
        <v>0</v>
      </c>
      <c r="P1136" s="4">
        <v>727.89</v>
      </c>
      <c r="Q1136" s="70"/>
      <c r="R1136" s="71"/>
      <c r="S1136" s="4"/>
      <c r="T1136" s="4"/>
    </row>
    <row r="1137" spans="1:20" ht="11.65" customHeight="1">
      <c r="A1137" s="2">
        <v>1017</v>
      </c>
      <c r="C1137" s="96"/>
      <c r="F1137" s="96" t="s">
        <v>678</v>
      </c>
      <c r="G1137" s="1" t="s">
        <v>135</v>
      </c>
      <c r="H1137" s="72"/>
      <c r="I1137" s="4">
        <v>0</v>
      </c>
      <c r="J1137" s="4">
        <v>0</v>
      </c>
      <c r="K1137" s="72"/>
      <c r="L1137" s="4">
        <v>0</v>
      </c>
      <c r="M1137" s="4">
        <f t="shared" si="16"/>
        <v>0</v>
      </c>
      <c r="N1137" s="98">
        <v>0</v>
      </c>
      <c r="O1137" s="4">
        <f t="shared" si="17"/>
        <v>0</v>
      </c>
      <c r="P1137" s="4">
        <v>0</v>
      </c>
      <c r="Q1137" s="70"/>
      <c r="R1137" s="71"/>
      <c r="S1137" s="4"/>
      <c r="T1137" s="4"/>
    </row>
    <row r="1138" spans="1:20" ht="11.65" customHeight="1">
      <c r="A1138" s="2">
        <v>1018</v>
      </c>
      <c r="C1138" s="96"/>
      <c r="F1138" s="96" t="s">
        <v>671</v>
      </c>
      <c r="G1138" s="1" t="s">
        <v>134</v>
      </c>
      <c r="H1138" s="72"/>
      <c r="I1138" s="4">
        <v>1265577.4099999999</v>
      </c>
      <c r="J1138" s="4">
        <v>542345.55834549607</v>
      </c>
      <c r="K1138" s="72"/>
      <c r="L1138" s="4">
        <v>1259258.4779669174</v>
      </c>
      <c r="M1138" s="4">
        <f t="shared" si="16"/>
        <v>719620.80986547167</v>
      </c>
      <c r="N1138" s="98">
        <v>539637.66810144577</v>
      </c>
      <c r="O1138" s="4">
        <f t="shared" si="17"/>
        <v>0</v>
      </c>
      <c r="P1138" s="4">
        <v>539637.66810144577</v>
      </c>
      <c r="Q1138" s="70"/>
      <c r="R1138" s="71"/>
      <c r="S1138" s="4"/>
      <c r="T1138" s="4"/>
    </row>
    <row r="1139" spans="1:20" ht="11.65" customHeight="1">
      <c r="A1139" s="2">
        <v>1019</v>
      </c>
      <c r="C1139" s="96"/>
      <c r="F1139" s="96" t="s">
        <v>679</v>
      </c>
      <c r="G1139" s="1" t="s">
        <v>135</v>
      </c>
      <c r="H1139" s="72"/>
      <c r="I1139" s="4">
        <v>0</v>
      </c>
      <c r="J1139" s="4">
        <v>0</v>
      </c>
      <c r="K1139" s="72"/>
      <c r="L1139" s="4">
        <v>0</v>
      </c>
      <c r="M1139" s="4">
        <f t="shared" si="16"/>
        <v>0</v>
      </c>
      <c r="N1139" s="98">
        <v>0</v>
      </c>
      <c r="O1139" s="4">
        <f t="shared" si="17"/>
        <v>0</v>
      </c>
      <c r="P1139" s="4">
        <v>0</v>
      </c>
      <c r="Q1139" s="70"/>
      <c r="R1139" s="71"/>
      <c r="S1139" s="4"/>
      <c r="T1139" s="4"/>
    </row>
    <row r="1140" spans="1:20" ht="11.65" customHeight="1">
      <c r="A1140" s="2">
        <v>1020</v>
      </c>
      <c r="C1140" s="96"/>
      <c r="F1140" s="96" t="s">
        <v>664</v>
      </c>
      <c r="G1140" s="1" t="s">
        <v>132</v>
      </c>
      <c r="H1140" s="72"/>
      <c r="I1140" s="4">
        <v>270081.91999999998</v>
      </c>
      <c r="J1140" s="4">
        <v>134751.33889003881</v>
      </c>
      <c r="K1140" s="72"/>
      <c r="L1140" s="4">
        <v>273367.04027337721</v>
      </c>
      <c r="M1140" s="4">
        <f t="shared" si="16"/>
        <v>136976.66403032938</v>
      </c>
      <c r="N1140" s="98">
        <v>136390.37624304782</v>
      </c>
      <c r="O1140" s="4">
        <f t="shared" si="17"/>
        <v>0</v>
      </c>
      <c r="P1140" s="4">
        <v>136390.37624304782</v>
      </c>
      <c r="Q1140" s="70"/>
      <c r="R1140" s="71"/>
      <c r="S1140" s="4"/>
      <c r="T1140" s="4"/>
    </row>
    <row r="1141" spans="1:20" ht="11.65" customHeight="1">
      <c r="A1141" s="2">
        <v>1021</v>
      </c>
      <c r="C1141" s="96"/>
      <c r="F1141" s="96" t="s">
        <v>680</v>
      </c>
      <c r="G1141" s="1" t="s">
        <v>135</v>
      </c>
      <c r="H1141" s="72"/>
      <c r="I1141" s="4">
        <v>0</v>
      </c>
      <c r="J1141" s="4">
        <v>0</v>
      </c>
      <c r="K1141" s="72"/>
      <c r="L1141" s="4">
        <v>0</v>
      </c>
      <c r="M1141" s="4">
        <f t="shared" si="16"/>
        <v>0</v>
      </c>
      <c r="N1141" s="98">
        <v>0</v>
      </c>
      <c r="O1141" s="4">
        <f t="shared" si="17"/>
        <v>0</v>
      </c>
      <c r="P1141" s="4">
        <v>0</v>
      </c>
      <c r="Q1141" s="70"/>
      <c r="R1141" s="71"/>
      <c r="S1141" s="4"/>
      <c r="T1141" s="4"/>
    </row>
    <row r="1142" spans="1:20" ht="11.65" customHeight="1">
      <c r="A1142" s="2">
        <v>1022</v>
      </c>
      <c r="C1142" s="96"/>
      <c r="H1142" s="72" t="s">
        <v>329</v>
      </c>
      <c r="I1142" s="99">
        <v>3208254.3299999996</v>
      </c>
      <c r="J1142" s="99">
        <v>677896.30723553488</v>
      </c>
      <c r="K1142" s="72"/>
      <c r="L1142" s="99">
        <f>SUBTOTAL(9,L1136:L1141)</f>
        <v>2641390.1926767169</v>
      </c>
      <c r="M1142" s="99">
        <f>SUBTOTAL(9,M1136:M1141)</f>
        <v>1964634.2583322232</v>
      </c>
      <c r="N1142" s="99">
        <f>SUBTOTAL(9,N1136:N1141)</f>
        <v>676755.93434449355</v>
      </c>
      <c r="O1142" s="99">
        <f>SUBTOTAL(9,O1136:O1141)</f>
        <v>0</v>
      </c>
      <c r="P1142" s="99">
        <f>SUBTOTAL(9,P1136:P1141)</f>
        <v>676755.93434449355</v>
      </c>
      <c r="Q1142" s="70"/>
      <c r="R1142" s="71"/>
      <c r="S1142" s="4"/>
      <c r="T1142" s="4"/>
    </row>
    <row r="1143" spans="1:20" ht="11.65" customHeight="1">
      <c r="A1143" s="2">
        <v>1023</v>
      </c>
      <c r="C1143" s="96"/>
      <c r="H1143" s="72"/>
      <c r="I1143" s="4"/>
      <c r="J1143" s="4"/>
      <c r="K1143" s="72"/>
      <c r="L1143" s="4"/>
      <c r="M1143" s="4"/>
      <c r="N1143" s="4"/>
      <c r="O1143" s="4"/>
      <c r="P1143" s="4"/>
      <c r="Q1143" s="70"/>
      <c r="R1143" s="71"/>
      <c r="S1143" s="4"/>
      <c r="T1143" s="4"/>
    </row>
    <row r="1144" spans="1:20" ht="11.65" customHeight="1">
      <c r="A1144" s="2">
        <v>1024</v>
      </c>
      <c r="C1144" s="96" t="s">
        <v>330</v>
      </c>
      <c r="D1144" s="1" t="s">
        <v>331</v>
      </c>
      <c r="H1144" s="72"/>
      <c r="I1144" s="4"/>
      <c r="J1144" s="4"/>
      <c r="K1144" s="72"/>
      <c r="L1144" s="4"/>
      <c r="M1144" s="4"/>
      <c r="N1144" s="4"/>
      <c r="O1144" s="4"/>
      <c r="P1144" s="4"/>
      <c r="Q1144" s="70"/>
      <c r="R1144" s="71"/>
      <c r="S1144" s="4"/>
      <c r="T1144" s="4"/>
    </row>
    <row r="1145" spans="1:20" ht="11.65" customHeight="1">
      <c r="A1145" s="2">
        <v>1025</v>
      </c>
      <c r="C1145" s="96"/>
      <c r="F1145" s="96" t="s">
        <v>574</v>
      </c>
      <c r="G1145" s="1" t="s">
        <v>135</v>
      </c>
      <c r="H1145" s="72"/>
      <c r="I1145" s="4">
        <v>0</v>
      </c>
      <c r="J1145" s="4">
        <v>0</v>
      </c>
      <c r="K1145" s="72"/>
      <c r="L1145" s="4">
        <v>0</v>
      </c>
      <c r="M1145" s="4">
        <f>L1145-N1145</f>
        <v>0</v>
      </c>
      <c r="N1145" s="98">
        <v>0</v>
      </c>
      <c r="O1145" s="4">
        <f>P1145-N1145</f>
        <v>0</v>
      </c>
      <c r="P1145" s="4">
        <v>0</v>
      </c>
      <c r="Q1145" s="70"/>
      <c r="R1145" s="71"/>
      <c r="S1145" s="4"/>
      <c r="T1145" s="4"/>
    </row>
    <row r="1146" spans="1:20" ht="11.65" customHeight="1">
      <c r="A1146" s="2">
        <v>1026</v>
      </c>
      <c r="C1146" s="96"/>
      <c r="F1146" s="96" t="s">
        <v>574</v>
      </c>
      <c r="G1146" s="1" t="s">
        <v>135</v>
      </c>
      <c r="H1146" s="72"/>
      <c r="I1146" s="4">
        <v>0</v>
      </c>
      <c r="J1146" s="4">
        <v>0</v>
      </c>
      <c r="K1146" s="72"/>
      <c r="L1146" s="4">
        <v>0</v>
      </c>
      <c r="M1146" s="4">
        <f>L1146-N1146</f>
        <v>0</v>
      </c>
      <c r="N1146" s="98">
        <v>0</v>
      </c>
      <c r="O1146" s="4">
        <f>P1146-N1146</f>
        <v>0</v>
      </c>
      <c r="P1146" s="4">
        <v>0</v>
      </c>
      <c r="Q1146" s="70"/>
      <c r="R1146" s="71"/>
      <c r="S1146" s="4"/>
      <c r="T1146" s="4"/>
    </row>
    <row r="1147" spans="1:20" ht="11.65" customHeight="1">
      <c r="A1147" s="2">
        <v>1027</v>
      </c>
      <c r="C1147" s="96"/>
      <c r="H1147" s="72" t="s">
        <v>329</v>
      </c>
      <c r="I1147" s="99">
        <v>0</v>
      </c>
      <c r="J1147" s="99">
        <v>0</v>
      </c>
      <c r="K1147" s="72"/>
      <c r="L1147" s="99">
        <f>SUBTOTAL(9,L1145:L1146)</f>
        <v>0</v>
      </c>
      <c r="M1147" s="99">
        <f>SUBTOTAL(9,M1145:M1146)</f>
        <v>0</v>
      </c>
      <c r="N1147" s="99">
        <f>SUBTOTAL(9,N1145:N1146)</f>
        <v>0</v>
      </c>
      <c r="O1147" s="99">
        <f>SUBTOTAL(9,O1145:O1146)</f>
        <v>0</v>
      </c>
      <c r="P1147" s="99">
        <f>SUBTOTAL(9,P1145:P1146)</f>
        <v>0</v>
      </c>
      <c r="Q1147" s="70"/>
      <c r="R1147" s="71"/>
      <c r="S1147" s="4"/>
      <c r="T1147" s="4"/>
    </row>
    <row r="1148" spans="1:20" ht="11.65" customHeight="1">
      <c r="A1148" s="2">
        <v>1028</v>
      </c>
      <c r="C1148" s="96"/>
      <c r="H1148" s="72"/>
      <c r="I1148" s="104"/>
      <c r="J1148" s="104"/>
      <c r="K1148" s="72"/>
      <c r="L1148" s="104"/>
      <c r="M1148" s="4"/>
      <c r="N1148" s="4"/>
      <c r="O1148" s="4"/>
      <c r="P1148" s="4"/>
      <c r="Q1148" s="70"/>
      <c r="R1148" s="71"/>
      <c r="S1148" s="4"/>
      <c r="T1148" s="4"/>
    </row>
    <row r="1149" spans="1:20" ht="11.65" customHeight="1">
      <c r="A1149" s="2">
        <v>1029</v>
      </c>
      <c r="C1149" s="96" t="s">
        <v>332</v>
      </c>
      <c r="D1149" s="1" t="s">
        <v>333</v>
      </c>
      <c r="H1149" s="72"/>
      <c r="I1149" s="4"/>
      <c r="J1149" s="4"/>
      <c r="K1149" s="72"/>
      <c r="L1149" s="4"/>
      <c r="M1149" s="4"/>
      <c r="N1149" s="4"/>
      <c r="O1149" s="4"/>
      <c r="P1149" s="4"/>
      <c r="Q1149" s="70"/>
      <c r="R1149" s="71"/>
      <c r="S1149" s="4"/>
      <c r="T1149" s="4"/>
    </row>
    <row r="1150" spans="1:20" ht="11.65" customHeight="1">
      <c r="A1150" s="2">
        <v>1030</v>
      </c>
      <c r="C1150" s="96"/>
      <c r="F1150" s="96" t="s">
        <v>677</v>
      </c>
      <c r="G1150" s="1" t="s">
        <v>131</v>
      </c>
      <c r="H1150" s="72"/>
      <c r="I1150" s="4">
        <v>195941.88</v>
      </c>
      <c r="J1150" s="4">
        <v>13250.76</v>
      </c>
      <c r="K1150" s="72"/>
      <c r="L1150" s="4">
        <v>-174658.55384129897</v>
      </c>
      <c r="M1150" s="4">
        <f t="shared" ref="M1150:M1160" si="18">L1150-N1150</f>
        <v>173011.6921078313</v>
      </c>
      <c r="N1150" s="98">
        <v>-347670.24594913027</v>
      </c>
      <c r="O1150" s="4">
        <f t="shared" ref="O1150:O1160" si="19">P1150-N1150</f>
        <v>0</v>
      </c>
      <c r="P1150" s="4">
        <v>-347670.24594913027</v>
      </c>
      <c r="Q1150" s="70"/>
      <c r="R1150" s="71"/>
      <c r="S1150" s="4"/>
      <c r="T1150" s="4"/>
    </row>
    <row r="1151" spans="1:20" ht="11.65" customHeight="1">
      <c r="A1151" s="2">
        <v>1031</v>
      </c>
      <c r="C1151" s="96"/>
      <c r="F1151" s="96" t="s">
        <v>574</v>
      </c>
      <c r="G1151" s="1" t="s">
        <v>133</v>
      </c>
      <c r="H1151" s="72"/>
      <c r="I1151" s="4">
        <v>13653.26</v>
      </c>
      <c r="J1151" s="4">
        <v>5864.5349215721808</v>
      </c>
      <c r="K1151" s="72"/>
      <c r="L1151" s="4">
        <v>337072.68287003879</v>
      </c>
      <c r="M1151" s="4">
        <f t="shared" si="18"/>
        <v>192288.61519687009</v>
      </c>
      <c r="N1151" s="98">
        <v>144784.0676731687</v>
      </c>
      <c r="O1151" s="4">
        <f t="shared" si="19"/>
        <v>0</v>
      </c>
      <c r="P1151" s="4">
        <v>144784.0676731687</v>
      </c>
      <c r="Q1151" s="70"/>
      <c r="R1151" s="71"/>
      <c r="S1151" s="4"/>
      <c r="T1151" s="4"/>
    </row>
    <row r="1152" spans="1:20" ht="11.65" customHeight="1">
      <c r="A1152" s="2">
        <v>1032</v>
      </c>
      <c r="C1152" s="96"/>
      <c r="F1152" s="96" t="s">
        <v>678</v>
      </c>
      <c r="G1152" s="1" t="s">
        <v>135</v>
      </c>
      <c r="H1152" s="72"/>
      <c r="I1152" s="4">
        <v>9025508.6599999908</v>
      </c>
      <c r="J1152" s="4">
        <v>3894929.4752516528</v>
      </c>
      <c r="K1152" s="72"/>
      <c r="L1152" s="4">
        <v>5197145.1177759264</v>
      </c>
      <c r="M1152" s="4">
        <f t="shared" si="18"/>
        <v>2954333.7185582672</v>
      </c>
      <c r="N1152" s="98">
        <v>2242811.3992176591</v>
      </c>
      <c r="O1152" s="4">
        <f t="shared" si="19"/>
        <v>0</v>
      </c>
      <c r="P1152" s="4">
        <v>2242811.3992176591</v>
      </c>
      <c r="Q1152" s="70"/>
      <c r="R1152" s="71"/>
      <c r="S1152" s="4"/>
      <c r="T1152" s="4"/>
    </row>
    <row r="1153" spans="1:20" ht="11.65" customHeight="1">
      <c r="A1153" s="2">
        <v>1033</v>
      </c>
      <c r="C1153" s="96"/>
      <c r="F1153" s="96" t="s">
        <v>671</v>
      </c>
      <c r="G1153" s="1" t="s">
        <v>134</v>
      </c>
      <c r="H1153" s="72"/>
      <c r="I1153" s="4">
        <v>15076510.24</v>
      </c>
      <c r="J1153" s="4">
        <v>6460828.3139427947</v>
      </c>
      <c r="K1153" s="72"/>
      <c r="L1153" s="4">
        <v>21082665.015754074</v>
      </c>
      <c r="M1153" s="4">
        <f t="shared" si="18"/>
        <v>12047982.79162983</v>
      </c>
      <c r="N1153" s="98">
        <v>9034682.2241242435</v>
      </c>
      <c r="O1153" s="4">
        <f t="shared" si="19"/>
        <v>0</v>
      </c>
      <c r="P1153" s="4">
        <v>9034682.2241242435</v>
      </c>
      <c r="Q1153" s="70"/>
      <c r="R1153" s="71"/>
      <c r="S1153" s="4"/>
      <c r="T1153" s="4"/>
    </row>
    <row r="1154" spans="1:20" ht="11.65" customHeight="1">
      <c r="A1154" s="2">
        <v>1034</v>
      </c>
      <c r="C1154" s="96"/>
      <c r="F1154" s="96" t="s">
        <v>664</v>
      </c>
      <c r="G1154" s="1" t="s">
        <v>132</v>
      </c>
      <c r="H1154" s="72"/>
      <c r="I1154" s="4">
        <v>5695882.6099999901</v>
      </c>
      <c r="J1154" s="4">
        <v>2841833.3513697898</v>
      </c>
      <c r="K1154" s="72"/>
      <c r="L1154" s="4">
        <v>5802075.5426989431</v>
      </c>
      <c r="M1154" s="4">
        <f t="shared" si="18"/>
        <v>2907259.6004847027</v>
      </c>
      <c r="N1154" s="98">
        <v>2894815.9422142403</v>
      </c>
      <c r="O1154" s="4">
        <f t="shared" si="19"/>
        <v>0</v>
      </c>
      <c r="P1154" s="4">
        <v>2894815.9422142403</v>
      </c>
      <c r="Q1154" s="70"/>
      <c r="R1154" s="71"/>
      <c r="S1154" s="4"/>
      <c r="T1154" s="4"/>
    </row>
    <row r="1155" spans="1:20" ht="11.65" customHeight="1">
      <c r="A1155" s="2">
        <v>1035</v>
      </c>
      <c r="C1155" s="96"/>
      <c r="F1155" s="96" t="s">
        <v>678</v>
      </c>
      <c r="G1155" s="1" t="s">
        <v>135</v>
      </c>
      <c r="H1155" s="72"/>
      <c r="I1155" s="4">
        <v>6752315.5499999998</v>
      </c>
      <c r="J1155" s="4">
        <v>2913940.2390086567</v>
      </c>
      <c r="K1155" s="72"/>
      <c r="L1155" s="4">
        <v>13302211.083697807</v>
      </c>
      <c r="M1155" s="4">
        <f>L1155-N1155</f>
        <v>7561684.3180945627</v>
      </c>
      <c r="N1155" s="98">
        <v>5740526.7656032443</v>
      </c>
      <c r="O1155" s="4">
        <f>P1155-N1155</f>
        <v>0</v>
      </c>
      <c r="P1155" s="4">
        <v>5740526.7656032443</v>
      </c>
      <c r="Q1155" s="70"/>
      <c r="R1155" s="71"/>
      <c r="S1155" s="4"/>
      <c r="T1155" s="4"/>
    </row>
    <row r="1156" spans="1:20" ht="11.65" customHeight="1">
      <c r="A1156" s="2">
        <v>1036</v>
      </c>
      <c r="C1156" s="96"/>
      <c r="F1156" s="96" t="s">
        <v>678</v>
      </c>
      <c r="G1156" s="1" t="s">
        <v>135</v>
      </c>
      <c r="H1156" s="72"/>
      <c r="I1156" s="4">
        <v>307800.43</v>
      </c>
      <c r="J1156" s="4">
        <v>132830.29383322693</v>
      </c>
      <c r="K1156" s="72"/>
      <c r="L1156" s="4">
        <v>302430.25116749655</v>
      </c>
      <c r="M1156" s="4">
        <f>L1156-N1156</f>
        <v>171917.44088118477</v>
      </c>
      <c r="N1156" s="98">
        <v>130512.81028631178</v>
      </c>
      <c r="O1156" s="4">
        <f>P1156-N1156</f>
        <v>0</v>
      </c>
      <c r="P1156" s="4">
        <v>130512.81028631178</v>
      </c>
      <c r="Q1156" s="70"/>
      <c r="R1156" s="71"/>
      <c r="S1156" s="4"/>
      <c r="T1156" s="4"/>
    </row>
    <row r="1157" spans="1:20" ht="11.65" customHeight="1">
      <c r="A1157" s="2">
        <v>1037</v>
      </c>
      <c r="C1157" s="96"/>
      <c r="F1157" s="96" t="s">
        <v>680</v>
      </c>
      <c r="G1157" s="1" t="s">
        <v>135</v>
      </c>
      <c r="H1157" s="72"/>
      <c r="I1157" s="4">
        <v>0</v>
      </c>
      <c r="J1157" s="4">
        <v>0</v>
      </c>
      <c r="K1157" s="72"/>
      <c r="L1157" s="4">
        <v>0</v>
      </c>
      <c r="M1157" s="4">
        <f t="shared" si="18"/>
        <v>0</v>
      </c>
      <c r="N1157" s="98">
        <v>0</v>
      </c>
      <c r="O1157" s="4">
        <f t="shared" si="19"/>
        <v>0</v>
      </c>
      <c r="P1157" s="4">
        <v>0</v>
      </c>
      <c r="Q1157" s="70"/>
      <c r="R1157" s="71"/>
      <c r="S1157" s="4"/>
      <c r="T1157" s="4"/>
    </row>
    <row r="1158" spans="1:20" ht="11.65" customHeight="1">
      <c r="A1158" s="2">
        <v>1038</v>
      </c>
      <c r="C1158" s="96"/>
      <c r="F1158" s="96" t="s">
        <v>678</v>
      </c>
      <c r="G1158" s="1" t="s">
        <v>135</v>
      </c>
      <c r="H1158" s="72"/>
      <c r="I1158" s="4">
        <v>0</v>
      </c>
      <c r="J1158" s="4">
        <v>0</v>
      </c>
      <c r="K1158" s="72"/>
      <c r="L1158" s="4">
        <v>0</v>
      </c>
      <c r="M1158" s="4">
        <f>L1158-N1158</f>
        <v>0</v>
      </c>
      <c r="N1158" s="98">
        <v>0</v>
      </c>
      <c r="O1158" s="4">
        <f>P1158-N1158</f>
        <v>0</v>
      </c>
      <c r="P1158" s="4">
        <v>0</v>
      </c>
      <c r="Q1158" s="70"/>
      <c r="R1158" s="71"/>
      <c r="S1158" s="4"/>
      <c r="T1158" s="4"/>
    </row>
    <row r="1159" spans="1:20" ht="11.65" customHeight="1">
      <c r="A1159" s="2">
        <v>1039</v>
      </c>
      <c r="C1159" s="96"/>
      <c r="F1159" s="96" t="s">
        <v>678</v>
      </c>
      <c r="G1159" s="1" t="s">
        <v>135</v>
      </c>
      <c r="H1159" s="72"/>
      <c r="I1159" s="4">
        <v>77055.570000000007</v>
      </c>
      <c r="J1159" s="4">
        <v>33253.085463807787</v>
      </c>
      <c r="K1159" s="72"/>
      <c r="L1159" s="4">
        <v>0</v>
      </c>
      <c r="M1159" s="4">
        <f>L1159-N1159</f>
        <v>0</v>
      </c>
      <c r="N1159" s="98">
        <v>0</v>
      </c>
      <c r="O1159" s="4">
        <f>P1159-N1159</f>
        <v>0</v>
      </c>
      <c r="P1159" s="4">
        <v>0</v>
      </c>
      <c r="Q1159" s="70"/>
      <c r="R1159" s="71"/>
      <c r="S1159" s="4"/>
      <c r="T1159" s="4"/>
    </row>
    <row r="1160" spans="1:20" ht="11.65" customHeight="1">
      <c r="A1160" s="2">
        <v>1040</v>
      </c>
      <c r="C1160" s="96"/>
      <c r="F1160" s="96" t="s">
        <v>679</v>
      </c>
      <c r="G1160" s="1" t="s">
        <v>135</v>
      </c>
      <c r="H1160" s="72"/>
      <c r="I1160" s="4">
        <v>16758.310000000001</v>
      </c>
      <c r="J1160" s="4">
        <v>7231.9952296632773</v>
      </c>
      <c r="K1160" s="72"/>
      <c r="L1160" s="4">
        <v>16185.711816837029</v>
      </c>
      <c r="M1160" s="4">
        <f t="shared" si="18"/>
        <v>9200.8195068087552</v>
      </c>
      <c r="N1160" s="98">
        <v>6984.8923100282736</v>
      </c>
      <c r="O1160" s="4">
        <f t="shared" si="19"/>
        <v>0</v>
      </c>
      <c r="P1160" s="4">
        <v>6984.8923100282736</v>
      </c>
      <c r="Q1160" s="70"/>
      <c r="R1160" s="71"/>
      <c r="S1160" s="4"/>
      <c r="T1160" s="4"/>
    </row>
    <row r="1161" spans="1:20" ht="11.65" customHeight="1">
      <c r="A1161" s="2">
        <v>1041</v>
      </c>
      <c r="C1161" s="96"/>
      <c r="H1161" s="72" t="s">
        <v>329</v>
      </c>
      <c r="I1161" s="99">
        <v>37161426.509999983</v>
      </c>
      <c r="J1161" s="99">
        <v>16303962.049021166</v>
      </c>
      <c r="K1161" s="72"/>
      <c r="L1161" s="99">
        <f>SUBTOTAL(9,L1150:L1160)</f>
        <v>45865126.851939827</v>
      </c>
      <c r="M1161" s="99">
        <f>SUBTOTAL(9,M1150:M1160)</f>
        <v>26017678.996460058</v>
      </c>
      <c r="N1161" s="99">
        <f>SUBTOTAL(9,N1150:N1160)</f>
        <v>19847447.855479766</v>
      </c>
      <c r="O1161" s="99">
        <f>SUBTOTAL(9,O1150:O1160)</f>
        <v>0</v>
      </c>
      <c r="P1161" s="99">
        <f>SUBTOTAL(9,P1150:P1160)</f>
        <v>19847447.855479766</v>
      </c>
      <c r="Q1161" s="70"/>
      <c r="R1161" s="71"/>
      <c r="S1161" s="4"/>
      <c r="T1161" s="4"/>
    </row>
    <row r="1162" spans="1:20" ht="11.65" customHeight="1">
      <c r="A1162" s="2">
        <v>1042</v>
      </c>
      <c r="C1162" s="96"/>
      <c r="H1162" s="72"/>
      <c r="I1162" s="4"/>
      <c r="J1162" s="4"/>
      <c r="K1162" s="72"/>
      <c r="L1162" s="4"/>
      <c r="M1162" s="4"/>
      <c r="N1162" s="4"/>
      <c r="O1162" s="4"/>
      <c r="P1162" s="4"/>
      <c r="Q1162" s="70"/>
      <c r="R1162" s="71"/>
      <c r="S1162" s="4"/>
      <c r="T1162" s="4"/>
    </row>
    <row r="1163" spans="1:20" ht="11.65" customHeight="1">
      <c r="A1163" s="2">
        <v>1043</v>
      </c>
      <c r="C1163" s="96" t="s">
        <v>334</v>
      </c>
      <c r="D1163" s="1" t="s">
        <v>335</v>
      </c>
      <c r="H1163" s="72"/>
      <c r="I1163" s="4"/>
      <c r="J1163" s="4"/>
      <c r="K1163" s="72"/>
      <c r="L1163" s="4"/>
      <c r="M1163" s="4"/>
      <c r="N1163" s="4"/>
      <c r="O1163" s="4"/>
      <c r="P1163" s="4"/>
      <c r="Q1163" s="70"/>
      <c r="R1163" s="71"/>
      <c r="S1163" s="4"/>
      <c r="T1163" s="4"/>
    </row>
    <row r="1164" spans="1:20" ht="11.65" customHeight="1">
      <c r="A1164" s="2">
        <v>1044</v>
      </c>
      <c r="C1164" s="96"/>
      <c r="F1164" s="96" t="s">
        <v>574</v>
      </c>
      <c r="G1164" s="1" t="s">
        <v>133</v>
      </c>
      <c r="H1164" s="72"/>
      <c r="I1164" s="4">
        <v>0</v>
      </c>
      <c r="J1164" s="4">
        <v>0</v>
      </c>
      <c r="K1164" s="72"/>
      <c r="L1164" s="4">
        <v>0</v>
      </c>
      <c r="M1164" s="4">
        <f>L1164-N1164</f>
        <v>0</v>
      </c>
      <c r="N1164" s="98">
        <v>0</v>
      </c>
      <c r="O1164" s="4">
        <f>P1164-N1164</f>
        <v>0</v>
      </c>
      <c r="P1164" s="4">
        <v>0</v>
      </c>
      <c r="Q1164" s="70"/>
      <c r="R1164" s="71"/>
      <c r="S1164" s="4"/>
      <c r="T1164" s="4"/>
    </row>
    <row r="1165" spans="1:20" ht="11.65" customHeight="1">
      <c r="A1165" s="2">
        <v>1045</v>
      </c>
      <c r="C1165" s="96"/>
      <c r="H1165" s="72" t="s">
        <v>329</v>
      </c>
      <c r="I1165" s="99">
        <v>0</v>
      </c>
      <c r="J1165" s="99">
        <v>0</v>
      </c>
      <c r="K1165" s="72"/>
      <c r="L1165" s="99">
        <f>SUBTOTAL(9,L1164)</f>
        <v>0</v>
      </c>
      <c r="M1165" s="99">
        <f>SUBTOTAL(9,M1164)</f>
        <v>0</v>
      </c>
      <c r="N1165" s="99">
        <f>SUBTOTAL(9,N1164)</f>
        <v>0</v>
      </c>
      <c r="O1165" s="99">
        <f>SUBTOTAL(9,O1164)</f>
        <v>0</v>
      </c>
      <c r="P1165" s="99">
        <f>SUBTOTAL(9,P1164)</f>
        <v>0</v>
      </c>
      <c r="Q1165" s="70"/>
      <c r="R1165" s="71"/>
      <c r="S1165" s="4"/>
      <c r="T1165" s="4"/>
    </row>
    <row r="1166" spans="1:20" ht="11.65" customHeight="1">
      <c r="A1166" s="2">
        <v>1046</v>
      </c>
      <c r="C1166" s="96"/>
      <c r="H1166" s="72"/>
      <c r="I1166" s="97"/>
      <c r="J1166" s="97"/>
      <c r="K1166" s="72"/>
      <c r="L1166" s="97"/>
      <c r="M1166" s="97"/>
      <c r="N1166" s="97"/>
      <c r="O1166" s="97"/>
      <c r="P1166" s="97"/>
      <c r="Q1166" s="70"/>
      <c r="R1166" s="71"/>
      <c r="S1166" s="4"/>
      <c r="T1166" s="4"/>
    </row>
    <row r="1167" spans="1:20" ht="11.65" customHeight="1">
      <c r="A1167" s="2">
        <v>1047</v>
      </c>
      <c r="C1167" s="1" t="s">
        <v>336</v>
      </c>
      <c r="D1167" s="1" t="s">
        <v>337</v>
      </c>
      <c r="H1167" s="72"/>
      <c r="I1167" s="97"/>
      <c r="J1167" s="97"/>
      <c r="K1167" s="72"/>
      <c r="L1167" s="97"/>
      <c r="M1167" s="97"/>
      <c r="N1167" s="97"/>
      <c r="O1167" s="97"/>
      <c r="P1167" s="97"/>
      <c r="Q1167" s="70"/>
      <c r="R1167" s="71"/>
      <c r="S1167" s="4"/>
      <c r="T1167" s="4"/>
    </row>
    <row r="1168" spans="1:20" ht="11.65" customHeight="1">
      <c r="A1168" s="2">
        <v>1048</v>
      </c>
      <c r="C1168" s="96"/>
      <c r="F1168" s="96" t="s">
        <v>574</v>
      </c>
      <c r="G1168" s="1" t="s">
        <v>135</v>
      </c>
      <c r="H1168" s="72"/>
      <c r="I1168" s="4">
        <v>0</v>
      </c>
      <c r="J1168" s="4">
        <v>0</v>
      </c>
      <c r="K1168" s="72"/>
      <c r="L1168" s="4">
        <v>0</v>
      </c>
      <c r="M1168" s="4">
        <f>L1168-N1168</f>
        <v>0</v>
      </c>
      <c r="N1168" s="98">
        <v>0</v>
      </c>
      <c r="O1168" s="4">
        <f>P1168-N1168</f>
        <v>0</v>
      </c>
      <c r="P1168" s="4">
        <v>0</v>
      </c>
      <c r="Q1168" s="70"/>
      <c r="R1168" s="71"/>
      <c r="S1168" s="4"/>
      <c r="T1168" s="4"/>
    </row>
    <row r="1169" spans="1:20" ht="11.65" customHeight="1">
      <c r="A1169" s="2">
        <v>1049</v>
      </c>
      <c r="C1169" s="96"/>
      <c r="H1169" s="72" t="s">
        <v>329</v>
      </c>
      <c r="I1169" s="99">
        <v>0</v>
      </c>
      <c r="J1169" s="99">
        <v>0</v>
      </c>
      <c r="K1169" s="72"/>
      <c r="L1169" s="99">
        <f>SUBTOTAL(9,L1168)</f>
        <v>0</v>
      </c>
      <c r="M1169" s="99">
        <f>SUBTOTAL(9,M1168)</f>
        <v>0</v>
      </c>
      <c r="N1169" s="99">
        <f>SUBTOTAL(9,N1168)</f>
        <v>0</v>
      </c>
      <c r="O1169" s="99">
        <f>SUBTOTAL(9,O1168)</f>
        <v>0</v>
      </c>
      <c r="P1169" s="99">
        <f>SUBTOTAL(9,P1168)</f>
        <v>0</v>
      </c>
      <c r="Q1169" s="70"/>
      <c r="R1169" s="71"/>
      <c r="S1169" s="4"/>
      <c r="T1169" s="4"/>
    </row>
    <row r="1170" spans="1:20" ht="11.65" customHeight="1">
      <c r="A1170" s="2">
        <v>1050</v>
      </c>
      <c r="C1170" s="96"/>
      <c r="H1170" s="72"/>
      <c r="I1170" s="97"/>
      <c r="J1170" s="97"/>
      <c r="K1170" s="72"/>
      <c r="L1170" s="97"/>
      <c r="M1170" s="97"/>
      <c r="N1170" s="97"/>
      <c r="O1170" s="97"/>
      <c r="P1170" s="97"/>
      <c r="Q1170" s="70"/>
      <c r="R1170" s="71"/>
      <c r="S1170" s="4"/>
      <c r="T1170" s="4"/>
    </row>
    <row r="1171" spans="1:20" ht="11.65" customHeight="1">
      <c r="A1171" s="2">
        <v>1051</v>
      </c>
      <c r="C1171" s="96"/>
      <c r="H1171" s="72"/>
      <c r="I1171" s="4"/>
      <c r="J1171" s="4"/>
      <c r="K1171" s="72"/>
      <c r="L1171" s="4"/>
      <c r="M1171" s="4"/>
      <c r="N1171" s="4"/>
      <c r="O1171" s="4"/>
      <c r="P1171" s="4"/>
      <c r="Q1171" s="70"/>
      <c r="R1171" s="71"/>
      <c r="S1171" s="4"/>
      <c r="T1171" s="4"/>
    </row>
    <row r="1172" spans="1:20" ht="11.65" customHeight="1">
      <c r="A1172" s="2">
        <v>1052</v>
      </c>
      <c r="C1172" s="96" t="s">
        <v>338</v>
      </c>
      <c r="D1172" s="1" t="s">
        <v>339</v>
      </c>
      <c r="H1172" s="72"/>
      <c r="I1172" s="4"/>
      <c r="J1172" s="4"/>
      <c r="K1172" s="72"/>
      <c r="L1172" s="4"/>
      <c r="M1172" s="4"/>
      <c r="N1172" s="4"/>
      <c r="O1172" s="4"/>
      <c r="P1172" s="4"/>
      <c r="Q1172" s="70"/>
      <c r="R1172" s="71"/>
      <c r="S1172" s="4"/>
      <c r="T1172" s="4"/>
    </row>
    <row r="1173" spans="1:20" ht="11.65" customHeight="1">
      <c r="A1173" s="2">
        <v>1053</v>
      </c>
      <c r="C1173" s="96"/>
      <c r="F1173" s="96" t="s">
        <v>574</v>
      </c>
      <c r="G1173" s="1" t="s">
        <v>135</v>
      </c>
      <c r="H1173" s="72"/>
      <c r="I1173" s="4">
        <v>168315.09</v>
      </c>
      <c r="J1173" s="4">
        <v>72635.840246441614</v>
      </c>
      <c r="K1173" s="72"/>
      <c r="L1173" s="4">
        <v>249015.3607445661</v>
      </c>
      <c r="M1173" s="4">
        <f>L1173-N1173</f>
        <v>141553.57605281722</v>
      </c>
      <c r="N1173" s="98">
        <v>107461.78469174886</v>
      </c>
      <c r="O1173" s="4">
        <f>P1173-N1173</f>
        <v>0</v>
      </c>
      <c r="P1173" s="4">
        <v>107461.78469174886</v>
      </c>
      <c r="Q1173" s="70"/>
      <c r="R1173" s="71"/>
      <c r="S1173" s="4"/>
      <c r="T1173" s="4"/>
    </row>
    <row r="1174" spans="1:20" ht="11.65" customHeight="1">
      <c r="A1174" s="2">
        <v>1054</v>
      </c>
      <c r="C1174" s="96"/>
      <c r="E1174" s="67"/>
      <c r="F1174" s="96" t="s">
        <v>574</v>
      </c>
      <c r="G1174" s="1" t="s">
        <v>135</v>
      </c>
      <c r="H1174" s="72"/>
      <c r="I1174" s="4">
        <v>46417.32</v>
      </c>
      <c r="J1174" s="4">
        <v>20031.24639738457</v>
      </c>
      <c r="K1174" s="72"/>
      <c r="L1174" s="4">
        <v>44532.498867975133</v>
      </c>
      <c r="M1174" s="4">
        <f>L1174-N1174</f>
        <v>25314.641018455615</v>
      </c>
      <c r="N1174" s="98">
        <v>19217.857849519518</v>
      </c>
      <c r="O1174" s="4">
        <f>P1174-N1174</f>
        <v>0</v>
      </c>
      <c r="P1174" s="4">
        <v>19217.857849519518</v>
      </c>
      <c r="Q1174" s="70"/>
      <c r="R1174" s="71"/>
      <c r="S1174" s="4"/>
      <c r="T1174" s="4"/>
    </row>
    <row r="1175" spans="1:20" ht="11.65" customHeight="1">
      <c r="A1175" s="2">
        <v>1055</v>
      </c>
      <c r="C1175" s="96"/>
      <c r="F1175" s="96" t="s">
        <v>574</v>
      </c>
      <c r="G1175" s="1" t="s">
        <v>135</v>
      </c>
      <c r="H1175" s="72"/>
      <c r="I1175" s="4">
        <v>0</v>
      </c>
      <c r="J1175" s="4">
        <v>0</v>
      </c>
      <c r="K1175" s="72"/>
      <c r="L1175" s="4">
        <v>0</v>
      </c>
      <c r="M1175" s="4">
        <f>L1175-N1175</f>
        <v>0</v>
      </c>
      <c r="N1175" s="98">
        <v>0</v>
      </c>
      <c r="O1175" s="4">
        <f>P1175-N1175</f>
        <v>0</v>
      </c>
      <c r="P1175" s="4">
        <v>0</v>
      </c>
      <c r="Q1175" s="70"/>
      <c r="R1175" s="71"/>
      <c r="S1175" s="4"/>
      <c r="T1175" s="4"/>
    </row>
    <row r="1176" spans="1:20" ht="11.65" customHeight="1">
      <c r="A1176" s="2">
        <v>1056</v>
      </c>
      <c r="C1176" s="96"/>
      <c r="H1176" s="72" t="s">
        <v>329</v>
      </c>
      <c r="I1176" s="99">
        <v>214732.41</v>
      </c>
      <c r="J1176" s="99">
        <v>92667.086643826187</v>
      </c>
      <c r="K1176" s="72"/>
      <c r="L1176" s="99">
        <f>SUBTOTAL(9,L1173:L1175)</f>
        <v>293547.85961254122</v>
      </c>
      <c r="M1176" s="99">
        <f>SUBTOTAL(9,M1173:M1175)</f>
        <v>166868.21707127284</v>
      </c>
      <c r="N1176" s="99">
        <f>SUBTOTAL(9,N1173:N1175)</f>
        <v>126679.64254126837</v>
      </c>
      <c r="O1176" s="99">
        <f>SUBTOTAL(9,O1173:O1175)</f>
        <v>0</v>
      </c>
      <c r="P1176" s="99">
        <f>SUBTOTAL(9,P1173:P1175)</f>
        <v>126679.64254126837</v>
      </c>
      <c r="Q1176" s="70"/>
      <c r="R1176" s="71"/>
      <c r="S1176" s="4"/>
      <c r="T1176" s="4"/>
    </row>
    <row r="1177" spans="1:20" ht="11.65" customHeight="1">
      <c r="A1177" s="2">
        <v>1057</v>
      </c>
      <c r="C1177" s="96"/>
      <c r="H1177" s="72"/>
      <c r="I1177" s="4"/>
      <c r="J1177" s="4"/>
      <c r="K1177" s="72"/>
      <c r="L1177" s="4"/>
      <c r="M1177" s="4"/>
      <c r="N1177" s="4"/>
      <c r="O1177" s="4"/>
      <c r="P1177" s="4"/>
      <c r="Q1177" s="70"/>
      <c r="R1177" s="71"/>
      <c r="S1177" s="4"/>
      <c r="T1177" s="4"/>
    </row>
    <row r="1178" spans="1:20" ht="11.65" customHeight="1">
      <c r="A1178" s="2">
        <v>1058</v>
      </c>
      <c r="C1178" s="101" t="s">
        <v>340</v>
      </c>
      <c r="H1178" s="102" t="s">
        <v>329</v>
      </c>
      <c r="I1178" s="124">
        <v>40584413.249999985</v>
      </c>
      <c r="J1178" s="124">
        <v>17074525.442900524</v>
      </c>
      <c r="K1178" s="102"/>
      <c r="L1178" s="124">
        <f>SUBTOTAL(9,L1136:L1176)</f>
        <v>48800064.90422909</v>
      </c>
      <c r="M1178" s="124">
        <f>SUBTOTAL(9,M1136:M1176)</f>
        <v>28149181.471863553</v>
      </c>
      <c r="N1178" s="124">
        <f>SUBTOTAL(9,N1136:N1176)</f>
        <v>20650883.432365526</v>
      </c>
      <c r="O1178" s="124">
        <f>SUBTOTAL(9,O1136:O1176)</f>
        <v>0</v>
      </c>
      <c r="P1178" s="124">
        <f>SUBTOTAL(9,P1136:P1176)</f>
        <v>20650883.432365526</v>
      </c>
      <c r="Q1178" s="70"/>
      <c r="R1178" s="71"/>
      <c r="S1178" s="4"/>
      <c r="T1178" s="4"/>
    </row>
    <row r="1179" spans="1:20" ht="11.65" customHeight="1">
      <c r="A1179" s="2">
        <v>1059</v>
      </c>
      <c r="C1179" s="96"/>
      <c r="H1179" s="72"/>
      <c r="I1179" s="4"/>
      <c r="J1179" s="4"/>
      <c r="K1179" s="72"/>
      <c r="L1179" s="4"/>
      <c r="M1179" s="4"/>
      <c r="N1179" s="4"/>
      <c r="O1179" s="4"/>
      <c r="P1179" s="4"/>
      <c r="Q1179" s="70"/>
      <c r="R1179" s="71"/>
      <c r="S1179" s="4"/>
      <c r="T1179" s="4"/>
    </row>
    <row r="1180" spans="1:20" ht="11.65" customHeight="1">
      <c r="A1180" s="2">
        <v>1060</v>
      </c>
      <c r="C1180" s="96"/>
      <c r="H1180" s="72"/>
      <c r="I1180" s="4"/>
      <c r="J1180" s="4"/>
      <c r="K1180" s="72"/>
      <c r="L1180" s="4"/>
      <c r="M1180" s="4"/>
      <c r="N1180" s="4"/>
      <c r="O1180" s="4"/>
      <c r="P1180" s="4"/>
      <c r="Q1180" s="70"/>
      <c r="R1180" s="71"/>
      <c r="S1180" s="4"/>
      <c r="T1180" s="4"/>
    </row>
    <row r="1181" spans="1:20" ht="11.65" customHeight="1">
      <c r="A1181" s="2">
        <v>1061</v>
      </c>
      <c r="C1181" s="96">
        <v>405</v>
      </c>
      <c r="D1181" s="1" t="s">
        <v>339</v>
      </c>
      <c r="H1181" s="72"/>
      <c r="I1181" s="4"/>
      <c r="J1181" s="4"/>
      <c r="K1181" s="72"/>
      <c r="L1181" s="4"/>
      <c r="M1181" s="4"/>
      <c r="N1181" s="4"/>
      <c r="O1181" s="4"/>
      <c r="P1181" s="4"/>
      <c r="Q1181" s="70"/>
      <c r="R1181" s="71"/>
      <c r="S1181" s="4"/>
      <c r="T1181" s="4"/>
    </row>
    <row r="1182" spans="1:20" ht="11.65" customHeight="1">
      <c r="A1182" s="2">
        <v>1062</v>
      </c>
      <c r="C1182" s="96"/>
      <c r="F1182" s="96" t="s">
        <v>491</v>
      </c>
      <c r="G1182" s="1" t="s">
        <v>131</v>
      </c>
      <c r="H1182" s="72"/>
      <c r="I1182" s="4">
        <v>0</v>
      </c>
      <c r="J1182" s="4">
        <v>0</v>
      </c>
      <c r="K1182" s="72"/>
      <c r="L1182" s="4">
        <v>0</v>
      </c>
      <c r="M1182" s="4">
        <f>L1182-N1182</f>
        <v>0</v>
      </c>
      <c r="N1182" s="98">
        <v>0</v>
      </c>
      <c r="O1182" s="4">
        <f>P1182-N1182</f>
        <v>0</v>
      </c>
      <c r="P1182" s="4">
        <v>0</v>
      </c>
      <c r="Q1182" s="70"/>
      <c r="R1182" s="71"/>
      <c r="S1182" s="4"/>
      <c r="T1182" s="4"/>
    </row>
    <row r="1183" spans="1:20" ht="11.65" customHeight="1">
      <c r="A1183" s="2">
        <v>1063</v>
      </c>
      <c r="C1183" s="96"/>
      <c r="H1183" s="72"/>
      <c r="I1183" s="4"/>
      <c r="J1183" s="4"/>
      <c r="K1183" s="72"/>
      <c r="L1183" s="4"/>
      <c r="M1183" s="4"/>
      <c r="N1183" s="4"/>
      <c r="O1183" s="4"/>
      <c r="P1183" s="4"/>
      <c r="Q1183" s="70"/>
      <c r="R1183" s="71"/>
      <c r="S1183" s="4"/>
      <c r="T1183" s="4"/>
    </row>
    <row r="1184" spans="1:20" ht="11.65" customHeight="1">
      <c r="A1184" s="2">
        <v>1064</v>
      </c>
      <c r="C1184" s="96"/>
      <c r="H1184" s="72" t="s">
        <v>329</v>
      </c>
      <c r="I1184" s="99">
        <v>0</v>
      </c>
      <c r="J1184" s="99">
        <v>0</v>
      </c>
      <c r="K1184" s="72"/>
      <c r="L1184" s="99">
        <f>SUBTOTAL(9,L1182)</f>
        <v>0</v>
      </c>
      <c r="M1184" s="99">
        <f>SUBTOTAL(9,M1182)</f>
        <v>0</v>
      </c>
      <c r="N1184" s="99">
        <f>SUBTOTAL(9,N1182)</f>
        <v>0</v>
      </c>
      <c r="O1184" s="99">
        <f>SUBTOTAL(9,O1182)</f>
        <v>0</v>
      </c>
      <c r="P1184" s="99">
        <f>SUBTOTAL(9,P1182)</f>
        <v>0</v>
      </c>
      <c r="Q1184" s="70"/>
      <c r="R1184" s="71"/>
      <c r="S1184" s="4"/>
      <c r="T1184" s="4"/>
    </row>
    <row r="1185" spans="1:20" ht="11.65" customHeight="1">
      <c r="A1185" s="2">
        <v>1065</v>
      </c>
      <c r="C1185" s="96"/>
      <c r="H1185" s="72"/>
      <c r="I1185" s="4"/>
      <c r="J1185" s="4"/>
      <c r="K1185" s="72"/>
      <c r="L1185" s="4"/>
      <c r="M1185" s="4"/>
      <c r="N1185" s="4"/>
      <c r="O1185" s="4"/>
      <c r="P1185" s="4"/>
      <c r="Q1185" s="70"/>
      <c r="R1185" s="71"/>
      <c r="S1185" s="4"/>
      <c r="T1185" s="4"/>
    </row>
    <row r="1186" spans="1:20" ht="11.65" customHeight="1">
      <c r="A1186" s="2">
        <v>1066</v>
      </c>
      <c r="C1186" s="96">
        <v>406</v>
      </c>
      <c r="D1186" s="1" t="s">
        <v>341</v>
      </c>
      <c r="H1186" s="72"/>
      <c r="I1186" s="4"/>
      <c r="J1186" s="4"/>
      <c r="K1186" s="72"/>
      <c r="L1186" s="4"/>
      <c r="M1186" s="4"/>
      <c r="N1186" s="4"/>
      <c r="O1186" s="4"/>
      <c r="P1186" s="4"/>
      <c r="Q1186" s="70"/>
      <c r="R1186" s="71"/>
      <c r="S1186" s="4"/>
      <c r="T1186" s="4"/>
    </row>
    <row r="1187" spans="1:20" ht="11.65" customHeight="1">
      <c r="A1187" s="2">
        <v>1067</v>
      </c>
      <c r="C1187" s="96"/>
      <c r="F1187" s="96" t="s">
        <v>574</v>
      </c>
      <c r="G1187" s="1" t="s">
        <v>131</v>
      </c>
      <c r="H1187" s="72"/>
      <c r="I1187" s="4">
        <v>0</v>
      </c>
      <c r="J1187" s="4">
        <v>0</v>
      </c>
      <c r="K1187" s="72"/>
      <c r="L1187" s="4">
        <v>0</v>
      </c>
      <c r="M1187" s="4">
        <f>L1187-N1187</f>
        <v>0</v>
      </c>
      <c r="N1187" s="98">
        <v>0</v>
      </c>
      <c r="O1187" s="4">
        <f>P1187-N1187</f>
        <v>0</v>
      </c>
      <c r="P1187" s="4">
        <v>0</v>
      </c>
      <c r="Q1187" s="70"/>
      <c r="R1187" s="71"/>
      <c r="S1187" s="4"/>
      <c r="T1187" s="4"/>
    </row>
    <row r="1188" spans="1:20" ht="11.65" customHeight="1">
      <c r="A1188" s="2">
        <v>1068</v>
      </c>
      <c r="C1188" s="96"/>
      <c r="F1188" s="96" t="s">
        <v>574</v>
      </c>
      <c r="G1188" s="1" t="s">
        <v>135</v>
      </c>
      <c r="H1188" s="72"/>
      <c r="I1188" s="4">
        <v>0</v>
      </c>
      <c r="J1188" s="4">
        <v>0</v>
      </c>
      <c r="K1188" s="72"/>
      <c r="L1188" s="4">
        <v>0</v>
      </c>
      <c r="M1188" s="4">
        <f>L1188-N1188</f>
        <v>0</v>
      </c>
      <c r="N1188" s="98">
        <v>0</v>
      </c>
      <c r="O1188" s="4">
        <f>P1188-N1188</f>
        <v>0</v>
      </c>
      <c r="P1188" s="4">
        <v>0</v>
      </c>
      <c r="Q1188" s="70"/>
      <c r="R1188" s="71"/>
      <c r="S1188" s="4"/>
      <c r="T1188" s="4"/>
    </row>
    <row r="1189" spans="1:20" ht="11.65" customHeight="1">
      <c r="A1189" s="2">
        <v>1069</v>
      </c>
      <c r="C1189" s="96"/>
      <c r="F1189" s="96" t="s">
        <v>574</v>
      </c>
      <c r="G1189" s="1" t="s">
        <v>135</v>
      </c>
      <c r="H1189" s="72"/>
      <c r="I1189" s="4">
        <v>0</v>
      </c>
      <c r="J1189" s="4">
        <v>0</v>
      </c>
      <c r="K1189" s="72"/>
      <c r="L1189" s="4">
        <v>0</v>
      </c>
      <c r="M1189" s="4">
        <f>L1189-N1189</f>
        <v>0</v>
      </c>
      <c r="N1189" s="98">
        <v>0</v>
      </c>
      <c r="O1189" s="4">
        <f>P1189-N1189</f>
        <v>0</v>
      </c>
      <c r="P1189" s="4">
        <v>0</v>
      </c>
      <c r="Q1189" s="70"/>
      <c r="R1189" s="71"/>
      <c r="S1189" s="4"/>
      <c r="T1189" s="4"/>
    </row>
    <row r="1190" spans="1:20" ht="11.65" customHeight="1">
      <c r="A1190" s="2">
        <v>1070</v>
      </c>
      <c r="C1190" s="96"/>
      <c r="F1190" s="96" t="s">
        <v>574</v>
      </c>
      <c r="G1190" s="1" t="s">
        <v>135</v>
      </c>
      <c r="H1190" s="72"/>
      <c r="I1190" s="4">
        <v>5523969.6900000004</v>
      </c>
      <c r="J1190" s="4">
        <v>2383851.5009499486</v>
      </c>
      <c r="K1190" s="72"/>
      <c r="L1190" s="4">
        <v>5523969.6900000004</v>
      </c>
      <c r="M1190" s="4">
        <f>L1190-N1190</f>
        <v>3140118.1890500518</v>
      </c>
      <c r="N1190" s="98">
        <v>2383851.5009499486</v>
      </c>
      <c r="O1190" s="4">
        <f>P1190-N1190</f>
        <v>0</v>
      </c>
      <c r="P1190" s="4">
        <v>2383851.5009499486</v>
      </c>
      <c r="Q1190" s="70"/>
      <c r="R1190" s="71"/>
      <c r="S1190" s="4"/>
      <c r="T1190" s="4"/>
    </row>
    <row r="1191" spans="1:20" ht="11.65" customHeight="1">
      <c r="A1191" s="2">
        <v>1071</v>
      </c>
      <c r="C1191" s="96"/>
      <c r="F1191" s="96" t="s">
        <v>574</v>
      </c>
      <c r="G1191" s="1" t="s">
        <v>134</v>
      </c>
      <c r="H1191" s="72"/>
      <c r="I1191" s="4">
        <v>0</v>
      </c>
      <c r="J1191" s="4">
        <v>0</v>
      </c>
      <c r="K1191" s="72"/>
      <c r="L1191" s="4">
        <v>0</v>
      </c>
      <c r="M1191" s="4">
        <f>L1191-N1191</f>
        <v>0</v>
      </c>
      <c r="N1191" s="98">
        <v>0</v>
      </c>
      <c r="O1191" s="4">
        <f>P1191-N1191</f>
        <v>0</v>
      </c>
      <c r="P1191" s="4">
        <v>0</v>
      </c>
      <c r="Q1191" s="70"/>
      <c r="R1191" s="71"/>
      <c r="S1191" s="4"/>
      <c r="T1191" s="4"/>
    </row>
    <row r="1192" spans="1:20" ht="11.65" customHeight="1">
      <c r="A1192" s="2">
        <v>1072</v>
      </c>
      <c r="C1192" s="96"/>
      <c r="H1192" s="72" t="s">
        <v>329</v>
      </c>
      <c r="I1192" s="99">
        <v>5523969.6900000004</v>
      </c>
      <c r="J1192" s="99">
        <v>2383851.5009499486</v>
      </c>
      <c r="K1192" s="72"/>
      <c r="L1192" s="99">
        <f>SUBTOTAL(9,L1187:L1191)</f>
        <v>5523969.6900000004</v>
      </c>
      <c r="M1192" s="99">
        <f>SUBTOTAL(9,M1187:M1191)</f>
        <v>3140118.1890500518</v>
      </c>
      <c r="N1192" s="99">
        <f>SUBTOTAL(9,N1187:N1191)</f>
        <v>2383851.5009499486</v>
      </c>
      <c r="O1192" s="99">
        <f>SUBTOTAL(9,O1187:O1191)</f>
        <v>0</v>
      </c>
      <c r="P1192" s="99">
        <f>SUBTOTAL(9,P1187:P1191)</f>
        <v>2383851.5009499486</v>
      </c>
      <c r="Q1192" s="70"/>
      <c r="R1192" s="71"/>
      <c r="S1192" s="4"/>
      <c r="T1192" s="4"/>
    </row>
    <row r="1193" spans="1:20" ht="11.65" customHeight="1">
      <c r="A1193" s="2">
        <v>1073</v>
      </c>
      <c r="C1193" s="96">
        <v>407</v>
      </c>
      <c r="D1193" s="1" t="s">
        <v>342</v>
      </c>
      <c r="H1193" s="72"/>
      <c r="I1193" s="4"/>
      <c r="J1193" s="4"/>
      <c r="K1193" s="72"/>
      <c r="L1193" s="4"/>
      <c r="M1193" s="4"/>
      <c r="N1193" s="4"/>
      <c r="O1193" s="4"/>
      <c r="P1193" s="4"/>
      <c r="Q1193" s="70"/>
      <c r="R1193" s="71"/>
      <c r="S1193" s="4"/>
      <c r="T1193" s="4"/>
    </row>
    <row r="1194" spans="1:20" ht="11.65" customHeight="1">
      <c r="A1194" s="2">
        <v>1074</v>
      </c>
      <c r="C1194" s="96"/>
      <c r="F1194" s="96" t="s">
        <v>663</v>
      </c>
      <c r="G1194" s="1" t="s">
        <v>131</v>
      </c>
      <c r="H1194" s="72"/>
      <c r="I1194" s="4">
        <v>-200503.97</v>
      </c>
      <c r="J1194" s="4">
        <v>0</v>
      </c>
      <c r="K1194" s="72"/>
      <c r="L1194" s="4">
        <v>-200503.97</v>
      </c>
      <c r="M1194" s="4">
        <f t="shared" ref="M1194:M1199" si="20">L1194-N1194</f>
        <v>-200503.97</v>
      </c>
      <c r="N1194" s="98">
        <v>0</v>
      </c>
      <c r="O1194" s="4">
        <f t="shared" ref="O1194:O1199" si="21">P1194-N1194</f>
        <v>0</v>
      </c>
      <c r="P1194" s="4">
        <v>0</v>
      </c>
      <c r="Q1194" s="70"/>
      <c r="R1194" s="71"/>
      <c r="S1194" s="4"/>
      <c r="T1194" s="4"/>
    </row>
    <row r="1195" spans="1:20" ht="11.65" customHeight="1">
      <c r="A1195" s="2">
        <v>1075</v>
      </c>
      <c r="C1195" s="96"/>
      <c r="F1195" s="96" t="s">
        <v>491</v>
      </c>
      <c r="G1195" s="1" t="s">
        <v>134</v>
      </c>
      <c r="H1195" s="72"/>
      <c r="I1195" s="4">
        <v>0</v>
      </c>
      <c r="J1195" s="4">
        <v>0</v>
      </c>
      <c r="K1195" s="72"/>
      <c r="L1195" s="4">
        <v>0</v>
      </c>
      <c r="M1195" s="4">
        <f t="shared" si="20"/>
        <v>0</v>
      </c>
      <c r="N1195" s="98">
        <v>0</v>
      </c>
      <c r="O1195" s="4">
        <f t="shared" si="21"/>
        <v>0</v>
      </c>
      <c r="P1195" s="4">
        <v>0</v>
      </c>
      <c r="Q1195" s="70"/>
      <c r="R1195" s="71"/>
      <c r="S1195" s="4"/>
      <c r="T1195" s="4"/>
    </row>
    <row r="1196" spans="1:20" ht="11.65" customHeight="1">
      <c r="A1196" s="2">
        <v>1076</v>
      </c>
      <c r="C1196" s="96"/>
      <c r="F1196" s="96" t="s">
        <v>574</v>
      </c>
      <c r="G1196" s="1" t="s">
        <v>640</v>
      </c>
      <c r="H1196" s="72"/>
      <c r="I1196" s="4">
        <v>1327320.8</v>
      </c>
      <c r="J1196" s="4">
        <v>572801.05773391493</v>
      </c>
      <c r="K1196" s="72"/>
      <c r="L1196" s="4">
        <v>-4.0000000270083547E-2</v>
      </c>
      <c r="M1196" s="4">
        <f t="shared" si="20"/>
        <v>-2.2738127734023887E-2</v>
      </c>
      <c r="N1196" s="98">
        <v>-1.7261872536059659E-2</v>
      </c>
      <c r="O1196" s="4">
        <f t="shared" si="21"/>
        <v>0</v>
      </c>
      <c r="P1196" s="4">
        <v>-1.7261872536059659E-2</v>
      </c>
      <c r="Q1196" s="70"/>
      <c r="R1196" s="71"/>
      <c r="S1196" s="4"/>
      <c r="T1196" s="4"/>
    </row>
    <row r="1197" spans="1:20" ht="11.65" customHeight="1">
      <c r="A1197" s="2">
        <v>1077</v>
      </c>
      <c r="C1197" s="96"/>
      <c r="F1197" s="96" t="s">
        <v>574</v>
      </c>
      <c r="G1197" s="1" t="s">
        <v>133</v>
      </c>
      <c r="H1197" s="72"/>
      <c r="I1197" s="4">
        <v>0</v>
      </c>
      <c r="J1197" s="4">
        <v>0</v>
      </c>
      <c r="K1197" s="72"/>
      <c r="L1197" s="4">
        <v>0</v>
      </c>
      <c r="M1197" s="4">
        <f t="shared" si="20"/>
        <v>0</v>
      </c>
      <c r="N1197" s="98">
        <v>0</v>
      </c>
      <c r="O1197" s="4">
        <f t="shared" si="21"/>
        <v>0</v>
      </c>
      <c r="P1197" s="4">
        <v>0</v>
      </c>
      <c r="Q1197" s="70"/>
      <c r="R1197" s="71"/>
      <c r="S1197" s="4"/>
      <c r="T1197" s="4"/>
    </row>
    <row r="1198" spans="1:20" ht="11.65" customHeight="1">
      <c r="A1198" s="2">
        <v>1078</v>
      </c>
      <c r="C1198" s="96"/>
      <c r="F1198" s="96" t="s">
        <v>574</v>
      </c>
      <c r="G1198" s="1" t="s">
        <v>135</v>
      </c>
      <c r="H1198" s="72"/>
      <c r="I1198" s="4">
        <v>0</v>
      </c>
      <c r="J1198" s="4">
        <v>0</v>
      </c>
      <c r="K1198" s="72"/>
      <c r="L1198" s="4">
        <v>0</v>
      </c>
      <c r="M1198" s="4">
        <f t="shared" si="20"/>
        <v>0</v>
      </c>
      <c r="N1198" s="98">
        <v>0</v>
      </c>
      <c r="O1198" s="4">
        <f t="shared" si="21"/>
        <v>0</v>
      </c>
      <c r="P1198" s="4">
        <v>0</v>
      </c>
      <c r="Q1198" s="70"/>
      <c r="R1198" s="71"/>
      <c r="S1198" s="4"/>
      <c r="T1198" s="4"/>
    </row>
    <row r="1199" spans="1:20" ht="11.65" customHeight="1">
      <c r="A1199" s="2">
        <v>1079</v>
      </c>
      <c r="C1199" s="96"/>
      <c r="F1199" s="96" t="s">
        <v>574</v>
      </c>
      <c r="G1199" s="1" t="s">
        <v>208</v>
      </c>
      <c r="H1199" s="72"/>
      <c r="I1199" s="4">
        <v>1163874.18</v>
      </c>
      <c r="J1199" s="4">
        <v>501910.26474059827</v>
      </c>
      <c r="K1199" s="72"/>
      <c r="L1199" s="4">
        <v>-9.0000000083819032E-2</v>
      </c>
      <c r="M1199" s="4">
        <f t="shared" si="20"/>
        <v>-5.1188310087634491E-2</v>
      </c>
      <c r="N1199" s="98">
        <v>-3.8811689996184541E-2</v>
      </c>
      <c r="O1199" s="4">
        <f t="shared" si="21"/>
        <v>0</v>
      </c>
      <c r="P1199" s="4">
        <v>-3.8811689996184541E-2</v>
      </c>
      <c r="Q1199" s="70"/>
      <c r="R1199" s="71"/>
      <c r="S1199" s="4"/>
      <c r="T1199" s="4"/>
    </row>
    <row r="1200" spans="1:20" ht="11.65" customHeight="1">
      <c r="A1200" s="2">
        <v>1080</v>
      </c>
      <c r="C1200" s="96"/>
      <c r="H1200" s="72" t="s">
        <v>329</v>
      </c>
      <c r="I1200" s="99">
        <v>2290691.0099999998</v>
      </c>
      <c r="J1200" s="99">
        <v>1074711.3224745132</v>
      </c>
      <c r="K1200" s="72"/>
      <c r="L1200" s="99">
        <f>SUBTOTAL(9,L1194:L1199)</f>
        <v>-200504.10000000036</v>
      </c>
      <c r="M1200" s="99">
        <f>SUBTOTAL(9,M1194:M1199)</f>
        <v>-200504.04392643782</v>
      </c>
      <c r="N1200" s="99">
        <f>SUBTOTAL(9,N1194:N1199)</f>
        <v>-5.6073562532244201E-2</v>
      </c>
      <c r="O1200" s="99">
        <f>SUBTOTAL(9,O1194:O1199)</f>
        <v>0</v>
      </c>
      <c r="P1200" s="99">
        <f>SUBTOTAL(9,P1194:P1199)</f>
        <v>-5.6073562532244201E-2</v>
      </c>
      <c r="Q1200" s="70"/>
      <c r="R1200" s="71"/>
      <c r="S1200" s="4"/>
      <c r="T1200" s="4"/>
    </row>
    <row r="1201" spans="1:20" ht="11.65" customHeight="1">
      <c r="A1201" s="2">
        <v>1081</v>
      </c>
      <c r="C1201" s="96"/>
      <c r="H1201" s="72"/>
      <c r="I1201" s="4"/>
      <c r="J1201" s="4"/>
      <c r="K1201" s="72"/>
      <c r="L1201" s="4"/>
      <c r="M1201" s="4"/>
      <c r="N1201" s="4"/>
      <c r="O1201" s="4"/>
      <c r="P1201" s="4"/>
      <c r="Q1201" s="70"/>
      <c r="R1201" s="71"/>
      <c r="S1201" s="4"/>
      <c r="T1201" s="4"/>
    </row>
    <row r="1202" spans="1:20" ht="11.65" customHeight="1" thickBot="1">
      <c r="A1202" s="2">
        <v>1082</v>
      </c>
      <c r="C1202" s="101" t="s">
        <v>343</v>
      </c>
      <c r="H1202" s="102" t="s">
        <v>329</v>
      </c>
      <c r="I1202" s="103">
        <v>48399073.949999988</v>
      </c>
      <c r="J1202" s="103">
        <v>20533088.266324986</v>
      </c>
      <c r="K1202" s="102"/>
      <c r="L1202" s="103">
        <f>SUBTOTAL(9,L1182:L1200)+L1178</f>
        <v>54123530.494229093</v>
      </c>
      <c r="M1202" s="103">
        <f>SUBTOTAL(9,M1182:M1200)+M1178</f>
        <v>31088795.616987169</v>
      </c>
      <c r="N1202" s="103">
        <f>SUBTOTAL(9,N1182:N1200)+N1178</f>
        <v>23034734.87724191</v>
      </c>
      <c r="O1202" s="103">
        <f>SUBTOTAL(9,O1182:O1200)+O1178</f>
        <v>0</v>
      </c>
      <c r="P1202" s="103">
        <f>SUBTOTAL(9,P1182:P1200)+P1178</f>
        <v>23034734.87724191</v>
      </c>
      <c r="Q1202" s="70"/>
      <c r="R1202" s="71"/>
      <c r="S1202" s="4"/>
      <c r="T1202" s="4"/>
    </row>
    <row r="1203" spans="1:20" ht="11.65" customHeight="1" thickTop="1">
      <c r="A1203" s="2">
        <v>1083</v>
      </c>
      <c r="C1203" s="96"/>
      <c r="H1203" s="72"/>
      <c r="I1203" s="4"/>
      <c r="J1203" s="4"/>
      <c r="K1203" s="72"/>
      <c r="L1203" s="4"/>
      <c r="M1203" s="4"/>
      <c r="N1203" s="4"/>
      <c r="O1203" s="4"/>
      <c r="P1203" s="4"/>
      <c r="Q1203" s="70"/>
      <c r="R1203" s="71"/>
      <c r="S1203" s="4"/>
      <c r="T1203" s="4"/>
    </row>
    <row r="1204" spans="1:20" ht="11.65" customHeight="1">
      <c r="A1204" s="2">
        <v>1084</v>
      </c>
      <c r="C1204" s="96"/>
      <c r="H1204" s="72"/>
      <c r="I1204" s="4"/>
      <c r="J1204" s="4"/>
      <c r="K1204" s="72"/>
      <c r="L1204" s="4"/>
      <c r="M1204" s="4"/>
      <c r="N1204" s="4"/>
      <c r="O1204" s="4"/>
      <c r="P1204" s="4"/>
      <c r="Q1204" s="70"/>
      <c r="R1204" s="71"/>
      <c r="S1204" s="4"/>
      <c r="T1204" s="4"/>
    </row>
    <row r="1205" spans="1:20" ht="11.65" customHeight="1">
      <c r="A1205" s="2">
        <v>1085</v>
      </c>
      <c r="C1205" s="96"/>
      <c r="H1205" s="72"/>
      <c r="I1205" s="4"/>
      <c r="J1205" s="4"/>
      <c r="K1205" s="72"/>
      <c r="L1205" s="4"/>
      <c r="M1205" s="4"/>
      <c r="N1205" s="4"/>
      <c r="O1205" s="4"/>
      <c r="P1205" s="4"/>
      <c r="Q1205" s="70"/>
      <c r="R1205" s="71"/>
      <c r="S1205" s="4"/>
      <c r="T1205" s="4"/>
    </row>
    <row r="1206" spans="1:20" ht="11.65" customHeight="1">
      <c r="A1206" s="2">
        <v>1086</v>
      </c>
      <c r="C1206" s="96" t="s">
        <v>344</v>
      </c>
      <c r="H1206" s="72"/>
      <c r="I1206" s="4"/>
      <c r="J1206" s="4"/>
      <c r="K1206" s="72"/>
      <c r="L1206" s="4"/>
      <c r="M1206" s="4"/>
      <c r="N1206" s="4"/>
      <c r="O1206" s="4"/>
      <c r="P1206" s="4"/>
      <c r="Q1206" s="70"/>
      <c r="R1206" s="71"/>
      <c r="S1206" s="4"/>
      <c r="T1206" s="4"/>
    </row>
    <row r="1207" spans="1:20" ht="11.65" customHeight="1">
      <c r="A1207" s="2">
        <v>1087</v>
      </c>
      <c r="C1207" s="96"/>
      <c r="E1207" s="96" t="s">
        <v>131</v>
      </c>
      <c r="H1207" s="72"/>
      <c r="I1207" s="4">
        <v>1668032.91</v>
      </c>
      <c r="J1207" s="4">
        <v>14050.17</v>
      </c>
      <c r="K1207" s="72"/>
      <c r="L1207" s="4">
        <v>733602.15059512318</v>
      </c>
      <c r="M1207" s="4">
        <f t="shared" ref="M1207:M1216" si="22">L1207-N1207</f>
        <v>1080544.5065442533</v>
      </c>
      <c r="N1207" s="98">
        <v>-346942.35594913026</v>
      </c>
      <c r="O1207" s="4">
        <f t="shared" ref="O1207:O1216" si="23">P1207-N1207</f>
        <v>0</v>
      </c>
      <c r="P1207" s="4">
        <v>-346942.35594913026</v>
      </c>
      <c r="Q1207" s="70"/>
      <c r="R1207" s="71"/>
      <c r="S1207" s="4"/>
      <c r="T1207" s="4"/>
    </row>
    <row r="1208" spans="1:20" ht="11.65" customHeight="1">
      <c r="A1208" s="2">
        <v>1088</v>
      </c>
      <c r="C1208" s="96"/>
      <c r="E1208" s="1" t="s">
        <v>133</v>
      </c>
      <c r="H1208" s="72"/>
      <c r="I1208" s="4">
        <v>13653.26</v>
      </c>
      <c r="J1208" s="4">
        <v>5864.5349215721808</v>
      </c>
      <c r="K1208" s="72"/>
      <c r="L1208" s="4">
        <v>337072.68287003879</v>
      </c>
      <c r="M1208" s="4">
        <f t="shared" si="22"/>
        <v>192288.61519687009</v>
      </c>
      <c r="N1208" s="98">
        <v>144784.0676731687</v>
      </c>
      <c r="O1208" s="4">
        <f t="shared" si="23"/>
        <v>0</v>
      </c>
      <c r="P1208" s="4">
        <v>144784.0676731687</v>
      </c>
      <c r="Q1208" s="70"/>
      <c r="R1208" s="71"/>
      <c r="S1208" s="4"/>
      <c r="T1208" s="4"/>
    </row>
    <row r="1209" spans="1:20" ht="11.65" customHeight="1">
      <c r="A1209" s="2">
        <v>1089</v>
      </c>
      <c r="C1209" s="96"/>
      <c r="E1209" s="1" t="s">
        <v>208</v>
      </c>
      <c r="H1209" s="72"/>
      <c r="I1209" s="4">
        <v>1163874.18</v>
      </c>
      <c r="J1209" s="4">
        <v>501910.26474059827</v>
      </c>
      <c r="K1209" s="72"/>
      <c r="L1209" s="4">
        <v>-9.0000000083819032E-2</v>
      </c>
      <c r="M1209" s="4">
        <f t="shared" si="22"/>
        <v>-5.1188310087634491E-2</v>
      </c>
      <c r="N1209" s="98">
        <v>-3.8811689996184541E-2</v>
      </c>
      <c r="O1209" s="4">
        <f t="shared" si="23"/>
        <v>0</v>
      </c>
      <c r="P1209" s="4">
        <v>-3.8811689996184541E-2</v>
      </c>
      <c r="Q1209" s="70"/>
      <c r="R1209" s="71"/>
      <c r="S1209" s="4"/>
      <c r="T1209" s="4"/>
    </row>
    <row r="1210" spans="1:20" ht="11.65" customHeight="1">
      <c r="A1210" s="2">
        <v>1090</v>
      </c>
      <c r="C1210" s="96"/>
      <c r="E1210" s="1" t="s">
        <v>136</v>
      </c>
      <c r="H1210" s="72"/>
      <c r="I1210" s="4">
        <v>0</v>
      </c>
      <c r="J1210" s="4">
        <v>0</v>
      </c>
      <c r="K1210" s="72"/>
      <c r="L1210" s="4">
        <v>0</v>
      </c>
      <c r="M1210" s="4">
        <f t="shared" si="22"/>
        <v>0</v>
      </c>
      <c r="N1210" s="98">
        <v>0</v>
      </c>
      <c r="O1210" s="4">
        <f t="shared" si="23"/>
        <v>0</v>
      </c>
      <c r="P1210" s="4">
        <v>0</v>
      </c>
      <c r="Q1210" s="70"/>
      <c r="R1210" s="71"/>
      <c r="S1210" s="4"/>
      <c r="T1210" s="4"/>
    </row>
    <row r="1211" spans="1:20" ht="11.65" customHeight="1">
      <c r="A1211" s="2">
        <v>1091</v>
      </c>
      <c r="C1211" s="96"/>
      <c r="E1211" s="1" t="s">
        <v>214</v>
      </c>
      <c r="H1211" s="72"/>
      <c r="I1211" s="4">
        <v>0</v>
      </c>
      <c r="J1211" s="4">
        <v>0</v>
      </c>
      <c r="K1211" s="72"/>
      <c r="L1211" s="4">
        <v>0</v>
      </c>
      <c r="M1211" s="4">
        <f t="shared" si="22"/>
        <v>0</v>
      </c>
      <c r="N1211" s="98">
        <v>0</v>
      </c>
      <c r="O1211" s="4">
        <f t="shared" si="23"/>
        <v>0</v>
      </c>
      <c r="P1211" s="4">
        <v>0</v>
      </c>
      <c r="Q1211" s="70"/>
      <c r="R1211" s="71"/>
      <c r="S1211" s="4"/>
      <c r="T1211" s="4"/>
    </row>
    <row r="1212" spans="1:20" ht="11.65" customHeight="1">
      <c r="A1212" s="2">
        <v>1092</v>
      </c>
      <c r="C1212" s="96"/>
      <c r="E1212" s="1" t="s">
        <v>134</v>
      </c>
      <c r="H1212" s="72"/>
      <c r="I1212" s="4">
        <v>16342087.65</v>
      </c>
      <c r="J1212" s="4">
        <v>7003173.8722882904</v>
      </c>
      <c r="K1212" s="72"/>
      <c r="L1212" s="4">
        <v>22341923.49372099</v>
      </c>
      <c r="M1212" s="4">
        <f t="shared" si="22"/>
        <v>12767603.601495299</v>
      </c>
      <c r="N1212" s="98">
        <v>9574319.8922256902</v>
      </c>
      <c r="O1212" s="4">
        <f t="shared" si="23"/>
        <v>0</v>
      </c>
      <c r="P1212" s="4">
        <v>9574319.8922256902</v>
      </c>
      <c r="Q1212" s="70"/>
      <c r="R1212" s="71"/>
      <c r="S1212" s="4"/>
      <c r="T1212" s="4"/>
    </row>
    <row r="1213" spans="1:20" ht="11.65" customHeight="1">
      <c r="A1213" s="2">
        <v>1093</v>
      </c>
      <c r="C1213" s="96"/>
      <c r="E1213" s="1" t="s">
        <v>216</v>
      </c>
      <c r="H1213" s="72"/>
      <c r="I1213" s="4">
        <v>0</v>
      </c>
      <c r="J1213" s="4">
        <v>0</v>
      </c>
      <c r="K1213" s="72"/>
      <c r="L1213" s="4">
        <v>0</v>
      </c>
      <c r="M1213" s="4">
        <f>L1213-N1213</f>
        <v>0</v>
      </c>
      <c r="N1213" s="98">
        <v>0</v>
      </c>
      <c r="O1213" s="4">
        <f>P1213-N1213</f>
        <v>0</v>
      </c>
      <c r="P1213" s="4">
        <v>0</v>
      </c>
      <c r="Q1213" s="70"/>
      <c r="R1213" s="71"/>
      <c r="S1213" s="4"/>
      <c r="T1213" s="4"/>
    </row>
    <row r="1214" spans="1:20" ht="11.65" customHeight="1">
      <c r="A1214" s="2">
        <v>1094</v>
      </c>
      <c r="C1214" s="96"/>
      <c r="E1214" s="1" t="s">
        <v>219</v>
      </c>
      <c r="H1214" s="72"/>
      <c r="I1214" s="4">
        <v>0</v>
      </c>
      <c r="J1214" s="4">
        <v>0</v>
      </c>
      <c r="K1214" s="72"/>
      <c r="L1214" s="4">
        <v>0</v>
      </c>
      <c r="M1214" s="4">
        <f t="shared" si="22"/>
        <v>0</v>
      </c>
      <c r="N1214" s="98">
        <v>0</v>
      </c>
      <c r="O1214" s="4">
        <f t="shared" si="23"/>
        <v>0</v>
      </c>
      <c r="P1214" s="4">
        <v>0</v>
      </c>
      <c r="Q1214" s="70"/>
      <c r="R1214" s="71"/>
      <c r="S1214" s="4"/>
      <c r="T1214" s="4"/>
    </row>
    <row r="1215" spans="1:20" ht="11.65" customHeight="1">
      <c r="A1215" s="2">
        <v>1095</v>
      </c>
      <c r="C1215" s="96"/>
      <c r="E1215" s="1" t="s">
        <v>132</v>
      </c>
      <c r="H1215" s="72"/>
      <c r="I1215" s="4">
        <v>5965964.52999999</v>
      </c>
      <c r="J1215" s="4">
        <v>2976584.6902598287</v>
      </c>
      <c r="K1215" s="72"/>
      <c r="L1215" s="4">
        <v>6075442.5829723198</v>
      </c>
      <c r="M1215" s="4">
        <f t="shared" si="22"/>
        <v>3044236.2645150316</v>
      </c>
      <c r="N1215" s="98">
        <v>3031206.3184572882</v>
      </c>
      <c r="O1215" s="4">
        <f t="shared" si="23"/>
        <v>0</v>
      </c>
      <c r="P1215" s="4">
        <v>3031206.3184572882</v>
      </c>
      <c r="Q1215" s="70"/>
      <c r="R1215" s="71"/>
      <c r="S1215" s="4"/>
      <c r="T1215" s="4"/>
    </row>
    <row r="1216" spans="1:20" ht="11.65" customHeight="1">
      <c r="A1216" s="2">
        <v>1096</v>
      </c>
      <c r="C1216" s="96"/>
      <c r="E1216" s="1" t="s">
        <v>135</v>
      </c>
      <c r="H1216" s="72"/>
      <c r="I1216" s="4">
        <v>21918140.61999999</v>
      </c>
      <c r="J1216" s="4">
        <v>9458703.6763807833</v>
      </c>
      <c r="K1216" s="72"/>
      <c r="L1216" s="4">
        <v>24635489.714070607</v>
      </c>
      <c r="M1216" s="4">
        <f t="shared" si="22"/>
        <v>14004122.703162147</v>
      </c>
      <c r="N1216" s="98">
        <v>10631367.01090846</v>
      </c>
      <c r="O1216" s="4">
        <f t="shared" si="23"/>
        <v>0</v>
      </c>
      <c r="P1216" s="4">
        <v>10631367.01090846</v>
      </c>
      <c r="Q1216" s="70"/>
      <c r="R1216" s="71"/>
      <c r="S1216" s="4"/>
      <c r="T1216" s="4"/>
    </row>
    <row r="1217" spans="1:20" ht="11.65" customHeight="1" thickBot="1">
      <c r="A1217" s="2">
        <v>1097</v>
      </c>
      <c r="C1217" s="96" t="s">
        <v>345</v>
      </c>
      <c r="H1217" s="72" t="s">
        <v>1</v>
      </c>
      <c r="I1217" s="114">
        <v>47071753.149999976</v>
      </c>
      <c r="J1217" s="114">
        <v>19960287.208591074</v>
      </c>
      <c r="K1217" s="72"/>
      <c r="L1217" s="114">
        <f>SUM(L1207:L1216)</f>
        <v>54123530.534229085</v>
      </c>
      <c r="M1217" s="114">
        <f>SUM(M1207:M1216)</f>
        <v>31088795.63972529</v>
      </c>
      <c r="N1217" s="114">
        <f>SUM(N1207:N1216)</f>
        <v>23034734.894503787</v>
      </c>
      <c r="O1217" s="114">
        <f>SUM(O1207:O1216)</f>
        <v>0</v>
      </c>
      <c r="P1217" s="114">
        <f>SUM(P1207:P1216)</f>
        <v>23034734.894503787</v>
      </c>
      <c r="Q1217" s="70"/>
      <c r="R1217" s="71"/>
      <c r="S1217" s="4"/>
      <c r="T1217" s="4"/>
    </row>
    <row r="1218" spans="1:20" ht="11.65" customHeight="1" thickTop="1">
      <c r="A1218" s="2">
        <v>1098</v>
      </c>
      <c r="C1218" s="96">
        <v>408</v>
      </c>
      <c r="D1218" s="1" t="s">
        <v>65</v>
      </c>
      <c r="H1218" s="72"/>
      <c r="I1218" s="4"/>
      <c r="J1218" s="4"/>
      <c r="K1218" s="72"/>
      <c r="L1218" s="4"/>
      <c r="M1218" s="4"/>
      <c r="N1218" s="4"/>
      <c r="O1218" s="4"/>
      <c r="P1218" s="4"/>
      <c r="Q1218" s="70"/>
      <c r="R1218" s="71"/>
      <c r="S1218" s="4"/>
      <c r="T1218" s="4"/>
    </row>
    <row r="1219" spans="1:20" ht="11.65" customHeight="1">
      <c r="A1219" s="2">
        <v>1099</v>
      </c>
      <c r="C1219" s="96"/>
      <c r="F1219" s="96" t="s">
        <v>666</v>
      </c>
      <c r="G1219" s="1" t="s">
        <v>131</v>
      </c>
      <c r="H1219" s="72"/>
      <c r="I1219" s="4">
        <v>27545790.770000003</v>
      </c>
      <c r="J1219" s="4">
        <v>-1214.83</v>
      </c>
      <c r="K1219" s="72"/>
      <c r="L1219" s="4">
        <v>27545790.770000003</v>
      </c>
      <c r="M1219" s="4">
        <f t="shared" ref="M1219:M1226" si="24">L1219-N1219</f>
        <v>27547005.600000001</v>
      </c>
      <c r="N1219" s="98">
        <v>-1214.83</v>
      </c>
      <c r="O1219" s="4">
        <f t="shared" ref="O1219:O1226" si="25">P1219-N1219</f>
        <v>0</v>
      </c>
      <c r="P1219" s="4">
        <v>-1214.83</v>
      </c>
      <c r="Q1219" s="70"/>
      <c r="R1219" s="71"/>
      <c r="S1219" s="4"/>
      <c r="T1219" s="4"/>
    </row>
    <row r="1220" spans="1:20" ht="11.65" customHeight="1">
      <c r="A1220" s="2">
        <v>1100</v>
      </c>
      <c r="C1220" s="96"/>
      <c r="F1220" s="96" t="s">
        <v>491</v>
      </c>
      <c r="G1220" s="1" t="s">
        <v>641</v>
      </c>
      <c r="H1220" s="72"/>
      <c r="I1220" s="4">
        <v>108846555.889999</v>
      </c>
      <c r="J1220" s="4">
        <v>46644674.329439692</v>
      </c>
      <c r="K1220" s="72"/>
      <c r="L1220" s="4">
        <v>130943994.55666567</v>
      </c>
      <c r="M1220" s="4">
        <f t="shared" si="24"/>
        <v>74829770.899793938</v>
      </c>
      <c r="N1220" s="98">
        <v>56114223.656871736</v>
      </c>
      <c r="O1220" s="4">
        <f t="shared" si="25"/>
        <v>0</v>
      </c>
      <c r="P1220" s="4">
        <v>56114223.656871736</v>
      </c>
      <c r="Q1220" s="70"/>
      <c r="R1220" s="71"/>
      <c r="S1220" s="4"/>
      <c r="T1220" s="4"/>
    </row>
    <row r="1221" spans="1:20" ht="11.65" customHeight="1">
      <c r="A1221" s="2">
        <v>1101</v>
      </c>
      <c r="C1221" s="96"/>
      <c r="F1221" s="96" t="s">
        <v>491</v>
      </c>
      <c r="G1221" s="1" t="s">
        <v>134</v>
      </c>
      <c r="H1221" s="72"/>
      <c r="I1221" s="4">
        <v>9622895.5</v>
      </c>
      <c r="J1221" s="4">
        <v>4123757.7343039503</v>
      </c>
      <c r="K1221" s="72"/>
      <c r="L1221" s="4">
        <v>9622895.5</v>
      </c>
      <c r="M1221" s="4">
        <f t="shared" si="24"/>
        <v>5499137.7656960497</v>
      </c>
      <c r="N1221" s="98">
        <v>4123757.7343039503</v>
      </c>
      <c r="O1221" s="4">
        <f t="shared" si="25"/>
        <v>0</v>
      </c>
      <c r="P1221" s="4">
        <v>4123757.7343039503</v>
      </c>
      <c r="Q1221" s="70"/>
      <c r="R1221" s="71"/>
      <c r="S1221" s="4"/>
      <c r="T1221" s="4"/>
    </row>
    <row r="1222" spans="1:20" ht="11.65" customHeight="1">
      <c r="A1222" s="2">
        <v>1102</v>
      </c>
      <c r="C1222" s="96"/>
      <c r="F1222" s="96" t="s">
        <v>574</v>
      </c>
      <c r="G1222" s="1" t="s">
        <v>133</v>
      </c>
      <c r="H1222" s="72"/>
      <c r="I1222" s="4">
        <v>827315.74</v>
      </c>
      <c r="J1222" s="4">
        <v>355359.96885698586</v>
      </c>
      <c r="K1222" s="72"/>
      <c r="L1222" s="4">
        <v>827315.74</v>
      </c>
      <c r="M1222" s="4">
        <f t="shared" si="24"/>
        <v>471955.77114301414</v>
      </c>
      <c r="N1222" s="98">
        <v>355359.96885698586</v>
      </c>
      <c r="O1222" s="4">
        <f t="shared" si="25"/>
        <v>0</v>
      </c>
      <c r="P1222" s="4">
        <v>355359.96885698586</v>
      </c>
      <c r="Q1222" s="70"/>
      <c r="R1222" s="71"/>
      <c r="S1222" s="4"/>
      <c r="T1222" s="4"/>
    </row>
    <row r="1223" spans="1:20" ht="11.65" customHeight="1">
      <c r="A1223" s="2">
        <v>1103</v>
      </c>
      <c r="C1223" s="96"/>
      <c r="F1223" s="96" t="s">
        <v>574</v>
      </c>
      <c r="G1223" s="1" t="s">
        <v>135</v>
      </c>
      <c r="H1223" s="72"/>
      <c r="I1223" s="4">
        <v>0</v>
      </c>
      <c r="J1223" s="4">
        <v>0</v>
      </c>
      <c r="K1223" s="72"/>
      <c r="L1223" s="4">
        <v>1586731</v>
      </c>
      <c r="M1223" s="4">
        <f t="shared" si="24"/>
        <v>901982.29784812185</v>
      </c>
      <c r="N1223" s="98">
        <v>684748.70215187815</v>
      </c>
      <c r="O1223" s="4">
        <f t="shared" si="25"/>
        <v>0</v>
      </c>
      <c r="P1223" s="4">
        <v>684748.70215187815</v>
      </c>
      <c r="Q1223" s="70"/>
      <c r="R1223" s="71"/>
      <c r="S1223" s="4"/>
      <c r="T1223" s="4"/>
    </row>
    <row r="1224" spans="1:20" ht="11.65" customHeight="1">
      <c r="A1224" s="2">
        <v>1104</v>
      </c>
      <c r="C1224" s="96"/>
      <c r="F1224" s="96" t="s">
        <v>666</v>
      </c>
      <c r="G1224" s="1" t="s">
        <v>642</v>
      </c>
      <c r="H1224" s="72"/>
      <c r="I1224" s="4">
        <v>0</v>
      </c>
      <c r="J1224" s="4">
        <v>0</v>
      </c>
      <c r="K1224" s="72"/>
      <c r="L1224" s="4">
        <v>0</v>
      </c>
      <c r="M1224" s="4">
        <f t="shared" si="24"/>
        <v>0</v>
      </c>
      <c r="N1224" s="98">
        <v>0</v>
      </c>
      <c r="O1224" s="4">
        <f t="shared" si="25"/>
        <v>0</v>
      </c>
      <c r="P1224" s="4">
        <v>0</v>
      </c>
      <c r="Q1224" s="70"/>
      <c r="R1224" s="71"/>
      <c r="S1224" s="4"/>
      <c r="T1224" s="4"/>
    </row>
    <row r="1225" spans="1:20" ht="11.65" customHeight="1">
      <c r="A1225" s="2">
        <v>1105</v>
      </c>
      <c r="C1225" s="96"/>
      <c r="F1225" s="96" t="s">
        <v>491</v>
      </c>
      <c r="G1225" s="1" t="s">
        <v>643</v>
      </c>
      <c r="H1225" s="72"/>
      <c r="I1225" s="4">
        <v>0</v>
      </c>
      <c r="J1225" s="4">
        <v>0</v>
      </c>
      <c r="K1225" s="72"/>
      <c r="L1225" s="4">
        <v>0</v>
      </c>
      <c r="M1225" s="4">
        <f t="shared" si="24"/>
        <v>0</v>
      </c>
      <c r="N1225" s="98">
        <v>0</v>
      </c>
      <c r="O1225" s="4">
        <f t="shared" si="25"/>
        <v>0</v>
      </c>
      <c r="P1225" s="4">
        <v>0</v>
      </c>
      <c r="Q1225" s="70"/>
      <c r="R1225" s="71"/>
      <c r="S1225" s="4"/>
      <c r="T1225" s="4"/>
    </row>
    <row r="1226" spans="1:20" ht="11.65" customHeight="1">
      <c r="A1226" s="2">
        <v>1106</v>
      </c>
      <c r="C1226" s="96"/>
      <c r="F1226" s="96" t="s">
        <v>491</v>
      </c>
      <c r="G1226" s="1" t="s">
        <v>135</v>
      </c>
      <c r="H1226" s="72"/>
      <c r="I1226" s="4">
        <v>0</v>
      </c>
      <c r="J1226" s="4">
        <v>0</v>
      </c>
      <c r="K1226" s="72"/>
      <c r="L1226" s="4">
        <v>0</v>
      </c>
      <c r="M1226" s="4">
        <f t="shared" si="24"/>
        <v>0</v>
      </c>
      <c r="N1226" s="98">
        <v>0</v>
      </c>
      <c r="O1226" s="4">
        <f t="shared" si="25"/>
        <v>0</v>
      </c>
      <c r="P1226" s="4">
        <v>0</v>
      </c>
      <c r="Q1226" s="70"/>
      <c r="R1226" s="71"/>
      <c r="S1226" s="4"/>
      <c r="T1226" s="4"/>
    </row>
    <row r="1227" spans="1:20" ht="11.65" customHeight="1">
      <c r="A1227" s="2">
        <v>1107</v>
      </c>
      <c r="C1227" s="96"/>
      <c r="H1227" s="72"/>
      <c r="I1227" s="4"/>
      <c r="J1227" s="4"/>
      <c r="K1227" s="72"/>
      <c r="L1227" s="4"/>
      <c r="M1227" s="4"/>
      <c r="N1227" s="4"/>
      <c r="O1227" s="4"/>
      <c r="P1227" s="4"/>
      <c r="Q1227" s="70"/>
      <c r="R1227" s="71"/>
      <c r="S1227" s="4"/>
      <c r="T1227" s="4"/>
    </row>
    <row r="1228" spans="1:20" ht="11.65" customHeight="1">
      <c r="A1228" s="2">
        <v>1108</v>
      </c>
      <c r="C1228" s="96"/>
      <c r="H1228" s="72"/>
      <c r="I1228" s="4"/>
      <c r="J1228" s="4"/>
      <c r="K1228" s="72"/>
      <c r="L1228" s="4"/>
      <c r="M1228" s="4"/>
      <c r="N1228" s="4"/>
      <c r="O1228" s="4"/>
      <c r="P1228" s="4"/>
      <c r="Q1228" s="70"/>
      <c r="R1228" s="71"/>
      <c r="S1228" s="4"/>
      <c r="T1228" s="4"/>
    </row>
    <row r="1229" spans="1:20" ht="11.65" customHeight="1">
      <c r="A1229" s="2">
        <v>1109</v>
      </c>
      <c r="C1229" s="96"/>
      <c r="H1229" s="72"/>
      <c r="I1229" s="4"/>
      <c r="J1229" s="4"/>
      <c r="K1229" s="72"/>
      <c r="L1229" s="4"/>
      <c r="M1229" s="4"/>
      <c r="N1229" s="4"/>
      <c r="O1229" s="4"/>
      <c r="P1229" s="4"/>
      <c r="Q1229" s="70"/>
      <c r="R1229" s="71"/>
      <c r="S1229" s="4"/>
      <c r="T1229" s="4"/>
    </row>
    <row r="1230" spans="1:20" ht="11.65" customHeight="1" thickBot="1">
      <c r="A1230" s="2">
        <v>1110</v>
      </c>
      <c r="C1230" s="101" t="s">
        <v>346</v>
      </c>
      <c r="H1230" s="102" t="s">
        <v>347</v>
      </c>
      <c r="I1230" s="119">
        <v>146842557.89999902</v>
      </c>
      <c r="J1230" s="119">
        <v>51122577.202600628</v>
      </c>
      <c r="K1230" s="102"/>
      <c r="L1230" s="119">
        <f>SUBTOTAL(9,L1219:L1226)</f>
        <v>170526727.56666568</v>
      </c>
      <c r="M1230" s="119">
        <f>SUBTOTAL(9,M1219:M1226)</f>
        <v>109249852.33448114</v>
      </c>
      <c r="N1230" s="119">
        <f>SUBTOTAL(9,N1219:N1226)</f>
        <v>61276875.232184552</v>
      </c>
      <c r="O1230" s="119">
        <f>SUBTOTAL(9,O1219:O1226)</f>
        <v>0</v>
      </c>
      <c r="P1230" s="119">
        <f>SUBTOTAL(9,P1219:P1226)</f>
        <v>61276875.232184552</v>
      </c>
      <c r="Q1230" s="70"/>
      <c r="R1230" s="71"/>
      <c r="S1230" s="4"/>
      <c r="T1230" s="4"/>
    </row>
    <row r="1231" spans="1:20" ht="11.65" customHeight="1" thickTop="1">
      <c r="A1231" s="2">
        <v>1111</v>
      </c>
      <c r="C1231" s="96"/>
      <c r="H1231" s="72"/>
      <c r="I1231" s="4"/>
      <c r="J1231" s="4"/>
      <c r="K1231" s="72"/>
      <c r="L1231" s="4"/>
      <c r="M1231" s="4"/>
      <c r="N1231" s="4"/>
      <c r="O1231" s="4"/>
      <c r="P1231" s="4"/>
      <c r="Q1231" s="70"/>
      <c r="R1231" s="71"/>
      <c r="S1231" s="4"/>
      <c r="T1231" s="4"/>
    </row>
    <row r="1232" spans="1:20" ht="11.65" customHeight="1">
      <c r="A1232" s="2">
        <v>1112</v>
      </c>
      <c r="C1232" s="96"/>
      <c r="H1232" s="72"/>
      <c r="I1232" s="4"/>
      <c r="J1232" s="4"/>
      <c r="K1232" s="72"/>
      <c r="L1232" s="4"/>
      <c r="M1232" s="4"/>
      <c r="N1232" s="4"/>
      <c r="O1232" s="4"/>
      <c r="P1232" s="4"/>
      <c r="Q1232" s="70"/>
      <c r="R1232" s="71"/>
      <c r="S1232" s="4"/>
      <c r="T1232" s="4"/>
    </row>
    <row r="1233" spans="1:20" ht="11.65" customHeight="1">
      <c r="A1233" s="2">
        <v>1113</v>
      </c>
      <c r="C1233" s="96">
        <v>41140</v>
      </c>
      <c r="D1233" s="1" t="s">
        <v>348</v>
      </c>
      <c r="H1233" s="72"/>
      <c r="I1233" s="4"/>
      <c r="J1233" s="4"/>
      <c r="K1233" s="72"/>
      <c r="L1233" s="4"/>
      <c r="M1233" s="4"/>
      <c r="N1233" s="4"/>
      <c r="O1233" s="4"/>
      <c r="P1233" s="4"/>
      <c r="Q1233" s="70"/>
      <c r="R1233" s="71"/>
      <c r="S1233" s="4"/>
      <c r="T1233" s="4"/>
    </row>
    <row r="1234" spans="1:20" ht="11.65" customHeight="1">
      <c r="A1234" s="2">
        <v>1114</v>
      </c>
      <c r="C1234" s="96"/>
      <c r="F1234" s="96" t="s">
        <v>671</v>
      </c>
      <c r="G1234" s="1" t="s">
        <v>214</v>
      </c>
      <c r="H1234" s="72"/>
      <c r="I1234" s="4">
        <v>-1874204</v>
      </c>
      <c r="J1234" s="4">
        <v>-1545328.0628615732</v>
      </c>
      <c r="K1234" s="72"/>
      <c r="L1234" s="4">
        <v>-1874204</v>
      </c>
      <c r="M1234" s="4">
        <f>L1234-N1234</f>
        <v>-328875.93713842682</v>
      </c>
      <c r="N1234" s="98">
        <v>-1545328.0628615732</v>
      </c>
      <c r="O1234" s="4">
        <f>P1234-N1234</f>
        <v>0</v>
      </c>
      <c r="P1234" s="4">
        <v>-1545328.0628615732</v>
      </c>
      <c r="Q1234" s="70"/>
      <c r="R1234" s="71"/>
      <c r="S1234" s="4"/>
      <c r="T1234" s="4"/>
    </row>
    <row r="1235" spans="1:20" ht="11.65" customHeight="1">
      <c r="A1235" s="2">
        <v>1115</v>
      </c>
      <c r="C1235" s="96"/>
      <c r="H1235" s="72"/>
      <c r="I1235" s="4"/>
      <c r="J1235" s="4"/>
      <c r="K1235" s="72"/>
      <c r="L1235" s="4"/>
      <c r="M1235" s="4"/>
      <c r="N1235" s="4"/>
      <c r="O1235" s="4"/>
      <c r="P1235" s="4"/>
      <c r="Q1235" s="70"/>
      <c r="R1235" s="71"/>
      <c r="S1235" s="4"/>
      <c r="T1235" s="4"/>
    </row>
    <row r="1236" spans="1:20" ht="11.65" customHeight="1">
      <c r="A1236" s="2">
        <v>1116</v>
      </c>
      <c r="C1236" s="96"/>
      <c r="H1236" s="72" t="s">
        <v>349</v>
      </c>
      <c r="I1236" s="99">
        <v>-1874204</v>
      </c>
      <c r="J1236" s="99">
        <v>-1545328.0628615732</v>
      </c>
      <c r="K1236" s="72"/>
      <c r="L1236" s="99">
        <f>SUBTOTAL(9,L1234)</f>
        <v>-1874204</v>
      </c>
      <c r="M1236" s="99">
        <f>SUBTOTAL(9,M1234)</f>
        <v>-328875.93713842682</v>
      </c>
      <c r="N1236" s="99">
        <f>SUBTOTAL(9,N1234)</f>
        <v>-1545328.0628615732</v>
      </c>
      <c r="O1236" s="99">
        <f>SUBTOTAL(9,O1234)</f>
        <v>0</v>
      </c>
      <c r="P1236" s="99">
        <f>SUBTOTAL(9,P1234)</f>
        <v>-1545328.0628615732</v>
      </c>
      <c r="Q1236" s="70"/>
      <c r="R1236" s="71"/>
      <c r="S1236" s="4"/>
      <c r="T1236" s="4"/>
    </row>
    <row r="1237" spans="1:20" ht="11.65" customHeight="1">
      <c r="A1237" s="2">
        <v>1117</v>
      </c>
      <c r="C1237" s="96"/>
      <c r="H1237" s="72"/>
      <c r="I1237" s="4"/>
      <c r="J1237" s="4"/>
      <c r="K1237" s="72"/>
      <c r="L1237" s="4"/>
      <c r="M1237" s="4"/>
      <c r="N1237" s="4"/>
      <c r="O1237" s="4"/>
      <c r="P1237" s="4"/>
      <c r="Q1237" s="70"/>
      <c r="R1237" s="71"/>
      <c r="S1237" s="4"/>
      <c r="T1237" s="4"/>
    </row>
    <row r="1238" spans="1:20" ht="11.65" customHeight="1">
      <c r="A1238" s="2">
        <v>1118</v>
      </c>
      <c r="C1238" s="96">
        <v>41141</v>
      </c>
      <c r="D1238" s="1" t="s">
        <v>350</v>
      </c>
      <c r="H1238" s="72"/>
      <c r="I1238" s="4"/>
      <c r="J1238" s="4"/>
      <c r="K1238" s="72"/>
      <c r="L1238" s="4"/>
      <c r="M1238" s="4"/>
      <c r="N1238" s="4"/>
      <c r="O1238" s="4"/>
      <c r="P1238" s="4"/>
      <c r="Q1238" s="70"/>
      <c r="R1238" s="71"/>
      <c r="S1238" s="4"/>
      <c r="T1238" s="4"/>
    </row>
    <row r="1239" spans="1:20" ht="11.65" customHeight="1">
      <c r="A1239" s="2">
        <v>1119</v>
      </c>
      <c r="C1239" s="96"/>
      <c r="F1239" s="96" t="s">
        <v>671</v>
      </c>
      <c r="G1239" s="1" t="s">
        <v>214</v>
      </c>
      <c r="H1239" s="72"/>
      <c r="I1239" s="4">
        <v>0</v>
      </c>
      <c r="J1239" s="4">
        <v>0</v>
      </c>
      <c r="K1239" s="72"/>
      <c r="L1239" s="4">
        <v>0</v>
      </c>
      <c r="M1239" s="4">
        <f>L1239-N1239</f>
        <v>0</v>
      </c>
      <c r="N1239" s="98">
        <v>0</v>
      </c>
      <c r="O1239" s="4">
        <f>P1239-N1239</f>
        <v>0</v>
      </c>
      <c r="P1239" s="4">
        <v>0</v>
      </c>
      <c r="Q1239" s="70"/>
      <c r="R1239" s="71"/>
      <c r="S1239" s="4"/>
      <c r="T1239" s="4"/>
    </row>
    <row r="1240" spans="1:20" ht="11.65" customHeight="1">
      <c r="A1240" s="2">
        <v>1120</v>
      </c>
      <c r="C1240" s="96"/>
      <c r="H1240" s="72"/>
      <c r="I1240" s="4"/>
      <c r="J1240" s="4"/>
      <c r="K1240" s="72"/>
      <c r="L1240" s="4"/>
      <c r="M1240" s="4"/>
      <c r="N1240" s="4"/>
      <c r="O1240" s="4"/>
      <c r="P1240" s="4"/>
      <c r="Q1240" s="70"/>
      <c r="R1240" s="71"/>
      <c r="S1240" s="4"/>
      <c r="T1240" s="4"/>
    </row>
    <row r="1241" spans="1:20" ht="11.65" customHeight="1">
      <c r="A1241" s="2">
        <v>1121</v>
      </c>
      <c r="C1241" s="96"/>
      <c r="H1241" s="72" t="s">
        <v>349</v>
      </c>
      <c r="I1241" s="99">
        <v>0</v>
      </c>
      <c r="J1241" s="99">
        <v>0</v>
      </c>
      <c r="K1241" s="72"/>
      <c r="L1241" s="99">
        <f>SUBTOTAL(9,L1239)</f>
        <v>0</v>
      </c>
      <c r="M1241" s="99">
        <f>SUBTOTAL(9,M1239)</f>
        <v>0</v>
      </c>
      <c r="N1241" s="99">
        <f>SUBTOTAL(9,N1239)</f>
        <v>0</v>
      </c>
      <c r="O1241" s="99">
        <f>SUBTOTAL(9,O1239)</f>
        <v>0</v>
      </c>
      <c r="P1241" s="99">
        <f>SUBTOTAL(9,P1239)</f>
        <v>0</v>
      </c>
      <c r="Q1241" s="70"/>
      <c r="R1241" s="71"/>
      <c r="S1241" s="4"/>
      <c r="T1241" s="4"/>
    </row>
    <row r="1242" spans="1:20" ht="11.65" customHeight="1">
      <c r="A1242" s="2">
        <v>1122</v>
      </c>
      <c r="C1242" s="96"/>
      <c r="H1242" s="72"/>
      <c r="I1242" s="4"/>
      <c r="J1242" s="4"/>
      <c r="K1242" s="72"/>
      <c r="L1242" s="4"/>
      <c r="M1242" s="4"/>
      <c r="N1242" s="4"/>
      <c r="O1242" s="4"/>
      <c r="P1242" s="4"/>
      <c r="Q1242" s="70"/>
      <c r="R1242" s="71"/>
      <c r="S1242" s="4"/>
      <c r="T1242" s="4"/>
    </row>
    <row r="1243" spans="1:20" ht="11.65" customHeight="1" thickBot="1">
      <c r="A1243" s="2">
        <v>1123</v>
      </c>
      <c r="C1243" s="101" t="s">
        <v>351</v>
      </c>
      <c r="H1243" s="102" t="s">
        <v>349</v>
      </c>
      <c r="I1243" s="103">
        <v>-1874204</v>
      </c>
      <c r="J1243" s="103">
        <v>-1545328.0628615732</v>
      </c>
      <c r="K1243" s="102"/>
      <c r="L1243" s="103">
        <f>SUBTOTAL(9,L1234:L1241)</f>
        <v>-1874204</v>
      </c>
      <c r="M1243" s="103">
        <f>SUBTOTAL(9,M1234:M1241)</f>
        <v>-328875.93713842682</v>
      </c>
      <c r="N1243" s="103">
        <f>SUBTOTAL(9,N1234:N1241)</f>
        <v>-1545328.0628615732</v>
      </c>
      <c r="O1243" s="103">
        <f>SUBTOTAL(9,O1234:O1241)</f>
        <v>0</v>
      </c>
      <c r="P1243" s="103">
        <f>SUBTOTAL(9,P1234:P1241)</f>
        <v>-1545328.0628615732</v>
      </c>
      <c r="Q1243" s="70"/>
      <c r="R1243" s="71"/>
      <c r="S1243" s="4"/>
      <c r="T1243" s="4"/>
    </row>
    <row r="1244" spans="1:20" ht="11.65" customHeight="1" thickTop="1">
      <c r="A1244" s="2">
        <v>1124</v>
      </c>
      <c r="C1244" s="96"/>
      <c r="H1244" s="72"/>
      <c r="I1244" s="97"/>
      <c r="J1244" s="97"/>
      <c r="K1244" s="72"/>
      <c r="L1244" s="97"/>
      <c r="M1244" s="97"/>
      <c r="N1244" s="97"/>
      <c r="O1244" s="97"/>
      <c r="P1244" s="97"/>
      <c r="Q1244" s="70"/>
      <c r="R1244" s="71"/>
      <c r="S1244" s="4"/>
      <c r="T1244" s="4"/>
    </row>
    <row r="1245" spans="1:20" ht="15" customHeight="1">
      <c r="A1245" s="2">
        <v>1125</v>
      </c>
      <c r="C1245" s="96"/>
      <c r="H1245" s="72"/>
      <c r="I1245" s="104"/>
      <c r="J1245" s="104"/>
      <c r="K1245" s="72"/>
      <c r="L1245" s="104"/>
      <c r="M1245" s="4"/>
      <c r="N1245" s="4"/>
      <c r="O1245" s="4"/>
      <c r="P1245" s="4"/>
      <c r="Q1245" s="70"/>
      <c r="R1245" s="71"/>
      <c r="S1245" s="4"/>
      <c r="T1245" s="4"/>
    </row>
    <row r="1246" spans="1:20" ht="11.65" customHeight="1">
      <c r="A1246" s="2">
        <v>1126</v>
      </c>
      <c r="C1246" s="96">
        <v>427</v>
      </c>
      <c r="D1246" s="1" t="s">
        <v>352</v>
      </c>
      <c r="H1246" s="72"/>
      <c r="I1246" s="4"/>
      <c r="J1246" s="4"/>
      <c r="K1246" s="72"/>
      <c r="L1246" s="4"/>
      <c r="M1246" s="4"/>
      <c r="N1246" s="4"/>
      <c r="O1246" s="4"/>
      <c r="P1246" s="4"/>
      <c r="Q1246" s="70"/>
      <c r="R1246" s="71"/>
      <c r="S1246" s="4"/>
      <c r="T1246" s="4"/>
    </row>
    <row r="1247" spans="1:20" ht="11.65" customHeight="1">
      <c r="A1247" s="2">
        <v>1127</v>
      </c>
      <c r="C1247" s="96"/>
      <c r="F1247" s="96" t="s">
        <v>491</v>
      </c>
      <c r="G1247" s="1" t="s">
        <v>131</v>
      </c>
      <c r="H1247" s="72"/>
      <c r="I1247" s="4">
        <v>306621732.81917948</v>
      </c>
      <c r="J1247" s="4">
        <v>135527843.27178004</v>
      </c>
      <c r="K1247" s="72"/>
      <c r="L1247" s="4">
        <v>335837182.99288166</v>
      </c>
      <c r="M1247" s="4">
        <f>L1247-N1247</f>
        <v>187691610.11902365</v>
      </c>
      <c r="N1247" s="98">
        <v>148145572.873858</v>
      </c>
      <c r="O1247" s="4">
        <f>P1247-N1247</f>
        <v>0</v>
      </c>
      <c r="P1247" s="4">
        <v>148145572.873858</v>
      </c>
      <c r="Q1247" s="70"/>
      <c r="R1247" s="71"/>
      <c r="S1247" s="4"/>
      <c r="T1247" s="4"/>
    </row>
    <row r="1248" spans="1:20" ht="11.65" customHeight="1">
      <c r="A1248" s="2">
        <v>1128</v>
      </c>
      <c r="C1248" s="96"/>
      <c r="F1248" s="96" t="s">
        <v>491</v>
      </c>
      <c r="G1248" s="1" t="s">
        <v>644</v>
      </c>
      <c r="H1248" s="72"/>
      <c r="I1248" s="4">
        <v>0</v>
      </c>
      <c r="J1248" s="4">
        <v>0</v>
      </c>
      <c r="K1248" s="72"/>
      <c r="L1248" s="4">
        <v>0</v>
      </c>
      <c r="M1248" s="4">
        <f>L1248-N1248</f>
        <v>0</v>
      </c>
      <c r="N1248" s="98">
        <v>0</v>
      </c>
      <c r="O1248" s="4">
        <f>P1248-N1248</f>
        <v>0</v>
      </c>
      <c r="P1248" s="4">
        <v>0</v>
      </c>
      <c r="Q1248" s="70"/>
      <c r="R1248" s="71"/>
      <c r="S1248" s="4"/>
      <c r="T1248" s="4"/>
    </row>
    <row r="1249" spans="1:20" ht="11.65" customHeight="1">
      <c r="A1249" s="2">
        <v>1129</v>
      </c>
      <c r="C1249" s="96"/>
      <c r="H1249" s="72" t="s">
        <v>353</v>
      </c>
      <c r="I1249" s="99">
        <v>306621732.81917948</v>
      </c>
      <c r="J1249" s="99">
        <v>135527843.27178004</v>
      </c>
      <c r="K1249" s="72"/>
      <c r="L1249" s="99">
        <f>SUBTOTAL(9,L1247:L1248)</f>
        <v>335837182.99288166</v>
      </c>
      <c r="M1249" s="99">
        <f>SUBTOTAL(9,M1247:M1248)</f>
        <v>187691610.11902365</v>
      </c>
      <c r="N1249" s="99">
        <f>SUBTOTAL(9,N1247:N1248)</f>
        <v>148145572.873858</v>
      </c>
      <c r="O1249" s="99">
        <f>SUBTOTAL(9,O1247:O1248)</f>
        <v>0</v>
      </c>
      <c r="P1249" s="99">
        <f>SUBTOTAL(9,P1247:P1248)</f>
        <v>148145572.873858</v>
      </c>
      <c r="Q1249" s="70"/>
      <c r="R1249" s="71"/>
      <c r="S1249" s="4"/>
      <c r="T1249" s="4"/>
    </row>
    <row r="1250" spans="1:20" ht="11.65" customHeight="1">
      <c r="A1250" s="2">
        <v>1130</v>
      </c>
      <c r="C1250" s="96"/>
      <c r="H1250" s="72"/>
      <c r="I1250" s="4"/>
      <c r="J1250" s="4"/>
      <c r="K1250" s="72"/>
      <c r="L1250" s="4"/>
      <c r="M1250" s="4"/>
      <c r="N1250" s="4"/>
      <c r="O1250" s="4"/>
      <c r="P1250" s="4"/>
      <c r="Q1250" s="70"/>
      <c r="R1250" s="71"/>
      <c r="S1250" s="4"/>
      <c r="T1250" s="4"/>
    </row>
    <row r="1251" spans="1:20" ht="11.65" customHeight="1">
      <c r="A1251" s="2">
        <v>1131</v>
      </c>
      <c r="C1251" s="96">
        <v>428</v>
      </c>
      <c r="D1251" s="1" t="s">
        <v>354</v>
      </c>
      <c r="H1251" s="72"/>
      <c r="I1251" s="4"/>
      <c r="J1251" s="4"/>
      <c r="K1251" s="72"/>
      <c r="L1251" s="4"/>
      <c r="M1251" s="4"/>
      <c r="N1251" s="4"/>
      <c r="O1251" s="4"/>
      <c r="P1251" s="4"/>
      <c r="Q1251" s="70"/>
      <c r="R1251" s="71"/>
      <c r="S1251" s="4"/>
      <c r="T1251" s="4"/>
    </row>
    <row r="1252" spans="1:20" ht="11.65" customHeight="1">
      <c r="A1252" s="2">
        <v>1132</v>
      </c>
      <c r="C1252" s="96"/>
      <c r="F1252" s="96" t="s">
        <v>491</v>
      </c>
      <c r="G1252" s="1" t="s">
        <v>644</v>
      </c>
      <c r="H1252" s="72"/>
      <c r="I1252" s="4">
        <v>0</v>
      </c>
      <c r="J1252" s="4">
        <v>0</v>
      </c>
      <c r="K1252" s="72"/>
      <c r="L1252" s="4">
        <v>0</v>
      </c>
      <c r="M1252" s="4">
        <f>L1252-N1252</f>
        <v>0</v>
      </c>
      <c r="N1252" s="98">
        <v>0</v>
      </c>
      <c r="O1252" s="4">
        <f>P1252-N1252</f>
        <v>0</v>
      </c>
      <c r="P1252" s="4">
        <v>0</v>
      </c>
      <c r="Q1252" s="70"/>
      <c r="R1252" s="71"/>
      <c r="S1252" s="4"/>
      <c r="T1252" s="4"/>
    </row>
    <row r="1253" spans="1:20" ht="11.65" customHeight="1">
      <c r="A1253" s="2">
        <v>1133</v>
      </c>
      <c r="C1253" s="96"/>
      <c r="H1253" s="72" t="s">
        <v>353</v>
      </c>
      <c r="I1253" s="99">
        <v>0</v>
      </c>
      <c r="J1253" s="99">
        <v>0</v>
      </c>
      <c r="K1253" s="72"/>
      <c r="L1253" s="99">
        <f>SUBTOTAL(9,L1251:L1252)</f>
        <v>0</v>
      </c>
      <c r="M1253" s="99">
        <f>SUBTOTAL(9,M1251:M1252)</f>
        <v>0</v>
      </c>
      <c r="N1253" s="99">
        <f>SUBTOTAL(9,N1251:N1252)</f>
        <v>0</v>
      </c>
      <c r="O1253" s="99">
        <f>SUBTOTAL(9,O1251:O1252)</f>
        <v>0</v>
      </c>
      <c r="P1253" s="99">
        <f>SUBTOTAL(9,P1251:P1252)</f>
        <v>0</v>
      </c>
      <c r="Q1253" s="70"/>
      <c r="R1253" s="71"/>
      <c r="S1253" s="4"/>
      <c r="T1253" s="4"/>
    </row>
    <row r="1254" spans="1:20" ht="11.65" customHeight="1">
      <c r="A1254" s="2">
        <v>1134</v>
      </c>
      <c r="C1254" s="96"/>
      <c r="H1254" s="72"/>
      <c r="I1254" s="4"/>
      <c r="J1254" s="4"/>
      <c r="K1254" s="72"/>
      <c r="L1254" s="4"/>
      <c r="M1254" s="4"/>
      <c r="N1254" s="4"/>
      <c r="O1254" s="4"/>
      <c r="P1254" s="4"/>
      <c r="Q1254" s="70"/>
      <c r="R1254" s="71"/>
      <c r="S1254" s="4"/>
      <c r="T1254" s="4"/>
    </row>
    <row r="1255" spans="1:20" ht="11.65" customHeight="1">
      <c r="A1255" s="2">
        <v>1135</v>
      </c>
      <c r="C1255" s="96">
        <v>429</v>
      </c>
      <c r="D1255" s="1" t="s">
        <v>355</v>
      </c>
      <c r="H1255" s="72"/>
      <c r="I1255" s="4"/>
      <c r="J1255" s="4"/>
      <c r="K1255" s="72"/>
      <c r="L1255" s="4"/>
      <c r="M1255" s="4"/>
      <c r="N1255" s="4"/>
      <c r="O1255" s="4"/>
      <c r="P1255" s="4"/>
      <c r="Q1255" s="70"/>
      <c r="R1255" s="71"/>
      <c r="S1255" s="4"/>
      <c r="T1255" s="4"/>
    </row>
    <row r="1256" spans="1:20" ht="11.65" customHeight="1">
      <c r="A1256" s="2">
        <v>1136</v>
      </c>
      <c r="C1256" s="96"/>
      <c r="F1256" s="96" t="s">
        <v>491</v>
      </c>
      <c r="G1256" s="1" t="s">
        <v>644</v>
      </c>
      <c r="H1256" s="72"/>
      <c r="I1256" s="4">
        <v>0</v>
      </c>
      <c r="J1256" s="4">
        <v>0</v>
      </c>
      <c r="K1256" s="72"/>
      <c r="L1256" s="4">
        <v>0</v>
      </c>
      <c r="M1256" s="4">
        <f>L1256-N1256</f>
        <v>0</v>
      </c>
      <c r="N1256" s="98">
        <v>0</v>
      </c>
      <c r="O1256" s="4">
        <f>P1256-N1256</f>
        <v>0</v>
      </c>
      <c r="P1256" s="4">
        <v>0</v>
      </c>
      <c r="Q1256" s="70"/>
      <c r="R1256" s="71"/>
      <c r="S1256" s="4"/>
      <c r="T1256" s="4"/>
    </row>
    <row r="1257" spans="1:20" ht="11.65" customHeight="1">
      <c r="A1257" s="2">
        <v>1137</v>
      </c>
      <c r="C1257" s="96"/>
      <c r="H1257" s="72" t="s">
        <v>353</v>
      </c>
      <c r="I1257" s="99">
        <v>0</v>
      </c>
      <c r="J1257" s="99">
        <v>0</v>
      </c>
      <c r="K1257" s="72"/>
      <c r="L1257" s="99">
        <f>SUBTOTAL(9,L1255:L1256)</f>
        <v>0</v>
      </c>
      <c r="M1257" s="99">
        <f>SUBTOTAL(9,M1255:M1256)</f>
        <v>0</v>
      </c>
      <c r="N1257" s="99">
        <f>SUBTOTAL(9,N1255:N1256)</f>
        <v>0</v>
      </c>
      <c r="O1257" s="99">
        <f>SUBTOTAL(9,O1255:O1256)</f>
        <v>0</v>
      </c>
      <c r="P1257" s="99">
        <f>SUBTOTAL(9,P1255:P1256)</f>
        <v>0</v>
      </c>
      <c r="Q1257" s="70"/>
      <c r="R1257" s="71"/>
      <c r="S1257" s="4"/>
      <c r="T1257" s="4"/>
    </row>
    <row r="1258" spans="1:20" ht="11.65" customHeight="1">
      <c r="A1258" s="2">
        <v>1138</v>
      </c>
      <c r="C1258" s="96"/>
      <c r="H1258" s="72"/>
      <c r="I1258" s="4"/>
      <c r="J1258" s="4"/>
      <c r="K1258" s="72"/>
      <c r="L1258" s="4"/>
      <c r="M1258" s="4"/>
      <c r="N1258" s="4"/>
      <c r="O1258" s="4"/>
      <c r="P1258" s="4"/>
      <c r="Q1258" s="70"/>
      <c r="R1258" s="71"/>
      <c r="S1258" s="4"/>
      <c r="T1258" s="4"/>
    </row>
    <row r="1259" spans="1:20" ht="11.65" customHeight="1">
      <c r="A1259" s="2">
        <v>1139</v>
      </c>
      <c r="C1259" s="96">
        <v>431</v>
      </c>
      <c r="D1259" s="1" t="s">
        <v>356</v>
      </c>
      <c r="H1259" s="72"/>
      <c r="I1259" s="4"/>
      <c r="J1259" s="4"/>
      <c r="K1259" s="72"/>
      <c r="L1259" s="4"/>
      <c r="M1259" s="4"/>
      <c r="N1259" s="4"/>
      <c r="O1259" s="4"/>
      <c r="P1259" s="4"/>
      <c r="Q1259" s="70"/>
      <c r="R1259" s="71"/>
      <c r="S1259" s="4"/>
      <c r="T1259" s="4"/>
    </row>
    <row r="1260" spans="1:20" ht="11.65" customHeight="1">
      <c r="A1260" s="2">
        <v>1140</v>
      </c>
      <c r="C1260" s="96"/>
      <c r="F1260" s="96" t="s">
        <v>646</v>
      </c>
      <c r="G1260" s="1" t="s">
        <v>645</v>
      </c>
      <c r="H1260" s="72"/>
      <c r="I1260" s="4">
        <v>0</v>
      </c>
      <c r="J1260" s="4">
        <v>0</v>
      </c>
      <c r="K1260" s="72"/>
      <c r="L1260" s="4">
        <v>0</v>
      </c>
      <c r="M1260" s="4">
        <f>L1260-N1260</f>
        <v>0</v>
      </c>
      <c r="N1260" s="98">
        <v>0</v>
      </c>
      <c r="O1260" s="4">
        <f>P1260-N1260</f>
        <v>0</v>
      </c>
      <c r="P1260" s="4">
        <v>0</v>
      </c>
      <c r="Q1260" s="70"/>
      <c r="R1260" s="71"/>
      <c r="S1260" s="4"/>
      <c r="T1260" s="4"/>
    </row>
    <row r="1261" spans="1:20" ht="11.65" customHeight="1">
      <c r="A1261" s="2">
        <v>1141</v>
      </c>
      <c r="C1261" s="96"/>
      <c r="F1261" s="96" t="s">
        <v>491</v>
      </c>
      <c r="G1261" s="1" t="s">
        <v>134</v>
      </c>
      <c r="H1261" s="72"/>
      <c r="I1261" s="4">
        <v>0</v>
      </c>
      <c r="J1261" s="4">
        <v>0</v>
      </c>
      <c r="K1261" s="72"/>
      <c r="L1261" s="4">
        <v>0</v>
      </c>
      <c r="M1261" s="4">
        <f>L1261-N1261</f>
        <v>0</v>
      </c>
      <c r="N1261" s="98">
        <v>0</v>
      </c>
      <c r="O1261" s="4">
        <f>P1261-N1261</f>
        <v>0</v>
      </c>
      <c r="P1261" s="4">
        <v>0</v>
      </c>
      <c r="Q1261" s="70"/>
      <c r="R1261" s="71"/>
      <c r="S1261" s="4"/>
      <c r="T1261" s="4"/>
    </row>
    <row r="1262" spans="1:20" ht="11.65" customHeight="1">
      <c r="A1262" s="2">
        <v>1142</v>
      </c>
      <c r="C1262" s="96"/>
      <c r="F1262" s="96" t="s">
        <v>491</v>
      </c>
      <c r="G1262" s="1" t="s">
        <v>644</v>
      </c>
      <c r="H1262" s="72"/>
      <c r="I1262" s="4">
        <v>0</v>
      </c>
      <c r="J1262" s="4">
        <v>0</v>
      </c>
      <c r="K1262" s="72"/>
      <c r="L1262" s="4">
        <v>0</v>
      </c>
      <c r="M1262" s="4">
        <f>L1262-N1262</f>
        <v>0</v>
      </c>
      <c r="N1262" s="98">
        <v>0</v>
      </c>
      <c r="O1262" s="4">
        <f>P1262-N1262</f>
        <v>0</v>
      </c>
      <c r="P1262" s="4">
        <v>0</v>
      </c>
      <c r="Q1262" s="70"/>
      <c r="R1262" s="71"/>
      <c r="S1262" s="4"/>
      <c r="T1262" s="4"/>
    </row>
    <row r="1263" spans="1:20" ht="11.65" customHeight="1">
      <c r="A1263" s="2">
        <v>1143</v>
      </c>
      <c r="C1263" s="96"/>
      <c r="H1263" s="72" t="s">
        <v>353</v>
      </c>
      <c r="I1263" s="99">
        <v>0</v>
      </c>
      <c r="J1263" s="99">
        <v>0</v>
      </c>
      <c r="K1263" s="72"/>
      <c r="L1263" s="99">
        <f>SUBTOTAL(9,L1260:L1262)</f>
        <v>0</v>
      </c>
      <c r="M1263" s="99">
        <f>SUBTOTAL(9,M1260:M1262)</f>
        <v>0</v>
      </c>
      <c r="N1263" s="99">
        <f>SUBTOTAL(9,N1260:N1262)</f>
        <v>0</v>
      </c>
      <c r="O1263" s="99">
        <f>SUBTOTAL(9,O1260:O1262)</f>
        <v>0</v>
      </c>
      <c r="P1263" s="99">
        <f>SUBTOTAL(9,P1260:P1262)</f>
        <v>0</v>
      </c>
      <c r="Q1263" s="70"/>
      <c r="R1263" s="71"/>
      <c r="S1263" s="4"/>
      <c r="T1263" s="4"/>
    </row>
    <row r="1264" spans="1:20" ht="11.65" customHeight="1">
      <c r="A1264" s="2">
        <v>1144</v>
      </c>
      <c r="C1264" s="96"/>
      <c r="H1264" s="72"/>
      <c r="I1264" s="4"/>
      <c r="J1264" s="4"/>
      <c r="K1264" s="72"/>
      <c r="L1264" s="4"/>
      <c r="M1264" s="4"/>
      <c r="N1264" s="4"/>
      <c r="O1264" s="4"/>
      <c r="P1264" s="4"/>
      <c r="Q1264" s="70"/>
      <c r="R1264" s="71"/>
      <c r="S1264" s="4"/>
      <c r="T1264" s="4"/>
    </row>
    <row r="1265" spans="1:20" ht="11.65" customHeight="1">
      <c r="A1265" s="2">
        <v>1145</v>
      </c>
      <c r="C1265" s="96">
        <v>432</v>
      </c>
      <c r="D1265" s="1" t="s">
        <v>357</v>
      </c>
      <c r="H1265" s="72"/>
      <c r="I1265" s="4"/>
      <c r="J1265" s="4"/>
      <c r="K1265" s="72"/>
      <c r="L1265" s="4"/>
      <c r="M1265" s="4"/>
      <c r="N1265" s="4"/>
      <c r="O1265" s="4"/>
      <c r="P1265" s="4"/>
      <c r="Q1265" s="70"/>
      <c r="R1265" s="71"/>
      <c r="S1265" s="4"/>
      <c r="T1265" s="4"/>
    </row>
    <row r="1266" spans="1:20" ht="11.65" customHeight="1">
      <c r="A1266" s="2">
        <v>1146</v>
      </c>
      <c r="C1266" s="96"/>
      <c r="F1266" s="96" t="s">
        <v>491</v>
      </c>
      <c r="G1266" s="1" t="s">
        <v>644</v>
      </c>
      <c r="H1266" s="72"/>
      <c r="I1266" s="4">
        <v>0</v>
      </c>
      <c r="J1266" s="4">
        <v>0</v>
      </c>
      <c r="K1266" s="72"/>
      <c r="L1266" s="4">
        <v>0</v>
      </c>
      <c r="M1266" s="4">
        <f>L1266-N1266</f>
        <v>0</v>
      </c>
      <c r="N1266" s="98">
        <v>0</v>
      </c>
      <c r="O1266" s="4">
        <f>P1266-N1266</f>
        <v>0</v>
      </c>
      <c r="P1266" s="4">
        <v>0</v>
      </c>
      <c r="Q1266" s="70"/>
      <c r="R1266" s="71"/>
      <c r="S1266" s="4"/>
      <c r="T1266" s="4"/>
    </row>
    <row r="1267" spans="1:20" ht="11.65" customHeight="1">
      <c r="A1267" s="2">
        <v>1147</v>
      </c>
      <c r="C1267" s="96"/>
      <c r="H1267" s="72"/>
      <c r="I1267" s="99">
        <v>0</v>
      </c>
      <c r="J1267" s="99">
        <v>0</v>
      </c>
      <c r="K1267" s="72"/>
      <c r="L1267" s="99">
        <f>SUBTOTAL(9,L1266)</f>
        <v>0</v>
      </c>
      <c r="M1267" s="99">
        <f>SUBTOTAL(9,M1266)</f>
        <v>0</v>
      </c>
      <c r="N1267" s="99">
        <f>SUBTOTAL(9,N1266)</f>
        <v>0</v>
      </c>
      <c r="O1267" s="99">
        <f>SUBTOTAL(9,O1266)</f>
        <v>0</v>
      </c>
      <c r="P1267" s="99">
        <f>SUBTOTAL(9,P1266)</f>
        <v>0</v>
      </c>
      <c r="Q1267" s="70"/>
      <c r="R1267" s="71"/>
      <c r="S1267" s="4"/>
      <c r="T1267" s="4"/>
    </row>
    <row r="1268" spans="1:20" ht="11.65" customHeight="1">
      <c r="A1268" s="2">
        <v>1148</v>
      </c>
      <c r="C1268" s="96"/>
      <c r="H1268" s="72"/>
      <c r="I1268" s="4"/>
      <c r="J1268" s="4"/>
      <c r="K1268" s="72"/>
      <c r="L1268" s="4"/>
      <c r="M1268" s="4"/>
      <c r="N1268" s="4"/>
      <c r="O1268" s="4"/>
      <c r="P1268" s="4"/>
      <c r="Q1268" s="70"/>
      <c r="R1268" s="71"/>
      <c r="S1268" s="4"/>
      <c r="T1268" s="4"/>
    </row>
    <row r="1269" spans="1:20" ht="11.65" customHeight="1" thickBot="1">
      <c r="A1269" s="2">
        <v>1149</v>
      </c>
      <c r="C1269" s="96"/>
      <c r="D1269" s="1" t="s">
        <v>358</v>
      </c>
      <c r="H1269" s="72" t="s">
        <v>353</v>
      </c>
      <c r="I1269" s="125">
        <v>306621732.81917948</v>
      </c>
      <c r="J1269" s="125">
        <v>135527843.27178004</v>
      </c>
      <c r="K1269" s="72"/>
      <c r="L1269" s="125">
        <f>SUBTOTAL(9,L1247:L1267)</f>
        <v>335837182.99288166</v>
      </c>
      <c r="M1269" s="125">
        <f>SUBTOTAL(9,M1247:M1267)</f>
        <v>187691610.11902365</v>
      </c>
      <c r="N1269" s="125">
        <f>SUBTOTAL(9,N1247:N1267)</f>
        <v>148145572.873858</v>
      </c>
      <c r="O1269" s="125">
        <f>SUBTOTAL(9,O1247:O1267)</f>
        <v>0</v>
      </c>
      <c r="P1269" s="125">
        <f>SUBTOTAL(9,P1247:P1267)</f>
        <v>148145572.873858</v>
      </c>
      <c r="Q1269" s="70"/>
      <c r="R1269" s="71"/>
      <c r="S1269" s="4"/>
      <c r="T1269" s="4"/>
    </row>
    <row r="1270" spans="1:20" ht="11.65" customHeight="1" thickTop="1">
      <c r="A1270" s="2">
        <v>1150</v>
      </c>
      <c r="C1270" s="96"/>
      <c r="H1270" s="72"/>
      <c r="I1270" s="4"/>
      <c r="J1270" s="4"/>
      <c r="K1270" s="72"/>
      <c r="L1270" s="4"/>
      <c r="M1270" s="4"/>
      <c r="N1270" s="4"/>
      <c r="O1270" s="4"/>
      <c r="P1270" s="4"/>
      <c r="Q1270" s="70"/>
      <c r="R1270" s="71"/>
      <c r="S1270" s="4"/>
      <c r="T1270" s="4"/>
    </row>
    <row r="1271" spans="1:20" ht="11.65" customHeight="1">
      <c r="A1271" s="2">
        <v>1151</v>
      </c>
      <c r="C1271" s="96"/>
      <c r="D1271" s="1" t="s">
        <v>359</v>
      </c>
      <c r="H1271" s="72"/>
      <c r="I1271" s="4"/>
      <c r="J1271" s="4"/>
      <c r="K1271" s="72"/>
      <c r="L1271" s="4"/>
      <c r="M1271" s="4"/>
      <c r="N1271" s="4"/>
      <c r="O1271" s="4"/>
      <c r="P1271" s="4"/>
      <c r="Q1271" s="70"/>
      <c r="R1271" s="71"/>
      <c r="S1271" s="4"/>
      <c r="T1271" s="4"/>
    </row>
    <row r="1272" spans="1:20" ht="11.65" customHeight="1">
      <c r="A1272" s="2">
        <v>1152</v>
      </c>
      <c r="C1272" s="96"/>
      <c r="E1272" s="1">
        <v>427</v>
      </c>
      <c r="F1272" s="96" t="s">
        <v>646</v>
      </c>
      <c r="G1272" s="1" t="s">
        <v>646</v>
      </c>
      <c r="H1272" s="72"/>
      <c r="I1272" s="4">
        <v>0</v>
      </c>
      <c r="J1272" s="4">
        <v>0</v>
      </c>
      <c r="K1272" s="72"/>
      <c r="L1272" s="4">
        <v>0</v>
      </c>
      <c r="M1272" s="4">
        <f>L1272-N1272</f>
        <v>0</v>
      </c>
      <c r="N1272" s="98">
        <v>0</v>
      </c>
      <c r="O1272" s="4">
        <f>P1272-N1272</f>
        <v>0</v>
      </c>
      <c r="P1272" s="4">
        <v>0</v>
      </c>
      <c r="Q1272" s="70"/>
      <c r="R1272" s="71"/>
      <c r="S1272" s="4"/>
      <c r="T1272" s="4"/>
    </row>
    <row r="1273" spans="1:20" ht="11.65" customHeight="1">
      <c r="A1273" s="2">
        <v>1153</v>
      </c>
      <c r="C1273" s="96"/>
      <c r="E1273" s="1">
        <v>428</v>
      </c>
      <c r="F1273" s="96" t="s">
        <v>646</v>
      </c>
      <c r="G1273" s="1" t="s">
        <v>646</v>
      </c>
      <c r="H1273" s="72"/>
      <c r="I1273" s="4">
        <v>0</v>
      </c>
      <c r="J1273" s="4">
        <v>0</v>
      </c>
      <c r="K1273" s="72"/>
      <c r="L1273" s="4">
        <v>0</v>
      </c>
      <c r="M1273" s="4">
        <f>L1273-N1273</f>
        <v>0</v>
      </c>
      <c r="N1273" s="98">
        <v>0</v>
      </c>
      <c r="O1273" s="4">
        <f>P1273-N1273</f>
        <v>0</v>
      </c>
      <c r="P1273" s="4">
        <v>0</v>
      </c>
      <c r="Q1273" s="70"/>
      <c r="R1273" s="71"/>
      <c r="S1273" s="4"/>
      <c r="T1273" s="4"/>
    </row>
    <row r="1274" spans="1:20" ht="11.65" customHeight="1">
      <c r="A1274" s="2">
        <v>1154</v>
      </c>
      <c r="C1274" s="96"/>
      <c r="E1274" s="1">
        <v>429</v>
      </c>
      <c r="F1274" s="96" t="s">
        <v>646</v>
      </c>
      <c r="G1274" s="1" t="s">
        <v>646</v>
      </c>
      <c r="H1274" s="72"/>
      <c r="I1274" s="4">
        <v>0</v>
      </c>
      <c r="J1274" s="4">
        <v>0</v>
      </c>
      <c r="K1274" s="72"/>
      <c r="L1274" s="4">
        <v>0</v>
      </c>
      <c r="M1274" s="4">
        <f>L1274-N1274</f>
        <v>0</v>
      </c>
      <c r="N1274" s="98">
        <v>0</v>
      </c>
      <c r="O1274" s="4">
        <f>P1274-N1274</f>
        <v>0</v>
      </c>
      <c r="P1274" s="4">
        <v>0</v>
      </c>
      <c r="Q1274" s="70"/>
      <c r="R1274" s="71"/>
      <c r="S1274" s="4"/>
      <c r="T1274" s="4"/>
    </row>
    <row r="1275" spans="1:20" ht="11.65" customHeight="1">
      <c r="A1275" s="2">
        <v>1155</v>
      </c>
      <c r="C1275" s="96"/>
      <c r="E1275" s="1">
        <v>431</v>
      </c>
      <c r="F1275" s="96" t="s">
        <v>646</v>
      </c>
      <c r="G1275" s="1" t="s">
        <v>646</v>
      </c>
      <c r="H1275" s="72"/>
      <c r="I1275" s="4">
        <v>0</v>
      </c>
      <c r="J1275" s="4">
        <v>0</v>
      </c>
      <c r="K1275" s="72"/>
      <c r="L1275" s="4">
        <v>0</v>
      </c>
      <c r="M1275" s="4">
        <f>L1275-N1275</f>
        <v>0</v>
      </c>
      <c r="N1275" s="98">
        <v>0</v>
      </c>
      <c r="O1275" s="4">
        <f>P1275-N1275</f>
        <v>0</v>
      </c>
      <c r="P1275" s="4">
        <v>0</v>
      </c>
      <c r="Q1275" s="70"/>
      <c r="R1275" s="71"/>
      <c r="S1275" s="4"/>
      <c r="T1275" s="4"/>
    </row>
    <row r="1276" spans="1:20" ht="11.65" customHeight="1">
      <c r="A1276" s="2">
        <v>1156</v>
      </c>
      <c r="C1276" s="96"/>
      <c r="H1276" s="72"/>
      <c r="I1276" s="4"/>
      <c r="J1276" s="4"/>
      <c r="K1276" s="72"/>
      <c r="L1276" s="4"/>
      <c r="M1276" s="4"/>
      <c r="N1276" s="4"/>
      <c r="O1276" s="4"/>
      <c r="P1276" s="4"/>
      <c r="Q1276" s="70"/>
      <c r="R1276" s="71"/>
      <c r="S1276" s="4"/>
      <c r="T1276" s="4"/>
    </row>
    <row r="1277" spans="1:20" ht="11.65" customHeight="1">
      <c r="A1277" s="2">
        <v>1157</v>
      </c>
      <c r="C1277" s="96"/>
      <c r="E1277" s="1" t="s">
        <v>360</v>
      </c>
      <c r="H1277" s="72"/>
      <c r="I1277" s="99">
        <v>0</v>
      </c>
      <c r="J1277" s="99">
        <v>0</v>
      </c>
      <c r="K1277" s="72"/>
      <c r="L1277" s="99">
        <f>SUM(L1272:L1275)</f>
        <v>0</v>
      </c>
      <c r="M1277" s="99">
        <f>SUM(M1272:M1275)</f>
        <v>0</v>
      </c>
      <c r="N1277" s="99">
        <f>SUM(N1272:N1275)</f>
        <v>0</v>
      </c>
      <c r="O1277" s="99">
        <f>SUM(O1272:O1275)</f>
        <v>0</v>
      </c>
      <c r="P1277" s="99">
        <f>SUM(P1272:P1275)</f>
        <v>0</v>
      </c>
      <c r="Q1277" s="70"/>
      <c r="R1277" s="71"/>
      <c r="S1277" s="4"/>
      <c r="T1277" s="4"/>
    </row>
    <row r="1278" spans="1:20" ht="11.65" customHeight="1">
      <c r="A1278" s="2">
        <v>1158</v>
      </c>
      <c r="C1278" s="96"/>
      <c r="H1278" s="72"/>
      <c r="I1278" s="4"/>
      <c r="J1278" s="4"/>
      <c r="K1278" s="72"/>
      <c r="L1278" s="4"/>
      <c r="M1278" s="4"/>
      <c r="N1278" s="4"/>
      <c r="O1278" s="4"/>
      <c r="P1278" s="4"/>
      <c r="Q1278" s="70"/>
      <c r="R1278" s="71"/>
      <c r="S1278" s="4"/>
      <c r="T1278" s="4"/>
    </row>
    <row r="1279" spans="1:20" ht="11.65" customHeight="1" thickBot="1">
      <c r="A1279" s="2">
        <v>1159</v>
      </c>
      <c r="C1279" s="96"/>
      <c r="D1279" s="1" t="s">
        <v>361</v>
      </c>
      <c r="H1279" s="72" t="s">
        <v>353</v>
      </c>
      <c r="I1279" s="125">
        <v>306621732.81917948</v>
      </c>
      <c r="J1279" s="125">
        <v>135527843.27178004</v>
      </c>
      <c r="K1279" s="72"/>
      <c r="L1279" s="125">
        <f>L1277+L1269</f>
        <v>335837182.99288166</v>
      </c>
      <c r="M1279" s="125">
        <f>M1277+M1269</f>
        <v>187691610.11902365</v>
      </c>
      <c r="N1279" s="125">
        <f>N1277+N1269</f>
        <v>148145572.873858</v>
      </c>
      <c r="O1279" s="125">
        <f>O1277+O1269</f>
        <v>0</v>
      </c>
      <c r="P1279" s="125">
        <f>P1277+P1269</f>
        <v>148145572.873858</v>
      </c>
      <c r="Q1279" s="70"/>
      <c r="R1279" s="71"/>
      <c r="S1279" s="4"/>
      <c r="T1279" s="4"/>
    </row>
    <row r="1280" spans="1:20" ht="11.65" customHeight="1" thickTop="1">
      <c r="A1280" s="2">
        <v>1160</v>
      </c>
      <c r="C1280" s="96"/>
      <c r="H1280" s="72"/>
      <c r="I1280" s="4"/>
      <c r="J1280" s="4"/>
      <c r="K1280" s="72"/>
      <c r="L1280" s="4"/>
      <c r="M1280" s="4"/>
      <c r="N1280" s="4"/>
      <c r="O1280" s="4"/>
      <c r="P1280" s="4"/>
      <c r="Q1280" s="70"/>
      <c r="R1280" s="71"/>
      <c r="S1280" s="4"/>
      <c r="T1280" s="4"/>
    </row>
    <row r="1281" spans="1:24" ht="11.65" customHeight="1">
      <c r="A1281" s="2">
        <v>1161</v>
      </c>
      <c r="C1281" s="96"/>
      <c r="H1281" s="72"/>
      <c r="I1281" s="4"/>
      <c r="J1281" s="4"/>
      <c r="K1281" s="72"/>
      <c r="L1281" s="4"/>
      <c r="M1281" s="4"/>
      <c r="N1281" s="4"/>
      <c r="O1281" s="4"/>
      <c r="P1281" s="4"/>
      <c r="Q1281" s="70"/>
      <c r="R1281" s="71"/>
      <c r="S1281" s="126"/>
      <c r="T1281" s="126"/>
      <c r="U1281" s="89"/>
      <c r="V1281" s="64"/>
    </row>
    <row r="1282" spans="1:24" ht="11.65" customHeight="1">
      <c r="A1282" s="2">
        <v>1162</v>
      </c>
      <c r="C1282" s="96">
        <v>419</v>
      </c>
      <c r="D1282" s="1" t="s">
        <v>362</v>
      </c>
      <c r="H1282" s="72"/>
      <c r="I1282" s="4"/>
      <c r="J1282" s="4"/>
      <c r="K1282" s="72"/>
      <c r="L1282" s="4"/>
      <c r="M1282" s="4"/>
      <c r="N1282" s="4"/>
      <c r="O1282" s="4"/>
      <c r="P1282" s="4"/>
      <c r="Q1282" s="70"/>
      <c r="R1282" s="71"/>
      <c r="S1282" s="126"/>
      <c r="T1282" s="126"/>
      <c r="U1282" s="126"/>
      <c r="V1282" s="64"/>
    </row>
    <row r="1283" spans="1:24" ht="11.65" customHeight="1">
      <c r="A1283" s="2">
        <v>1163</v>
      </c>
      <c r="C1283" s="96"/>
      <c r="F1283" s="96" t="s">
        <v>491</v>
      </c>
      <c r="G1283" s="1" t="s">
        <v>131</v>
      </c>
      <c r="H1283" s="72"/>
      <c r="I1283" s="4">
        <v>0</v>
      </c>
      <c r="J1283" s="4">
        <v>0</v>
      </c>
      <c r="K1283" s="72"/>
      <c r="L1283" s="4">
        <v>0</v>
      </c>
      <c r="M1283" s="4">
        <f>L1283-N1283</f>
        <v>0</v>
      </c>
      <c r="N1283" s="98">
        <v>0</v>
      </c>
      <c r="O1283" s="4">
        <f>P1283-N1283</f>
        <v>0</v>
      </c>
      <c r="P1283" s="4">
        <v>0</v>
      </c>
      <c r="Q1283" s="70"/>
      <c r="R1283" s="71"/>
      <c r="S1283" s="97"/>
      <c r="T1283" s="97"/>
      <c r="U1283" s="64"/>
      <c r="V1283" s="64"/>
    </row>
    <row r="1284" spans="1:24" ht="11.65" customHeight="1">
      <c r="A1284" s="2">
        <v>1164</v>
      </c>
      <c r="C1284" s="96"/>
      <c r="F1284" s="96" t="s">
        <v>491</v>
      </c>
      <c r="G1284" s="1" t="s">
        <v>644</v>
      </c>
      <c r="H1284" s="72"/>
      <c r="I1284" s="4">
        <v>-59310129.210000001</v>
      </c>
      <c r="J1284" s="4">
        <v>-26155454.087359898</v>
      </c>
      <c r="K1284" s="72"/>
      <c r="L1284" s="4">
        <v>-48268561.880000003</v>
      </c>
      <c r="M1284" s="4">
        <f>L1284-N1284</f>
        <v>-26982380.73469964</v>
      </c>
      <c r="N1284" s="98">
        <v>-21286181.145300362</v>
      </c>
      <c r="O1284" s="4">
        <f>P1284-N1284</f>
        <v>0</v>
      </c>
      <c r="P1284" s="4">
        <v>-21286181.145300362</v>
      </c>
      <c r="Q1284" s="70"/>
      <c r="R1284" s="71"/>
      <c r="S1284" s="97"/>
      <c r="T1284" s="97"/>
      <c r="U1284" s="64"/>
      <c r="V1284" s="64"/>
    </row>
    <row r="1285" spans="1:24" ht="11.65" customHeight="1" thickBot="1">
      <c r="A1285" s="2">
        <v>1165</v>
      </c>
      <c r="C1285" s="96"/>
      <c r="D1285" s="1" t="s">
        <v>363</v>
      </c>
      <c r="H1285" s="72" t="s">
        <v>353</v>
      </c>
      <c r="I1285" s="114">
        <v>-59310129.210000001</v>
      </c>
      <c r="J1285" s="114">
        <v>-26155454.087359898</v>
      </c>
      <c r="K1285" s="72"/>
      <c r="L1285" s="114">
        <f>SUBTOTAL(9,L1283:L1284)</f>
        <v>-48268561.880000003</v>
      </c>
      <c r="M1285" s="114">
        <f>SUBTOTAL(9,M1283:M1284)</f>
        <v>-26982380.73469964</v>
      </c>
      <c r="N1285" s="114">
        <f>SUBTOTAL(9,N1283:N1284)</f>
        <v>-21286181.145300362</v>
      </c>
      <c r="O1285" s="114">
        <f>SUBTOTAL(9,O1283:O1284)</f>
        <v>0</v>
      </c>
      <c r="P1285" s="114">
        <f>SUBTOTAL(9,P1283:P1284)</f>
        <v>-21286181.145300362</v>
      </c>
      <c r="Q1285" s="70"/>
      <c r="R1285" s="71"/>
      <c r="S1285" s="97"/>
      <c r="T1285" s="97"/>
      <c r="U1285" s="64"/>
      <c r="V1285" s="64"/>
    </row>
    <row r="1286" spans="1:24" ht="11.65" customHeight="1" thickTop="1">
      <c r="A1286" s="2">
        <v>1166</v>
      </c>
      <c r="C1286" s="96"/>
      <c r="H1286" s="72"/>
      <c r="I1286" s="97"/>
      <c r="J1286" s="97"/>
      <c r="K1286" s="72"/>
      <c r="L1286" s="97"/>
      <c r="M1286" s="97"/>
      <c r="N1286" s="97"/>
      <c r="O1286" s="97"/>
      <c r="P1286" s="97"/>
      <c r="Q1286" s="70"/>
      <c r="R1286" s="71"/>
      <c r="S1286" s="97"/>
      <c r="T1286" s="97"/>
      <c r="U1286" s="64"/>
      <c r="V1286" s="64"/>
    </row>
    <row r="1287" spans="1:24" ht="11.65" customHeight="1">
      <c r="A1287" s="2">
        <v>1167</v>
      </c>
      <c r="C1287" s="96"/>
      <c r="H1287" s="72"/>
      <c r="I1287" s="97"/>
      <c r="J1287" s="97"/>
      <c r="K1287" s="72"/>
      <c r="L1287" s="97"/>
      <c r="M1287" s="97"/>
      <c r="N1287" s="97"/>
      <c r="O1287" s="97"/>
      <c r="P1287" s="97"/>
      <c r="Q1287" s="70"/>
      <c r="R1287" s="71"/>
      <c r="S1287" s="97"/>
      <c r="T1287" s="97"/>
      <c r="U1287" s="64"/>
      <c r="V1287" s="64"/>
    </row>
    <row r="1288" spans="1:24" ht="11.65" customHeight="1">
      <c r="A1288" s="2">
        <v>1168</v>
      </c>
      <c r="C1288" s="96">
        <v>41010</v>
      </c>
      <c r="D1288" s="1" t="s">
        <v>364</v>
      </c>
      <c r="H1288" s="72"/>
      <c r="I1288" s="4"/>
      <c r="J1288" s="4"/>
      <c r="K1288" s="72"/>
      <c r="L1288" s="4"/>
      <c r="M1288" s="4"/>
      <c r="N1288" s="4"/>
      <c r="O1288" s="4"/>
      <c r="P1288" s="4"/>
      <c r="Q1288" s="70"/>
      <c r="R1288" s="71"/>
      <c r="S1288" s="97"/>
      <c r="T1288" s="97"/>
      <c r="U1288" s="64"/>
      <c r="V1288" s="64"/>
    </row>
    <row r="1289" spans="1:24" ht="11.65" customHeight="1">
      <c r="A1289" s="2">
        <v>1169</v>
      </c>
      <c r="C1289" s="96"/>
      <c r="F1289" s="96" t="s">
        <v>491</v>
      </c>
      <c r="G1289" s="1" t="s">
        <v>131</v>
      </c>
      <c r="H1289" s="72"/>
      <c r="I1289" s="4">
        <v>47440798.999999985</v>
      </c>
      <c r="J1289" s="4">
        <v>79884</v>
      </c>
      <c r="K1289" s="72"/>
      <c r="L1289" s="4">
        <v>961269.9999999851</v>
      </c>
      <c r="M1289" s="4">
        <f t="shared" ref="M1289:M1299" si="26">L1289-N1289</f>
        <v>961269.9999999851</v>
      </c>
      <c r="N1289" s="98">
        <v>0</v>
      </c>
      <c r="O1289" s="4">
        <f t="shared" ref="O1289:O1299" si="27">P1289-N1289</f>
        <v>0</v>
      </c>
      <c r="P1289" s="4">
        <v>0</v>
      </c>
      <c r="Q1289" s="70"/>
      <c r="R1289" s="71"/>
      <c r="S1289" s="97"/>
      <c r="T1289" s="97"/>
      <c r="U1289" s="127"/>
      <c r="V1289" s="64"/>
      <c r="X1289" s="128"/>
    </row>
    <row r="1290" spans="1:24" ht="11.65" customHeight="1">
      <c r="A1290" s="2">
        <v>1170</v>
      </c>
      <c r="C1290" s="96"/>
      <c r="F1290" s="96" t="s">
        <v>574</v>
      </c>
      <c r="G1290" s="1" t="s">
        <v>647</v>
      </c>
      <c r="H1290" s="72"/>
      <c r="I1290" s="4">
        <v>0</v>
      </c>
      <c r="J1290" s="4">
        <v>0</v>
      </c>
      <c r="K1290" s="72"/>
      <c r="L1290" s="4">
        <v>0</v>
      </c>
      <c r="M1290" s="4">
        <f t="shared" si="26"/>
        <v>0</v>
      </c>
      <c r="N1290" s="98">
        <v>0</v>
      </c>
      <c r="O1290" s="4">
        <f t="shared" si="27"/>
        <v>0</v>
      </c>
      <c r="P1290" s="4">
        <v>0</v>
      </c>
      <c r="Q1290" s="70"/>
      <c r="R1290" s="71"/>
      <c r="S1290" s="97"/>
      <c r="T1290" s="97"/>
      <c r="U1290" s="127"/>
      <c r="V1290" s="64"/>
      <c r="X1290" s="128"/>
    </row>
    <row r="1291" spans="1:24" ht="11.65" customHeight="1">
      <c r="A1291" s="2">
        <v>1171</v>
      </c>
      <c r="C1291" s="96"/>
      <c r="F1291" s="96" t="s">
        <v>662</v>
      </c>
      <c r="G1291" s="1" t="s">
        <v>135</v>
      </c>
      <c r="H1291" s="72"/>
      <c r="I1291" s="4">
        <v>31324</v>
      </c>
      <c r="J1291" s="4">
        <v>13517.772291715124</v>
      </c>
      <c r="K1291" s="72"/>
      <c r="L1291" s="4">
        <v>31324</v>
      </c>
      <c r="M1291" s="4">
        <f t="shared" si="26"/>
        <v>17806.227708284874</v>
      </c>
      <c r="N1291" s="98">
        <v>13517.772291715124</v>
      </c>
      <c r="O1291" s="4">
        <f t="shared" si="27"/>
        <v>0</v>
      </c>
      <c r="P1291" s="4">
        <v>13517.772291715124</v>
      </c>
      <c r="Q1291" s="70"/>
      <c r="R1291" s="71"/>
      <c r="S1291" s="97"/>
      <c r="T1291" s="97"/>
      <c r="U1291" s="127"/>
      <c r="V1291" s="64"/>
      <c r="X1291" s="128"/>
    </row>
    <row r="1292" spans="1:24" ht="11.65" customHeight="1">
      <c r="A1292" s="2">
        <v>1172</v>
      </c>
      <c r="C1292" s="96"/>
      <c r="F1292" s="96" t="s">
        <v>672</v>
      </c>
      <c r="G1292" s="1" t="s">
        <v>134</v>
      </c>
      <c r="H1292" s="72"/>
      <c r="I1292" s="4">
        <v>7830894.9999999991</v>
      </c>
      <c r="J1292" s="4">
        <v>3355820.8984782314</v>
      </c>
      <c r="K1292" s="72"/>
      <c r="L1292" s="4">
        <v>-37981.000000000931</v>
      </c>
      <c r="M1292" s="4">
        <f t="shared" si="26"/>
        <v>-21704.771861952235</v>
      </c>
      <c r="N1292" s="98">
        <v>-16276.228138048697</v>
      </c>
      <c r="O1292" s="4">
        <f t="shared" si="27"/>
        <v>0</v>
      </c>
      <c r="P1292" s="4">
        <v>-16276.228138048697</v>
      </c>
      <c r="Q1292" s="70"/>
      <c r="R1292" s="71"/>
      <c r="S1292" s="97"/>
      <c r="T1292" s="97"/>
      <c r="U1292" s="127"/>
      <c r="V1292" s="64"/>
      <c r="X1292" s="128"/>
    </row>
    <row r="1293" spans="1:24" ht="11.65" customHeight="1">
      <c r="A1293" s="2">
        <v>1173</v>
      </c>
      <c r="C1293" s="96"/>
      <c r="F1293" s="96" t="s">
        <v>491</v>
      </c>
      <c r="G1293" s="1" t="s">
        <v>644</v>
      </c>
      <c r="H1293" s="72"/>
      <c r="I1293" s="4">
        <v>33713788</v>
      </c>
      <c r="J1293" s="4">
        <v>14867602.648828981</v>
      </c>
      <c r="K1293" s="72"/>
      <c r="L1293" s="4">
        <v>28105354</v>
      </c>
      <c r="M1293" s="4">
        <f t="shared" si="26"/>
        <v>15711041.157531032</v>
      </c>
      <c r="N1293" s="98">
        <v>12394312.842468968</v>
      </c>
      <c r="O1293" s="4">
        <f t="shared" si="27"/>
        <v>0</v>
      </c>
      <c r="P1293" s="4">
        <v>12394312.842468968</v>
      </c>
      <c r="Q1293" s="70"/>
      <c r="R1293" s="71"/>
      <c r="S1293" s="97"/>
      <c r="T1293" s="97"/>
      <c r="U1293" s="127"/>
      <c r="V1293" s="64"/>
      <c r="X1293" s="128"/>
    </row>
    <row r="1294" spans="1:24" ht="11.65" customHeight="1">
      <c r="A1294" s="2">
        <v>1174</v>
      </c>
      <c r="C1294" s="96"/>
      <c r="F1294" s="96" t="s">
        <v>574</v>
      </c>
      <c r="G1294" s="1" t="s">
        <v>133</v>
      </c>
      <c r="H1294" s="72"/>
      <c r="I1294" s="4">
        <v>18367716</v>
      </c>
      <c r="J1294" s="4">
        <v>7889552.5252957959</v>
      </c>
      <c r="K1294" s="72"/>
      <c r="L1294" s="4">
        <v>1187181.372532133</v>
      </c>
      <c r="M1294" s="4">
        <f t="shared" si="26"/>
        <v>677246.99660618673</v>
      </c>
      <c r="N1294" s="98">
        <v>509934.37592594634</v>
      </c>
      <c r="O1294" s="4">
        <f t="shared" si="27"/>
        <v>0</v>
      </c>
      <c r="P1294" s="4">
        <v>509934.37592594634</v>
      </c>
      <c r="Q1294" s="70"/>
      <c r="R1294" s="71"/>
      <c r="S1294" s="97"/>
      <c r="T1294" s="97"/>
      <c r="U1294" s="127"/>
      <c r="V1294" s="64"/>
      <c r="X1294" s="128"/>
    </row>
    <row r="1295" spans="1:24" ht="11.65" customHeight="1">
      <c r="A1295" s="2">
        <v>1175</v>
      </c>
      <c r="C1295" s="96"/>
      <c r="F1295" s="96" t="s">
        <v>662</v>
      </c>
      <c r="G1295" s="1" t="s">
        <v>135</v>
      </c>
      <c r="H1295" s="72"/>
      <c r="I1295" s="4">
        <v>23560496.000000004</v>
      </c>
      <c r="J1295" s="4">
        <v>10167456.902307019</v>
      </c>
      <c r="K1295" s="72"/>
      <c r="L1295" s="4">
        <v>35841348</v>
      </c>
      <c r="M1295" s="4">
        <f t="shared" si="26"/>
        <v>20374128.587022115</v>
      </c>
      <c r="N1295" s="98">
        <v>15467219.412977885</v>
      </c>
      <c r="O1295" s="4">
        <f t="shared" si="27"/>
        <v>0</v>
      </c>
      <c r="P1295" s="4">
        <v>15467219.412977885</v>
      </c>
      <c r="Q1295" s="70"/>
      <c r="R1295" s="71"/>
      <c r="S1295" s="97"/>
      <c r="T1295" s="97"/>
      <c r="U1295" s="127"/>
      <c r="V1295" s="64"/>
      <c r="X1295" s="128"/>
    </row>
    <row r="1296" spans="1:24" ht="11.65" customHeight="1">
      <c r="A1296" s="2">
        <v>1176</v>
      </c>
      <c r="C1296" s="96"/>
      <c r="F1296" s="96" t="s">
        <v>491</v>
      </c>
      <c r="G1296" s="1" t="s">
        <v>641</v>
      </c>
      <c r="H1296" s="72"/>
      <c r="I1296" s="4">
        <v>26018718</v>
      </c>
      <c r="J1296" s="4">
        <v>11149958.927557036</v>
      </c>
      <c r="K1296" s="72"/>
      <c r="L1296" s="4">
        <v>23068906</v>
      </c>
      <c r="M1296" s="4">
        <f t="shared" si="26"/>
        <v>13183047.888017923</v>
      </c>
      <c r="N1296" s="98">
        <v>9885858.1119820774</v>
      </c>
      <c r="O1296" s="4">
        <f t="shared" si="27"/>
        <v>0</v>
      </c>
      <c r="P1296" s="4">
        <v>9885858.1119820774</v>
      </c>
      <c r="Q1296" s="70"/>
      <c r="R1296" s="71"/>
      <c r="S1296" s="97"/>
      <c r="T1296" s="97"/>
      <c r="U1296" s="127"/>
      <c r="V1296" s="64"/>
      <c r="X1296" s="128"/>
    </row>
    <row r="1297" spans="1:24" ht="11.65" customHeight="1">
      <c r="A1297" s="2">
        <v>1177</v>
      </c>
      <c r="C1297" s="96"/>
      <c r="F1297" s="96" t="s">
        <v>648</v>
      </c>
      <c r="G1297" s="1" t="s">
        <v>648</v>
      </c>
      <c r="H1297" s="72"/>
      <c r="I1297" s="4">
        <v>0</v>
      </c>
      <c r="J1297" s="4">
        <v>0</v>
      </c>
      <c r="K1297" s="72"/>
      <c r="L1297" s="4">
        <v>0</v>
      </c>
      <c r="M1297" s="4">
        <f t="shared" si="26"/>
        <v>0</v>
      </c>
      <c r="N1297" s="98">
        <v>0</v>
      </c>
      <c r="O1297" s="4">
        <f t="shared" si="27"/>
        <v>0</v>
      </c>
      <c r="P1297" s="4">
        <v>0</v>
      </c>
      <c r="Q1297" s="70"/>
      <c r="R1297" s="71"/>
      <c r="S1297" s="97"/>
      <c r="T1297" s="97"/>
      <c r="U1297" s="127"/>
      <c r="V1297" s="64"/>
      <c r="X1297" s="128"/>
    </row>
    <row r="1298" spans="1:24" ht="11.65" customHeight="1">
      <c r="A1298" s="2">
        <v>1178</v>
      </c>
      <c r="C1298" s="96"/>
      <c r="F1298" s="96" t="s">
        <v>664</v>
      </c>
      <c r="G1298" s="1" t="s">
        <v>649</v>
      </c>
      <c r="H1298" s="72"/>
      <c r="I1298" s="4">
        <v>0</v>
      </c>
      <c r="J1298" s="4">
        <v>0</v>
      </c>
      <c r="K1298" s="72"/>
      <c r="L1298" s="4">
        <v>0</v>
      </c>
      <c r="M1298" s="4">
        <f t="shared" si="26"/>
        <v>0</v>
      </c>
      <c r="N1298" s="98">
        <v>0</v>
      </c>
      <c r="O1298" s="4">
        <f t="shared" si="27"/>
        <v>0</v>
      </c>
      <c r="P1298" s="4">
        <v>0</v>
      </c>
      <c r="Q1298" s="70"/>
      <c r="R1298" s="71"/>
      <c r="S1298" s="97"/>
      <c r="T1298" s="97"/>
      <c r="U1298" s="127"/>
      <c r="V1298" s="64"/>
      <c r="X1298" s="128"/>
    </row>
    <row r="1299" spans="1:24" ht="11.65" customHeight="1">
      <c r="A1299" s="2">
        <v>1179</v>
      </c>
      <c r="C1299" s="96"/>
      <c r="F1299" s="96" t="s">
        <v>664</v>
      </c>
      <c r="G1299" s="1" t="s">
        <v>132</v>
      </c>
      <c r="H1299" s="72"/>
      <c r="I1299" s="4">
        <v>18276.000018000002</v>
      </c>
      <c r="J1299" s="4">
        <v>9118.4018240831301</v>
      </c>
      <c r="K1299" s="72"/>
      <c r="L1299" s="4">
        <v>1.8000002455664799E-5</v>
      </c>
      <c r="M1299" s="4">
        <f t="shared" si="26"/>
        <v>9.0193034480273456E-6</v>
      </c>
      <c r="N1299" s="98">
        <v>8.980699007637453E-6</v>
      </c>
      <c r="O1299" s="4">
        <f t="shared" si="27"/>
        <v>0</v>
      </c>
      <c r="P1299" s="4">
        <v>8.980699007637453E-6</v>
      </c>
      <c r="Q1299" s="70"/>
      <c r="R1299" s="71"/>
      <c r="S1299" s="97"/>
      <c r="T1299" s="97"/>
      <c r="U1299" s="127"/>
      <c r="V1299" s="64"/>
      <c r="X1299" s="128"/>
    </row>
    <row r="1300" spans="1:24" ht="11.65" customHeight="1">
      <c r="A1300" s="2">
        <v>1180</v>
      </c>
      <c r="C1300" s="96"/>
      <c r="F1300" s="96" t="s">
        <v>650</v>
      </c>
      <c r="G1300" s="1" t="s">
        <v>650</v>
      </c>
      <c r="H1300" s="72"/>
      <c r="I1300" s="4">
        <v>0</v>
      </c>
      <c r="J1300" s="4">
        <v>0</v>
      </c>
      <c r="K1300" s="72"/>
      <c r="L1300" s="4">
        <v>0</v>
      </c>
      <c r="M1300" s="4">
        <f>L1300-N1300</f>
        <v>0</v>
      </c>
      <c r="N1300" s="98">
        <v>0</v>
      </c>
      <c r="O1300" s="4">
        <f>P1300-N1300</f>
        <v>0</v>
      </c>
      <c r="P1300" s="4">
        <v>0</v>
      </c>
      <c r="Q1300" s="70"/>
      <c r="R1300" s="71"/>
      <c r="S1300" s="129"/>
      <c r="T1300" s="130"/>
      <c r="U1300" s="127"/>
      <c r="V1300" s="64"/>
      <c r="X1300" s="128"/>
    </row>
    <row r="1301" spans="1:24" ht="11.65" customHeight="1">
      <c r="A1301" s="2">
        <v>1181</v>
      </c>
      <c r="C1301" s="96"/>
      <c r="F1301" s="96" t="s">
        <v>663</v>
      </c>
      <c r="G1301" s="1" t="s">
        <v>651</v>
      </c>
      <c r="H1301" s="72"/>
      <c r="I1301" s="4">
        <v>0</v>
      </c>
      <c r="J1301" s="4">
        <v>0</v>
      </c>
      <c r="K1301" s="72"/>
      <c r="L1301" s="4">
        <v>0</v>
      </c>
      <c r="M1301" s="4">
        <f>L1301-N1301</f>
        <v>0</v>
      </c>
      <c r="N1301" s="98">
        <v>0</v>
      </c>
      <c r="O1301" s="4">
        <f>P1301-N1301</f>
        <v>0</v>
      </c>
      <c r="P1301" s="4">
        <v>0</v>
      </c>
      <c r="Q1301" s="70"/>
      <c r="R1301" s="71"/>
      <c r="S1301" s="129"/>
      <c r="T1301" s="130"/>
      <c r="U1301" s="127"/>
      <c r="V1301" s="64"/>
      <c r="X1301" s="128"/>
    </row>
    <row r="1302" spans="1:24" ht="11.65" customHeight="1">
      <c r="A1302" s="2">
        <v>1182</v>
      </c>
      <c r="C1302" s="96"/>
      <c r="F1302" s="96" t="s">
        <v>491</v>
      </c>
      <c r="G1302" s="1" t="s">
        <v>652</v>
      </c>
      <c r="H1302" s="72"/>
      <c r="I1302" s="4">
        <v>0</v>
      </c>
      <c r="J1302" s="4">
        <v>0</v>
      </c>
      <c r="K1302" s="72"/>
      <c r="L1302" s="4">
        <v>0</v>
      </c>
      <c r="M1302" s="4">
        <f>L1302-N1302</f>
        <v>0</v>
      </c>
      <c r="N1302" s="98">
        <v>0</v>
      </c>
      <c r="O1302" s="4">
        <f>P1302-N1302</f>
        <v>0</v>
      </c>
      <c r="P1302" s="4">
        <v>0</v>
      </c>
      <c r="Q1302" s="70"/>
      <c r="R1302" s="71"/>
      <c r="S1302" s="129"/>
      <c r="T1302" s="130"/>
      <c r="U1302" s="127"/>
      <c r="V1302" s="64"/>
      <c r="X1302" s="128"/>
    </row>
    <row r="1303" spans="1:24" ht="11.65" customHeight="1">
      <c r="A1303" s="2">
        <v>1183</v>
      </c>
      <c r="C1303" s="96"/>
      <c r="F1303" s="96" t="s">
        <v>653</v>
      </c>
      <c r="G1303" s="1" t="s">
        <v>653</v>
      </c>
      <c r="H1303" s="72"/>
      <c r="I1303" s="4">
        <v>1080616640</v>
      </c>
      <c r="J1303" s="4">
        <v>475432437.52553588</v>
      </c>
      <c r="K1303" s="72"/>
      <c r="L1303" s="4">
        <v>401844157</v>
      </c>
      <c r="M1303" s="4">
        <f>L1303-N1303</f>
        <v>225047187.56974569</v>
      </c>
      <c r="N1303" s="98">
        <v>176796969.43025431</v>
      </c>
      <c r="O1303" s="4">
        <f>P1303-N1303</f>
        <v>0</v>
      </c>
      <c r="P1303" s="4">
        <v>176796969.43025431</v>
      </c>
      <c r="Q1303" s="70"/>
      <c r="R1303" s="71"/>
      <c r="S1303" s="129"/>
      <c r="T1303" s="130"/>
      <c r="U1303" s="127"/>
      <c r="V1303" s="64"/>
      <c r="X1303" s="128"/>
    </row>
    <row r="1304" spans="1:24" ht="11.65" customHeight="1">
      <c r="A1304" s="2">
        <v>1184</v>
      </c>
      <c r="C1304" s="96"/>
      <c r="F1304" s="96" t="s">
        <v>663</v>
      </c>
      <c r="G1304" s="1" t="s">
        <v>251</v>
      </c>
      <c r="H1304" s="72"/>
      <c r="I1304" s="4">
        <v>0</v>
      </c>
      <c r="J1304" s="4">
        <v>0</v>
      </c>
      <c r="K1304" s="72"/>
      <c r="L1304" s="4">
        <v>0</v>
      </c>
      <c r="M1304" s="4">
        <f>L1304-N1304</f>
        <v>0</v>
      </c>
      <c r="N1304" s="4">
        <v>0</v>
      </c>
      <c r="O1304" s="4">
        <f>P1304-N1304</f>
        <v>0</v>
      </c>
      <c r="P1304" s="4">
        <v>0</v>
      </c>
      <c r="Q1304" s="70"/>
      <c r="R1304" s="71"/>
      <c r="S1304" s="97"/>
      <c r="T1304" s="97"/>
      <c r="U1304" s="127"/>
      <c r="V1304" s="64"/>
    </row>
    <row r="1305" spans="1:24" ht="11.65" customHeight="1">
      <c r="A1305" s="2">
        <v>1185</v>
      </c>
      <c r="C1305" s="96"/>
      <c r="H1305" s="72" t="s">
        <v>349</v>
      </c>
      <c r="I1305" s="99">
        <v>1237598652.0000181</v>
      </c>
      <c r="J1305" s="99">
        <v>522965349.60211873</v>
      </c>
      <c r="K1305" s="72"/>
      <c r="L1305" s="99">
        <f>SUBTOTAL(9,L1289:L1304)</f>
        <v>491001559.37255013</v>
      </c>
      <c r="M1305" s="99">
        <f>SUBTOTAL(9,M1289:M1304)</f>
        <v>275950023.6547783</v>
      </c>
      <c r="N1305" s="99">
        <f>SUBTOTAL(9,N1289:N1304)</f>
        <v>215051535.71777183</v>
      </c>
      <c r="O1305" s="99">
        <f>SUBTOTAL(9,O1289:O1304)</f>
        <v>0</v>
      </c>
      <c r="P1305" s="99">
        <f>SUBTOTAL(9,P1289:P1304)</f>
        <v>215051535.71777183</v>
      </c>
      <c r="Q1305" s="70"/>
      <c r="R1305" s="71"/>
      <c r="S1305" s="97"/>
      <c r="T1305" s="97"/>
      <c r="U1305" s="97"/>
      <c r="V1305" s="64"/>
      <c r="X1305" s="128"/>
    </row>
    <row r="1306" spans="1:24" ht="11.65" customHeight="1">
      <c r="A1306" s="2">
        <v>1186</v>
      </c>
      <c r="C1306" s="96"/>
      <c r="H1306" s="72"/>
      <c r="I1306" s="4"/>
      <c r="J1306" s="4"/>
      <c r="K1306" s="72"/>
      <c r="L1306" s="4"/>
      <c r="M1306" s="4"/>
      <c r="N1306" s="4"/>
      <c r="O1306" s="4"/>
      <c r="P1306" s="4"/>
      <c r="Q1306" s="70"/>
      <c r="R1306" s="71"/>
      <c r="S1306" s="97"/>
      <c r="T1306" s="97"/>
      <c r="U1306" s="64"/>
      <c r="V1306" s="64"/>
    </row>
    <row r="1307" spans="1:24" ht="11.65" customHeight="1">
      <c r="A1307" s="2">
        <v>1187</v>
      </c>
      <c r="C1307" s="96"/>
      <c r="E1307" s="67"/>
      <c r="H1307" s="72"/>
      <c r="I1307" s="104"/>
      <c r="J1307" s="104"/>
      <c r="K1307" s="72"/>
      <c r="L1307" s="104"/>
      <c r="M1307" s="104"/>
      <c r="N1307" s="104"/>
      <c r="O1307" s="104"/>
      <c r="P1307" s="104"/>
      <c r="Q1307" s="70"/>
      <c r="R1307" s="71"/>
      <c r="S1307" s="97"/>
      <c r="T1307" s="97"/>
      <c r="U1307" s="64"/>
      <c r="V1307" s="64"/>
    </row>
    <row r="1308" spans="1:24" ht="11.65" customHeight="1">
      <c r="A1308" s="2">
        <v>1188</v>
      </c>
      <c r="C1308" s="105"/>
      <c r="D1308" s="106"/>
      <c r="E1308" s="107"/>
      <c r="G1308" s="106"/>
      <c r="H1308" s="108"/>
      <c r="I1308" s="109"/>
      <c r="J1308" s="109"/>
      <c r="K1308" s="108"/>
      <c r="L1308" s="109"/>
      <c r="M1308" s="109"/>
      <c r="N1308" s="109"/>
      <c r="O1308" s="109"/>
      <c r="P1308" s="109"/>
      <c r="Q1308" s="70"/>
      <c r="R1308" s="71"/>
      <c r="S1308" s="97"/>
      <c r="T1308" s="97"/>
      <c r="U1308" s="64"/>
      <c r="V1308" s="64"/>
    </row>
    <row r="1309" spans="1:24" ht="11.65" customHeight="1">
      <c r="A1309" s="2">
        <v>1189</v>
      </c>
      <c r="C1309" s="67" t="s">
        <v>365</v>
      </c>
      <c r="D1309" s="1" t="s">
        <v>366</v>
      </c>
      <c r="H1309" s="72"/>
      <c r="I1309" s="4"/>
      <c r="J1309" s="4"/>
      <c r="K1309" s="72"/>
      <c r="L1309" s="4"/>
      <c r="M1309" s="4"/>
      <c r="N1309" s="4"/>
      <c r="O1309" s="4"/>
      <c r="P1309" s="4"/>
      <c r="Q1309" s="70"/>
      <c r="R1309" s="71"/>
      <c r="S1309" s="97"/>
      <c r="T1309" s="97"/>
      <c r="U1309" s="64"/>
      <c r="V1309" s="64"/>
    </row>
    <row r="1310" spans="1:24" ht="11.65" customHeight="1">
      <c r="A1310" s="2">
        <v>1190</v>
      </c>
      <c r="C1310" s="96"/>
      <c r="F1310" s="96" t="s">
        <v>491</v>
      </c>
      <c r="G1310" s="1" t="s">
        <v>131</v>
      </c>
      <c r="H1310" s="72"/>
      <c r="I1310" s="4">
        <v>-26227663.32</v>
      </c>
      <c r="J1310" s="4">
        <v>-6705845.8499999996</v>
      </c>
      <c r="K1310" s="72"/>
      <c r="L1310" s="4">
        <v>-6320768.3199999994</v>
      </c>
      <c r="M1310" s="4">
        <f t="shared" ref="M1310:M1321" si="28">L1310-N1310</f>
        <v>-4749115.47</v>
      </c>
      <c r="N1310" s="98">
        <v>-1571652.8499999996</v>
      </c>
      <c r="O1310" s="4">
        <f t="shared" ref="O1310:O1321" si="29">P1310-N1310</f>
        <v>0</v>
      </c>
      <c r="P1310" s="4">
        <v>-1571652.8499999996</v>
      </c>
      <c r="Q1310" s="70"/>
      <c r="R1310" s="71"/>
      <c r="S1310" s="97"/>
      <c r="T1310" s="97"/>
      <c r="U1310" s="127"/>
      <c r="V1310" s="64"/>
      <c r="X1310" s="128"/>
    </row>
    <row r="1311" spans="1:24" ht="11.65" customHeight="1">
      <c r="A1311" s="2">
        <v>1191</v>
      </c>
      <c r="C1311" s="96"/>
      <c r="F1311" s="96" t="s">
        <v>574</v>
      </c>
      <c r="G1311" s="1" t="s">
        <v>133</v>
      </c>
      <c r="H1311" s="72"/>
      <c r="I1311" s="4">
        <v>-12433467.999999998</v>
      </c>
      <c r="J1311" s="4">
        <v>-5340593.1830383511</v>
      </c>
      <c r="K1311" s="72"/>
      <c r="L1311" s="4">
        <v>0</v>
      </c>
      <c r="M1311" s="4">
        <f t="shared" si="28"/>
        <v>0</v>
      </c>
      <c r="N1311" s="98">
        <v>0</v>
      </c>
      <c r="O1311" s="4">
        <f t="shared" si="29"/>
        <v>0</v>
      </c>
      <c r="P1311" s="4">
        <v>0</v>
      </c>
      <c r="Q1311" s="70"/>
      <c r="R1311" s="71"/>
      <c r="S1311" s="97"/>
      <c r="T1311" s="97"/>
      <c r="U1311" s="127"/>
      <c r="V1311" s="64"/>
      <c r="X1311" s="128"/>
    </row>
    <row r="1312" spans="1:24" ht="11.65" customHeight="1">
      <c r="A1312" s="2">
        <v>1192</v>
      </c>
      <c r="C1312" s="96"/>
      <c r="F1312" s="96" t="s">
        <v>662</v>
      </c>
      <c r="G1312" s="1" t="s">
        <v>135</v>
      </c>
      <c r="H1312" s="72"/>
      <c r="I1312" s="4">
        <v>-510725</v>
      </c>
      <c r="J1312" s="4">
        <v>-220401.74478630463</v>
      </c>
      <c r="K1312" s="72"/>
      <c r="L1312" s="4">
        <v>-510725</v>
      </c>
      <c r="M1312" s="4">
        <f t="shared" si="28"/>
        <v>-290323.25521369535</v>
      </c>
      <c r="N1312" s="98">
        <v>-220401.74478630463</v>
      </c>
      <c r="O1312" s="4">
        <f t="shared" si="29"/>
        <v>0</v>
      </c>
      <c r="P1312" s="4">
        <v>-220401.74478630463</v>
      </c>
      <c r="Q1312" s="70"/>
      <c r="R1312" s="71"/>
      <c r="S1312" s="97"/>
      <c r="T1312" s="97"/>
      <c r="U1312" s="127"/>
      <c r="V1312" s="64"/>
      <c r="X1312" s="128"/>
    </row>
    <row r="1313" spans="1:24" ht="11.65" customHeight="1">
      <c r="A1313" s="2">
        <v>1193</v>
      </c>
      <c r="C1313" s="96"/>
      <c r="F1313" s="96" t="s">
        <v>491</v>
      </c>
      <c r="G1313" s="1" t="s">
        <v>644</v>
      </c>
      <c r="H1313" s="72"/>
      <c r="I1313" s="4">
        <v>-19232707</v>
      </c>
      <c r="J1313" s="4">
        <v>-8481522.3236662596</v>
      </c>
      <c r="K1313" s="72"/>
      <c r="L1313" s="4">
        <v>-22492789</v>
      </c>
      <c r="M1313" s="4">
        <f t="shared" si="28"/>
        <v>-12573587.713097699</v>
      </c>
      <c r="N1313" s="98">
        <v>-9919201.286902301</v>
      </c>
      <c r="O1313" s="4">
        <f t="shared" si="29"/>
        <v>0</v>
      </c>
      <c r="P1313" s="4">
        <v>-9919201.286902301</v>
      </c>
      <c r="Q1313" s="70"/>
      <c r="R1313" s="71"/>
      <c r="S1313" s="97"/>
      <c r="T1313" s="97"/>
      <c r="U1313" s="127"/>
      <c r="V1313" s="64"/>
      <c r="X1313" s="128"/>
    </row>
    <row r="1314" spans="1:24" ht="11.65" customHeight="1">
      <c r="A1314" s="2">
        <v>1194</v>
      </c>
      <c r="C1314" s="96"/>
      <c r="F1314" s="96" t="s">
        <v>662</v>
      </c>
      <c r="G1314" s="1" t="s">
        <v>135</v>
      </c>
      <c r="H1314" s="72"/>
      <c r="I1314" s="4">
        <v>-8206952.2499999981</v>
      </c>
      <c r="J1314" s="4">
        <v>-3541684.0673119356</v>
      </c>
      <c r="K1314" s="72"/>
      <c r="L1314" s="4">
        <v>-27643.249999998137</v>
      </c>
      <c r="M1314" s="4">
        <f t="shared" si="28"/>
        <v>-15713.893630986233</v>
      </c>
      <c r="N1314" s="98">
        <v>-11929.356369011904</v>
      </c>
      <c r="O1314" s="4">
        <f t="shared" si="29"/>
        <v>0</v>
      </c>
      <c r="P1314" s="4">
        <v>-11929.356369011904</v>
      </c>
      <c r="Q1314" s="70"/>
      <c r="R1314" s="71"/>
      <c r="S1314" s="97"/>
      <c r="T1314" s="97"/>
      <c r="U1314" s="127"/>
      <c r="V1314" s="64"/>
      <c r="X1314" s="128"/>
    </row>
    <row r="1315" spans="1:24" ht="11.65" customHeight="1">
      <c r="A1315" s="2">
        <v>1195</v>
      </c>
      <c r="C1315" s="96"/>
      <c r="F1315" s="96" t="s">
        <v>491</v>
      </c>
      <c r="G1315" s="1" t="s">
        <v>641</v>
      </c>
      <c r="H1315" s="72"/>
      <c r="I1315" s="4">
        <v>0</v>
      </c>
      <c r="J1315" s="4">
        <v>0</v>
      </c>
      <c r="K1315" s="72"/>
      <c r="L1315" s="4">
        <v>0</v>
      </c>
      <c r="M1315" s="4">
        <f t="shared" si="28"/>
        <v>0</v>
      </c>
      <c r="N1315" s="98">
        <v>0</v>
      </c>
      <c r="O1315" s="4">
        <f t="shared" si="29"/>
        <v>0</v>
      </c>
      <c r="P1315" s="4">
        <v>0</v>
      </c>
      <c r="Q1315" s="70"/>
      <c r="R1315" s="71"/>
      <c r="S1315" s="97"/>
      <c r="T1315" s="97"/>
      <c r="U1315" s="127"/>
      <c r="V1315" s="64"/>
      <c r="X1315" s="128"/>
    </row>
    <row r="1316" spans="1:24" ht="11.65" customHeight="1">
      <c r="A1316" s="2">
        <v>1196</v>
      </c>
      <c r="C1316" s="96"/>
      <c r="F1316" s="96" t="s">
        <v>672</v>
      </c>
      <c r="G1316" s="1" t="s">
        <v>134</v>
      </c>
      <c r="H1316" s="72"/>
      <c r="I1316" s="4">
        <v>-17184714</v>
      </c>
      <c r="J1316" s="4">
        <v>-7364269.6493276246</v>
      </c>
      <c r="K1316" s="72"/>
      <c r="L1316" s="4">
        <v>-2826714</v>
      </c>
      <c r="M1316" s="4">
        <f t="shared" si="28"/>
        <v>-1615365.116478896</v>
      </c>
      <c r="N1316" s="98">
        <v>-1211348.883521104</v>
      </c>
      <c r="O1316" s="4">
        <f t="shared" si="29"/>
        <v>0</v>
      </c>
      <c r="P1316" s="4">
        <v>-1211348.883521104</v>
      </c>
      <c r="Q1316" s="70"/>
      <c r="R1316" s="71"/>
      <c r="S1316" s="97"/>
      <c r="T1316" s="97"/>
      <c r="U1316" s="127"/>
      <c r="V1316" s="64"/>
      <c r="X1316" s="128"/>
    </row>
    <row r="1317" spans="1:24" ht="11.65" customHeight="1">
      <c r="A1317" s="2">
        <v>1197</v>
      </c>
      <c r="C1317" s="96"/>
      <c r="F1317" s="96" t="s">
        <v>662</v>
      </c>
      <c r="G1317" s="1" t="s">
        <v>251</v>
      </c>
      <c r="H1317" s="72"/>
      <c r="I1317" s="4">
        <v>-3638499</v>
      </c>
      <c r="J1317" s="4">
        <v>-1749824.527052413</v>
      </c>
      <c r="K1317" s="72"/>
      <c r="L1317" s="4">
        <v>0</v>
      </c>
      <c r="M1317" s="4">
        <f t="shared" si="28"/>
        <v>0</v>
      </c>
      <c r="N1317" s="98">
        <v>0</v>
      </c>
      <c r="O1317" s="4">
        <f t="shared" si="29"/>
        <v>0</v>
      </c>
      <c r="P1317" s="4">
        <v>0</v>
      </c>
      <c r="Q1317" s="70"/>
      <c r="R1317" s="71"/>
      <c r="S1317" s="97"/>
      <c r="T1317" s="97"/>
      <c r="U1317" s="127"/>
      <c r="V1317" s="64"/>
      <c r="X1317" s="128"/>
    </row>
    <row r="1318" spans="1:24" ht="11.65" customHeight="1">
      <c r="A1318" s="2">
        <v>1198</v>
      </c>
      <c r="C1318" s="96"/>
      <c r="F1318" s="96" t="s">
        <v>664</v>
      </c>
      <c r="G1318" s="1" t="s">
        <v>649</v>
      </c>
      <c r="H1318" s="72"/>
      <c r="I1318" s="4">
        <v>-499023</v>
      </c>
      <c r="J1318" s="4">
        <v>-143815.89696977037</v>
      </c>
      <c r="K1318" s="72"/>
      <c r="L1318" s="4">
        <v>0</v>
      </c>
      <c r="M1318" s="4">
        <f>L1318-N1318</f>
        <v>0</v>
      </c>
      <c r="N1318" s="98">
        <v>0</v>
      </c>
      <c r="O1318" s="4">
        <f>P1318-N1318</f>
        <v>0</v>
      </c>
      <c r="P1318" s="4">
        <v>0</v>
      </c>
      <c r="Q1318" s="70"/>
      <c r="R1318" s="71"/>
      <c r="S1318" s="97"/>
      <c r="T1318" s="97"/>
      <c r="U1318" s="127"/>
      <c r="V1318" s="64"/>
      <c r="X1318" s="128"/>
    </row>
    <row r="1319" spans="1:24" ht="11.65" customHeight="1">
      <c r="A1319" s="2">
        <v>1199</v>
      </c>
      <c r="C1319" s="96"/>
      <c r="F1319" s="96" t="s">
        <v>574</v>
      </c>
      <c r="G1319" s="1" t="s">
        <v>209</v>
      </c>
      <c r="H1319" s="72"/>
      <c r="I1319" s="4">
        <v>-425972</v>
      </c>
      <c r="J1319" s="4">
        <v>-184447.9157365649</v>
      </c>
      <c r="K1319" s="72"/>
      <c r="L1319" s="4">
        <v>-425972</v>
      </c>
      <c r="M1319" s="4">
        <f t="shared" si="28"/>
        <v>-241524.0842634351</v>
      </c>
      <c r="N1319" s="98">
        <v>-184447.9157365649</v>
      </c>
      <c r="O1319" s="4">
        <f t="shared" si="29"/>
        <v>0</v>
      </c>
      <c r="P1319" s="4">
        <v>-184447.9157365649</v>
      </c>
      <c r="Q1319" s="70"/>
      <c r="R1319" s="71"/>
      <c r="S1319" s="97"/>
      <c r="T1319" s="97"/>
      <c r="U1319" s="127"/>
      <c r="V1319" s="64"/>
      <c r="X1319" s="128"/>
    </row>
    <row r="1320" spans="1:24" ht="11.65" customHeight="1">
      <c r="A1320" s="2">
        <v>1200</v>
      </c>
      <c r="C1320" s="96"/>
      <c r="F1320" s="96" t="s">
        <v>648</v>
      </c>
      <c r="G1320" s="1" t="s">
        <v>648</v>
      </c>
      <c r="H1320" s="72"/>
      <c r="I1320" s="4">
        <v>0</v>
      </c>
      <c r="J1320" s="4">
        <v>0</v>
      </c>
      <c r="K1320" s="72"/>
      <c r="L1320" s="4">
        <v>0</v>
      </c>
      <c r="M1320" s="4">
        <f t="shared" si="28"/>
        <v>0</v>
      </c>
      <c r="N1320" s="98">
        <v>0</v>
      </c>
      <c r="O1320" s="4">
        <f t="shared" si="29"/>
        <v>0</v>
      </c>
      <c r="P1320" s="4">
        <v>0</v>
      </c>
      <c r="Q1320" s="70"/>
      <c r="R1320" s="71"/>
      <c r="S1320" s="97"/>
      <c r="T1320" s="97"/>
      <c r="U1320" s="127"/>
      <c r="V1320" s="64"/>
      <c r="X1320" s="128"/>
    </row>
    <row r="1321" spans="1:24" ht="11.65" customHeight="1">
      <c r="A1321" s="2">
        <v>1201</v>
      </c>
      <c r="C1321" s="96"/>
      <c r="F1321" s="96" t="s">
        <v>574</v>
      </c>
      <c r="G1321" s="1" t="s">
        <v>647</v>
      </c>
      <c r="H1321" s="72"/>
      <c r="I1321" s="4">
        <v>-721757</v>
      </c>
      <c r="J1321" s="4">
        <v>-311212.22629524337</v>
      </c>
      <c r="K1321" s="72"/>
      <c r="L1321" s="4">
        <v>0</v>
      </c>
      <c r="M1321" s="4">
        <f t="shared" si="28"/>
        <v>0</v>
      </c>
      <c r="N1321" s="98">
        <v>0</v>
      </c>
      <c r="O1321" s="4">
        <f t="shared" si="29"/>
        <v>0</v>
      </c>
      <c r="P1321" s="4">
        <v>0</v>
      </c>
      <c r="Q1321" s="70"/>
      <c r="R1321" s="71"/>
      <c r="S1321" s="97"/>
      <c r="T1321" s="97"/>
      <c r="U1321" s="127"/>
      <c r="V1321" s="64"/>
      <c r="X1321" s="128"/>
    </row>
    <row r="1322" spans="1:24" ht="11.65" customHeight="1">
      <c r="A1322" s="2">
        <v>1202</v>
      </c>
      <c r="C1322" s="96"/>
      <c r="F1322" s="96" t="s">
        <v>650</v>
      </c>
      <c r="G1322" s="1" t="s">
        <v>650</v>
      </c>
      <c r="H1322" s="72"/>
      <c r="I1322" s="4">
        <v>0</v>
      </c>
      <c r="J1322" s="4">
        <v>0</v>
      </c>
      <c r="K1322" s="72"/>
      <c r="L1322" s="4">
        <v>0</v>
      </c>
      <c r="M1322" s="4">
        <f>L1322-N1322</f>
        <v>0</v>
      </c>
      <c r="N1322" s="98">
        <v>0</v>
      </c>
      <c r="O1322" s="4">
        <f>P1322-N1322</f>
        <v>0</v>
      </c>
      <c r="P1322" s="4">
        <v>0</v>
      </c>
      <c r="Q1322" s="70"/>
      <c r="R1322" s="71"/>
      <c r="S1322" s="97"/>
      <c r="T1322" s="97"/>
      <c r="U1322" s="127"/>
      <c r="V1322" s="64"/>
      <c r="X1322" s="128"/>
    </row>
    <row r="1323" spans="1:24" ht="11.65" customHeight="1">
      <c r="A1323" s="2">
        <v>1203</v>
      </c>
      <c r="C1323" s="96"/>
      <c r="F1323" s="96" t="s">
        <v>663</v>
      </c>
      <c r="G1323" s="1" t="s">
        <v>651</v>
      </c>
      <c r="H1323" s="72"/>
      <c r="I1323" s="4">
        <v>-10561420</v>
      </c>
      <c r="J1323" s="4">
        <v>-5079191.1050413633</v>
      </c>
      <c r="K1323" s="72"/>
      <c r="L1323" s="4">
        <v>-14217392</v>
      </c>
      <c r="M1323" s="4">
        <f>L1323-N1323</f>
        <v>-7379973.2643293953</v>
      </c>
      <c r="N1323" s="98">
        <v>-6837418.7356706047</v>
      </c>
      <c r="O1323" s="4">
        <f>P1323-N1323</f>
        <v>0</v>
      </c>
      <c r="P1323" s="4">
        <v>-6837418.7356706047</v>
      </c>
      <c r="Q1323" s="70"/>
      <c r="R1323" s="71"/>
      <c r="S1323" s="97"/>
      <c r="T1323" s="97"/>
      <c r="U1323" s="127"/>
      <c r="V1323" s="64"/>
      <c r="X1323" s="128"/>
    </row>
    <row r="1324" spans="1:24" ht="11.65" customHeight="1">
      <c r="A1324" s="2">
        <v>1204</v>
      </c>
      <c r="C1324" s="96"/>
      <c r="F1324" s="96" t="s">
        <v>491</v>
      </c>
      <c r="G1324" s="1" t="s">
        <v>652</v>
      </c>
      <c r="H1324" s="72"/>
      <c r="I1324" s="4">
        <v>-215825162</v>
      </c>
      <c r="J1324" s="4">
        <v>-90156361.943793982</v>
      </c>
      <c r="K1324" s="72"/>
      <c r="L1324" s="4">
        <v>-241387965</v>
      </c>
      <c r="M1324" s="4">
        <f>L1324-N1324</f>
        <v>-140553286.87560284</v>
      </c>
      <c r="N1324" s="98">
        <v>-100834678.12439716</v>
      </c>
      <c r="O1324" s="4">
        <f>P1324-N1324</f>
        <v>0</v>
      </c>
      <c r="P1324" s="4">
        <v>-100834678.12439716</v>
      </c>
      <c r="Q1324" s="70"/>
      <c r="R1324" s="71"/>
      <c r="S1324" s="97"/>
      <c r="T1324" s="97"/>
      <c r="U1324" s="127"/>
      <c r="V1324" s="64"/>
      <c r="X1324" s="128"/>
    </row>
    <row r="1325" spans="1:24" ht="11.65" customHeight="1">
      <c r="A1325" s="2">
        <v>1205</v>
      </c>
      <c r="C1325" s="96"/>
      <c r="F1325" s="96" t="s">
        <v>653</v>
      </c>
      <c r="G1325" s="1" t="s">
        <v>653</v>
      </c>
      <c r="H1325" s="72"/>
      <c r="I1325" s="4">
        <v>0</v>
      </c>
      <c r="J1325" s="4">
        <v>0</v>
      </c>
      <c r="K1325" s="72"/>
      <c r="L1325" s="4">
        <v>0</v>
      </c>
      <c r="M1325" s="4">
        <f>L1325-N1325</f>
        <v>0</v>
      </c>
      <c r="N1325" s="98">
        <v>0</v>
      </c>
      <c r="O1325" s="4">
        <f>P1325-N1325</f>
        <v>0</v>
      </c>
      <c r="P1325" s="4">
        <v>0</v>
      </c>
      <c r="Q1325" s="70"/>
      <c r="R1325" s="71"/>
      <c r="S1325" s="97"/>
      <c r="T1325" s="97"/>
      <c r="U1325" s="127"/>
      <c r="V1325" s="64"/>
      <c r="X1325" s="128"/>
    </row>
    <row r="1326" spans="1:24" ht="11.65" customHeight="1">
      <c r="A1326" s="2">
        <v>1206</v>
      </c>
      <c r="C1326" s="96"/>
      <c r="H1326" s="72" t="s">
        <v>349</v>
      </c>
      <c r="I1326" s="99">
        <v>-315468062.56999999</v>
      </c>
      <c r="J1326" s="99">
        <v>-129279170.43301982</v>
      </c>
      <c r="K1326" s="72"/>
      <c r="L1326" s="99">
        <f>SUBTOTAL(9,L1310:L1325)</f>
        <v>-288209968.56999999</v>
      </c>
      <c r="M1326" s="99">
        <f>SUBTOTAL(9,M1310:M1325)</f>
        <v>-167418889.67261696</v>
      </c>
      <c r="N1326" s="99">
        <f>SUBTOTAL(9,N1310:N1325)</f>
        <v>-120791078.89738305</v>
      </c>
      <c r="O1326" s="99">
        <f>SUBTOTAL(9,O1310:O1325)</f>
        <v>0</v>
      </c>
      <c r="P1326" s="99">
        <f>SUBTOTAL(9,P1310:P1325)</f>
        <v>-120791078.89738305</v>
      </c>
      <c r="Q1326" s="70"/>
      <c r="R1326" s="71"/>
      <c r="S1326" s="97"/>
      <c r="T1326" s="97"/>
      <c r="U1326" s="97"/>
      <c r="V1326" s="64"/>
      <c r="X1326" s="128"/>
    </row>
    <row r="1327" spans="1:24" ht="11.65" customHeight="1">
      <c r="A1327" s="2">
        <v>1207</v>
      </c>
      <c r="C1327" s="96"/>
      <c r="H1327" s="72"/>
      <c r="I1327" s="4"/>
      <c r="J1327" s="4"/>
      <c r="K1327" s="72"/>
      <c r="L1327" s="4"/>
      <c r="M1327" s="4"/>
      <c r="N1327" s="4"/>
      <c r="O1327" s="4"/>
      <c r="P1327" s="4"/>
      <c r="Q1327" s="70"/>
      <c r="R1327" s="71"/>
      <c r="S1327" s="97"/>
      <c r="T1327" s="97"/>
      <c r="U1327" s="64"/>
      <c r="V1327" s="64"/>
    </row>
    <row r="1328" spans="1:24" ht="11.65" customHeight="1" thickBot="1">
      <c r="A1328" s="2">
        <v>1208</v>
      </c>
      <c r="C1328" s="101" t="s">
        <v>367</v>
      </c>
      <c r="H1328" s="102" t="s">
        <v>349</v>
      </c>
      <c r="I1328" s="103">
        <v>922130589.43001819</v>
      </c>
      <c r="J1328" s="103">
        <v>393686179.16909885</v>
      </c>
      <c r="K1328" s="102"/>
      <c r="L1328" s="103">
        <f>SUBTOTAL(9,L1289:L1327)</f>
        <v>202791590.80255014</v>
      </c>
      <c r="M1328" s="103">
        <f>SUBTOTAL(9,M1289:M1327)</f>
        <v>108531133.98216134</v>
      </c>
      <c r="N1328" s="103">
        <f>SUBTOTAL(9,N1289:N1327)</f>
        <v>94260456.820388794</v>
      </c>
      <c r="O1328" s="103">
        <f>SUBTOTAL(9,O1289:O1327)</f>
        <v>0</v>
      </c>
      <c r="P1328" s="103">
        <f>SUBTOTAL(9,P1289:P1327)</f>
        <v>94260456.820388794</v>
      </c>
      <c r="Q1328" s="70"/>
      <c r="R1328" s="71"/>
      <c r="S1328" s="97"/>
      <c r="T1328" s="85"/>
      <c r="U1328" s="85"/>
      <c r="V1328" s="64"/>
    </row>
    <row r="1329" spans="1:24" ht="11.65" customHeight="1" thickTop="1">
      <c r="A1329" s="2">
        <v>1209</v>
      </c>
      <c r="C1329" s="96" t="s">
        <v>368</v>
      </c>
      <c r="D1329" s="1" t="s">
        <v>369</v>
      </c>
      <c r="H1329" s="72"/>
      <c r="I1329" s="4"/>
      <c r="J1329" s="4"/>
      <c r="K1329" s="72"/>
      <c r="L1329" s="4"/>
      <c r="M1329" s="4"/>
      <c r="N1329" s="4"/>
      <c r="O1329" s="4"/>
      <c r="P1329" s="4"/>
      <c r="Q1329" s="70"/>
      <c r="R1329" s="71"/>
      <c r="S1329" s="97"/>
      <c r="T1329" s="97"/>
      <c r="U1329" s="64"/>
      <c r="V1329" s="64"/>
    </row>
    <row r="1330" spans="1:24" ht="11.65" customHeight="1">
      <c r="A1330" s="2">
        <v>1210</v>
      </c>
      <c r="C1330" s="96"/>
      <c r="F1330" s="96" t="s">
        <v>368</v>
      </c>
      <c r="G1330" s="1" t="s">
        <v>131</v>
      </c>
      <c r="H1330" s="72"/>
      <c r="I1330" s="4">
        <v>0</v>
      </c>
      <c r="J1330" s="4">
        <v>0</v>
      </c>
      <c r="K1330" s="72"/>
      <c r="L1330" s="4">
        <v>0</v>
      </c>
      <c r="M1330" s="4">
        <f t="shared" ref="M1330:M1335" si="30">L1330-N1330</f>
        <v>0</v>
      </c>
      <c r="N1330" s="98">
        <v>0</v>
      </c>
      <c r="O1330" s="4">
        <f t="shared" ref="O1330:O1335" si="31">P1330-N1330</f>
        <v>0</v>
      </c>
      <c r="P1330" s="4">
        <v>0</v>
      </c>
      <c r="Q1330" s="70"/>
      <c r="R1330" s="71"/>
      <c r="S1330" s="97"/>
      <c r="T1330" s="97"/>
      <c r="U1330" s="64"/>
      <c r="V1330" s="64"/>
    </row>
    <row r="1331" spans="1:24" ht="11.65" customHeight="1">
      <c r="A1331" s="2">
        <v>1211</v>
      </c>
      <c r="C1331" s="96"/>
      <c r="F1331" s="96" t="s">
        <v>368</v>
      </c>
      <c r="G1331" s="1" t="s">
        <v>644</v>
      </c>
      <c r="H1331" s="72"/>
      <c r="I1331" s="4">
        <v>0</v>
      </c>
      <c r="J1331" s="4">
        <v>0</v>
      </c>
      <c r="K1331" s="72"/>
      <c r="L1331" s="4">
        <v>0</v>
      </c>
      <c r="M1331" s="4">
        <f t="shared" si="30"/>
        <v>0</v>
      </c>
      <c r="N1331" s="98">
        <v>0</v>
      </c>
      <c r="O1331" s="4">
        <f t="shared" si="31"/>
        <v>0</v>
      </c>
      <c r="P1331" s="4">
        <v>0</v>
      </c>
      <c r="Q1331" s="70"/>
      <c r="R1331" s="71"/>
      <c r="S1331" s="97"/>
      <c r="T1331" s="97"/>
      <c r="U1331" s="64"/>
      <c r="V1331" s="64"/>
    </row>
    <row r="1332" spans="1:24" ht="11.65" customHeight="1">
      <c r="A1332" s="2">
        <v>1212</v>
      </c>
      <c r="C1332" s="96"/>
      <c r="F1332" s="96" t="s">
        <v>368</v>
      </c>
      <c r="G1332" s="1" t="s">
        <v>134</v>
      </c>
      <c r="H1332" s="72"/>
      <c r="I1332" s="4">
        <v>0</v>
      </c>
      <c r="J1332" s="4">
        <v>0</v>
      </c>
      <c r="K1332" s="72"/>
      <c r="L1332" s="4">
        <v>0</v>
      </c>
      <c r="M1332" s="4">
        <f t="shared" si="30"/>
        <v>0</v>
      </c>
      <c r="N1332" s="98">
        <v>0</v>
      </c>
      <c r="O1332" s="4">
        <f t="shared" si="31"/>
        <v>0</v>
      </c>
      <c r="P1332" s="4">
        <v>0</v>
      </c>
      <c r="Q1332" s="70"/>
      <c r="R1332" s="71"/>
      <c r="S1332" s="97"/>
      <c r="T1332" s="97"/>
      <c r="U1332" s="64"/>
      <c r="V1332" s="64"/>
    </row>
    <row r="1333" spans="1:24" ht="11.65" customHeight="1">
      <c r="A1333" s="2">
        <v>1213</v>
      </c>
      <c r="C1333" s="96"/>
      <c r="F1333" s="96" t="s">
        <v>368</v>
      </c>
      <c r="G1333" s="1" t="s">
        <v>133</v>
      </c>
      <c r="H1333" s="72"/>
      <c r="I1333" s="4">
        <v>0</v>
      </c>
      <c r="J1333" s="4">
        <v>0</v>
      </c>
      <c r="K1333" s="72"/>
      <c r="L1333" s="4">
        <v>0</v>
      </c>
      <c r="M1333" s="4">
        <f t="shared" si="30"/>
        <v>0</v>
      </c>
      <c r="N1333" s="98">
        <v>0</v>
      </c>
      <c r="O1333" s="4">
        <f t="shared" si="31"/>
        <v>0</v>
      </c>
      <c r="P1333" s="4">
        <v>0</v>
      </c>
      <c r="Q1333" s="70"/>
      <c r="R1333" s="71"/>
      <c r="S1333" s="97"/>
      <c r="T1333" s="97"/>
      <c r="U1333" s="64"/>
      <c r="V1333" s="64"/>
    </row>
    <row r="1334" spans="1:24" ht="11.65" customHeight="1">
      <c r="A1334" s="2">
        <v>1214</v>
      </c>
      <c r="C1334" s="96"/>
      <c r="F1334" s="96" t="s">
        <v>368</v>
      </c>
      <c r="G1334" s="1" t="s">
        <v>208</v>
      </c>
      <c r="H1334" s="72"/>
      <c r="I1334" s="4">
        <v>0</v>
      </c>
      <c r="J1334" s="4">
        <v>0</v>
      </c>
      <c r="K1334" s="72"/>
      <c r="L1334" s="4">
        <v>0</v>
      </c>
      <c r="M1334" s="4">
        <f t="shared" si="30"/>
        <v>0</v>
      </c>
      <c r="N1334" s="98">
        <v>0</v>
      </c>
      <c r="O1334" s="4">
        <f t="shared" si="31"/>
        <v>0</v>
      </c>
      <c r="P1334" s="4">
        <v>0</v>
      </c>
      <c r="Q1334" s="70"/>
      <c r="R1334" s="71"/>
      <c r="S1334" s="97"/>
      <c r="T1334" s="97"/>
      <c r="U1334" s="64"/>
      <c r="V1334" s="64"/>
    </row>
    <row r="1335" spans="1:24" ht="11.65" customHeight="1">
      <c r="A1335" s="2">
        <v>1215</v>
      </c>
      <c r="C1335" s="96"/>
      <c r="F1335" s="96" t="s">
        <v>368</v>
      </c>
      <c r="G1335" s="1" t="s">
        <v>135</v>
      </c>
      <c r="H1335" s="72"/>
      <c r="I1335" s="4">
        <v>0</v>
      </c>
      <c r="J1335" s="4">
        <v>0</v>
      </c>
      <c r="K1335" s="72"/>
      <c r="L1335" s="4">
        <v>0</v>
      </c>
      <c r="M1335" s="4">
        <f t="shared" si="30"/>
        <v>0</v>
      </c>
      <c r="N1335" s="98">
        <v>0</v>
      </c>
      <c r="O1335" s="4">
        <f t="shared" si="31"/>
        <v>0</v>
      </c>
      <c r="P1335" s="4">
        <v>0</v>
      </c>
      <c r="Q1335" s="70"/>
      <c r="R1335" s="71"/>
      <c r="S1335" s="97"/>
      <c r="T1335" s="97"/>
      <c r="U1335" s="64"/>
      <c r="V1335" s="64"/>
    </row>
    <row r="1336" spans="1:24" ht="11.65" customHeight="1">
      <c r="A1336" s="2">
        <v>1216</v>
      </c>
      <c r="C1336" s="96"/>
      <c r="H1336" s="72" t="s">
        <v>353</v>
      </c>
      <c r="I1336" s="99">
        <v>0</v>
      </c>
      <c r="J1336" s="99">
        <v>0</v>
      </c>
      <c r="K1336" s="72"/>
      <c r="L1336" s="99">
        <f>SUBTOTAL(9,L1330:L1335)</f>
        <v>0</v>
      </c>
      <c r="M1336" s="99">
        <f>SUBTOTAL(9,M1330:M1335)</f>
        <v>0</v>
      </c>
      <c r="N1336" s="99">
        <f>SUBTOTAL(9,N1330:N1335)</f>
        <v>0</v>
      </c>
      <c r="O1336" s="99">
        <f>SUBTOTAL(9,O1330:O1335)</f>
        <v>0</v>
      </c>
      <c r="P1336" s="99">
        <f>SUBTOTAL(9,P1330:P1335)</f>
        <v>0</v>
      </c>
      <c r="Q1336" s="70"/>
      <c r="R1336" s="71"/>
      <c r="S1336" s="97"/>
      <c r="T1336" s="97"/>
      <c r="U1336" s="64"/>
      <c r="V1336" s="64"/>
    </row>
    <row r="1337" spans="1:24" ht="11.65" customHeight="1">
      <c r="A1337" s="2">
        <v>1217</v>
      </c>
      <c r="C1337" s="96"/>
      <c r="H1337" s="72"/>
      <c r="I1337" s="4"/>
      <c r="J1337" s="4"/>
      <c r="K1337" s="72"/>
      <c r="L1337" s="4"/>
      <c r="M1337" s="4"/>
      <c r="N1337" s="4"/>
      <c r="O1337" s="4"/>
      <c r="P1337" s="4"/>
      <c r="Q1337" s="70"/>
      <c r="R1337" s="71"/>
      <c r="S1337" s="97"/>
      <c r="T1337" s="97"/>
      <c r="U1337" s="64"/>
      <c r="V1337" s="64"/>
    </row>
    <row r="1338" spans="1:24" ht="11.65" customHeight="1">
      <c r="A1338" s="2">
        <v>1218</v>
      </c>
      <c r="C1338" s="96" t="s">
        <v>370</v>
      </c>
      <c r="D1338" s="1" t="s">
        <v>371</v>
      </c>
      <c r="H1338" s="72"/>
      <c r="I1338" s="4"/>
      <c r="J1338" s="4"/>
      <c r="K1338" s="72"/>
      <c r="L1338" s="4"/>
      <c r="M1338" s="4"/>
      <c r="N1338" s="4"/>
      <c r="O1338" s="4"/>
      <c r="P1338" s="4"/>
      <c r="Q1338" s="70"/>
      <c r="R1338" s="71"/>
      <c r="S1338" s="97"/>
      <c r="T1338" s="97"/>
      <c r="U1338" s="64"/>
      <c r="V1338" s="64"/>
    </row>
    <row r="1339" spans="1:24" ht="11.65" customHeight="1">
      <c r="A1339" s="2">
        <v>1219</v>
      </c>
      <c r="C1339" s="96"/>
      <c r="F1339" s="96" t="s">
        <v>574</v>
      </c>
      <c r="G1339" s="1" t="s">
        <v>131</v>
      </c>
      <c r="H1339" s="72"/>
      <c r="I1339" s="4">
        <v>28808</v>
      </c>
      <c r="J1339" s="4">
        <v>0</v>
      </c>
      <c r="K1339" s="72"/>
      <c r="L1339" s="4">
        <v>0</v>
      </c>
      <c r="M1339" s="4">
        <f t="shared" ref="M1339:M1344" si="32">L1339-N1339</f>
        <v>0</v>
      </c>
      <c r="N1339" s="98">
        <v>0</v>
      </c>
      <c r="O1339" s="4">
        <f t="shared" ref="O1339:O1344" si="33">P1339-N1339</f>
        <v>0</v>
      </c>
      <c r="P1339" s="4">
        <v>0</v>
      </c>
      <c r="Q1339" s="70"/>
      <c r="R1339" s="71"/>
      <c r="S1339" s="97"/>
      <c r="T1339" s="97"/>
      <c r="U1339" s="127"/>
      <c r="V1339" s="64"/>
      <c r="X1339" s="128"/>
    </row>
    <row r="1340" spans="1:24" ht="11.65" customHeight="1">
      <c r="A1340" s="2">
        <v>1220</v>
      </c>
      <c r="C1340" s="96"/>
      <c r="F1340" s="96" t="s">
        <v>574</v>
      </c>
      <c r="G1340" s="1" t="s">
        <v>133</v>
      </c>
      <c r="H1340" s="72"/>
      <c r="I1340" s="4">
        <v>130031</v>
      </c>
      <c r="J1340" s="4">
        <v>55852.693084798222</v>
      </c>
      <c r="K1340" s="72"/>
      <c r="L1340" s="4">
        <v>16000</v>
      </c>
      <c r="M1340" s="4">
        <f t="shared" si="32"/>
        <v>9127.4612257325443</v>
      </c>
      <c r="N1340" s="98">
        <v>6872.5387742674557</v>
      </c>
      <c r="O1340" s="4">
        <f t="shared" si="33"/>
        <v>0</v>
      </c>
      <c r="P1340" s="4">
        <v>6872.5387742674557</v>
      </c>
      <c r="Q1340" s="70"/>
      <c r="R1340" s="71"/>
      <c r="S1340" s="97"/>
      <c r="T1340" s="97"/>
      <c r="U1340" s="127"/>
      <c r="V1340" s="64"/>
      <c r="X1340" s="128"/>
    </row>
    <row r="1341" spans="1:24" ht="11.65" customHeight="1">
      <c r="A1341" s="2">
        <v>1221</v>
      </c>
      <c r="C1341" s="96"/>
      <c r="F1341" s="96" t="s">
        <v>672</v>
      </c>
      <c r="G1341" s="1" t="s">
        <v>644</v>
      </c>
      <c r="H1341" s="72"/>
      <c r="I1341" s="4">
        <v>0</v>
      </c>
      <c r="J1341" s="4">
        <v>0</v>
      </c>
      <c r="K1341" s="72"/>
      <c r="L1341" s="4">
        <v>0</v>
      </c>
      <c r="M1341" s="4">
        <f t="shared" si="32"/>
        <v>0</v>
      </c>
      <c r="N1341" s="98">
        <v>0</v>
      </c>
      <c r="O1341" s="4">
        <f t="shared" si="33"/>
        <v>0</v>
      </c>
      <c r="P1341" s="4">
        <v>0</v>
      </c>
      <c r="Q1341" s="70"/>
      <c r="R1341" s="71"/>
      <c r="S1341" s="97"/>
      <c r="T1341" s="97"/>
      <c r="U1341" s="127"/>
      <c r="V1341" s="64"/>
      <c r="X1341" s="128"/>
    </row>
    <row r="1342" spans="1:24" ht="11.65" customHeight="1">
      <c r="A1342" s="2">
        <v>1222</v>
      </c>
      <c r="C1342" s="96"/>
      <c r="F1342" s="96" t="s">
        <v>681</v>
      </c>
      <c r="G1342" s="1" t="s">
        <v>134</v>
      </c>
      <c r="H1342" s="72"/>
      <c r="I1342" s="4">
        <v>14206873</v>
      </c>
      <c r="J1342" s="4">
        <v>6088157.3964950535</v>
      </c>
      <c r="K1342" s="72"/>
      <c r="L1342" s="4">
        <v>-918014</v>
      </c>
      <c r="M1342" s="4">
        <f t="shared" si="32"/>
        <v>-524611.8963712838</v>
      </c>
      <c r="N1342" s="98">
        <v>-393402.1036287162</v>
      </c>
      <c r="O1342" s="4">
        <f t="shared" si="33"/>
        <v>0</v>
      </c>
      <c r="P1342" s="4">
        <v>-393402.1036287162</v>
      </c>
      <c r="Q1342" s="70"/>
      <c r="R1342" s="71"/>
      <c r="S1342" s="97"/>
      <c r="T1342" s="97"/>
      <c r="U1342" s="127"/>
      <c r="V1342" s="64"/>
      <c r="X1342" s="128"/>
    </row>
    <row r="1343" spans="1:24" ht="11.65" customHeight="1">
      <c r="A1343" s="2">
        <v>1223</v>
      </c>
      <c r="C1343" s="96"/>
      <c r="F1343" s="96" t="s">
        <v>370</v>
      </c>
      <c r="G1343" s="1" t="s">
        <v>135</v>
      </c>
      <c r="H1343" s="72"/>
      <c r="I1343" s="4">
        <v>0</v>
      </c>
      <c r="J1343" s="4">
        <v>0</v>
      </c>
      <c r="K1343" s="72"/>
      <c r="L1343" s="4">
        <v>0</v>
      </c>
      <c r="M1343" s="4">
        <f t="shared" si="32"/>
        <v>0</v>
      </c>
      <c r="N1343" s="98">
        <v>0</v>
      </c>
      <c r="O1343" s="4">
        <f t="shared" si="33"/>
        <v>0</v>
      </c>
      <c r="P1343" s="4">
        <v>0</v>
      </c>
      <c r="Q1343" s="70"/>
      <c r="R1343" s="71"/>
      <c r="S1343" s="97"/>
      <c r="T1343" s="97"/>
      <c r="U1343" s="127"/>
      <c r="V1343" s="64"/>
      <c r="X1343" s="128"/>
    </row>
    <row r="1344" spans="1:24" ht="11.65" customHeight="1">
      <c r="A1344" s="2">
        <v>1224</v>
      </c>
      <c r="C1344" s="96"/>
      <c r="F1344" s="96" t="s">
        <v>682</v>
      </c>
      <c r="G1344" s="1" t="s">
        <v>652</v>
      </c>
      <c r="H1344" s="72"/>
      <c r="I1344" s="4">
        <v>-535912</v>
      </c>
      <c r="J1344" s="4">
        <v>-223865.8171007073</v>
      </c>
      <c r="K1344" s="72"/>
      <c r="L1344" s="4">
        <v>-262984</v>
      </c>
      <c r="M1344" s="4">
        <f t="shared" si="32"/>
        <v>-153128.03849062457</v>
      </c>
      <c r="N1344" s="98">
        <v>-109855.96150937543</v>
      </c>
      <c r="O1344" s="4">
        <f t="shared" si="33"/>
        <v>0</v>
      </c>
      <c r="P1344" s="4">
        <v>-109855.96150937543</v>
      </c>
      <c r="Q1344" s="70"/>
      <c r="R1344" s="71"/>
      <c r="S1344" s="97"/>
      <c r="T1344" s="97"/>
      <c r="U1344" s="127"/>
      <c r="V1344" s="64"/>
      <c r="X1344" s="128"/>
    </row>
    <row r="1345" spans="1:24" ht="11.65" customHeight="1">
      <c r="A1345" s="2">
        <v>1225</v>
      </c>
      <c r="C1345" s="96"/>
      <c r="H1345" s="72" t="s">
        <v>353</v>
      </c>
      <c r="I1345" s="99">
        <v>13829800</v>
      </c>
      <c r="J1345" s="99">
        <v>5920144.2724791439</v>
      </c>
      <c r="K1345" s="72"/>
      <c r="L1345" s="99">
        <f>SUBTOTAL(9,L1339:L1344)</f>
        <v>-1164998</v>
      </c>
      <c r="M1345" s="99">
        <f>SUBTOTAL(9,M1339:M1344)</f>
        <v>-668612.47363617586</v>
      </c>
      <c r="N1345" s="99">
        <f>SUBTOTAL(9,N1339:N1344)</f>
        <v>-496385.52636382414</v>
      </c>
      <c r="O1345" s="99">
        <f>SUBTOTAL(9,O1339:O1344)</f>
        <v>0</v>
      </c>
      <c r="P1345" s="99">
        <f>SUBTOTAL(9,P1339:P1344)</f>
        <v>-496385.52636382414</v>
      </c>
      <c r="Q1345" s="70"/>
      <c r="R1345" s="71"/>
      <c r="S1345" s="97"/>
      <c r="T1345" s="97"/>
      <c r="U1345" s="97"/>
      <c r="V1345" s="64"/>
      <c r="X1345" s="128"/>
    </row>
    <row r="1346" spans="1:24" ht="11.65" customHeight="1">
      <c r="A1346" s="2">
        <v>1226</v>
      </c>
      <c r="C1346" s="96"/>
      <c r="H1346" s="72"/>
      <c r="I1346" s="4"/>
      <c r="J1346" s="4"/>
      <c r="K1346" s="72"/>
      <c r="L1346" s="4"/>
      <c r="M1346" s="4"/>
      <c r="N1346" s="4"/>
      <c r="O1346" s="4"/>
      <c r="P1346" s="4"/>
      <c r="Q1346" s="70"/>
      <c r="R1346" s="71"/>
      <c r="S1346" s="97"/>
      <c r="T1346" s="97"/>
      <c r="U1346" s="64"/>
      <c r="V1346" s="64"/>
    </row>
    <row r="1347" spans="1:24" ht="11.65" customHeight="1">
      <c r="A1347" s="2">
        <v>1227</v>
      </c>
      <c r="C1347" s="96" t="s">
        <v>372</v>
      </c>
      <c r="D1347" s="1" t="s">
        <v>373</v>
      </c>
      <c r="H1347" s="72"/>
      <c r="I1347" s="4"/>
      <c r="J1347" s="4"/>
      <c r="K1347" s="72"/>
      <c r="L1347" s="4"/>
      <c r="M1347" s="4"/>
      <c r="N1347" s="4"/>
      <c r="O1347" s="4"/>
      <c r="P1347" s="4"/>
      <c r="Q1347" s="70"/>
      <c r="R1347" s="71"/>
      <c r="S1347" s="97"/>
      <c r="T1347" s="97"/>
      <c r="U1347" s="64"/>
      <c r="V1347" s="64"/>
    </row>
    <row r="1348" spans="1:24" ht="11.65" customHeight="1">
      <c r="A1348" s="2">
        <v>1228</v>
      </c>
      <c r="C1348" s="96"/>
      <c r="F1348" s="96" t="s">
        <v>683</v>
      </c>
      <c r="G1348" s="1" t="s">
        <v>131</v>
      </c>
      <c r="H1348" s="72"/>
      <c r="I1348" s="4">
        <v>52139597</v>
      </c>
      <c r="J1348" s="4">
        <v>1015471</v>
      </c>
      <c r="K1348" s="72"/>
      <c r="L1348" s="4">
        <v>7291450.2899999963</v>
      </c>
      <c r="M1348" s="4">
        <f t="shared" ref="M1348:M1361" si="34">L1348-N1348</f>
        <v>7225274.9999999963</v>
      </c>
      <c r="N1348" s="98">
        <v>66175.290000000037</v>
      </c>
      <c r="O1348" s="4">
        <f t="shared" ref="O1348:O1361" si="35">P1348-N1348</f>
        <v>0</v>
      </c>
      <c r="P1348" s="4">
        <v>66175.290000000037</v>
      </c>
      <c r="Q1348" s="70"/>
      <c r="R1348" s="71"/>
      <c r="S1348" s="97"/>
      <c r="T1348" s="97"/>
      <c r="U1348" s="127"/>
      <c r="V1348" s="64"/>
      <c r="X1348" s="128"/>
    </row>
    <row r="1349" spans="1:24" ht="11.65" customHeight="1">
      <c r="A1349" s="2">
        <v>1229</v>
      </c>
      <c r="C1349" s="96"/>
      <c r="F1349" s="96" t="s">
        <v>574</v>
      </c>
      <c r="G1349" s="1" t="s">
        <v>209</v>
      </c>
      <c r="H1349" s="72"/>
      <c r="I1349" s="4">
        <v>1122425</v>
      </c>
      <c r="J1349" s="4">
        <v>486015.39965212235</v>
      </c>
      <c r="K1349" s="72"/>
      <c r="L1349" s="4">
        <v>1122425</v>
      </c>
      <c r="M1349" s="4">
        <f t="shared" si="34"/>
        <v>636409.60034787771</v>
      </c>
      <c r="N1349" s="98">
        <v>486015.39965212235</v>
      </c>
      <c r="O1349" s="4">
        <f t="shared" si="35"/>
        <v>0</v>
      </c>
      <c r="P1349" s="4">
        <v>486015.39965212235</v>
      </c>
      <c r="Q1349" s="70"/>
      <c r="R1349" s="71"/>
      <c r="S1349" s="97"/>
      <c r="T1349" s="97"/>
      <c r="U1349" s="127"/>
      <c r="V1349" s="64"/>
      <c r="X1349" s="128"/>
    </row>
    <row r="1350" spans="1:24" ht="11.65" customHeight="1">
      <c r="A1350" s="2">
        <v>1230</v>
      </c>
      <c r="C1350" s="96"/>
      <c r="F1350" s="96" t="s">
        <v>663</v>
      </c>
      <c r="G1350" s="1" t="s">
        <v>651</v>
      </c>
      <c r="H1350" s="72"/>
      <c r="I1350" s="4">
        <v>27829092</v>
      </c>
      <c r="J1350" s="4">
        <v>13383548.476225523</v>
      </c>
      <c r="K1350" s="72"/>
      <c r="L1350" s="4">
        <v>37462494</v>
      </c>
      <c r="M1350" s="4">
        <f t="shared" si="34"/>
        <v>19446056.220092993</v>
      </c>
      <c r="N1350" s="98">
        <v>18016437.779907007</v>
      </c>
      <c r="O1350" s="4">
        <f t="shared" si="35"/>
        <v>0</v>
      </c>
      <c r="P1350" s="4">
        <v>18016437.779907007</v>
      </c>
      <c r="Q1350" s="70"/>
      <c r="R1350" s="71"/>
      <c r="S1350" s="97"/>
      <c r="T1350" s="131"/>
      <c r="U1350" s="127"/>
      <c r="V1350" s="64"/>
      <c r="W1350" s="132"/>
      <c r="X1350" s="128"/>
    </row>
    <row r="1351" spans="1:24" ht="11.65" customHeight="1">
      <c r="A1351" s="2">
        <v>1231</v>
      </c>
      <c r="C1351" s="96"/>
      <c r="F1351" s="96" t="s">
        <v>684</v>
      </c>
      <c r="G1351" s="1" t="s">
        <v>644</v>
      </c>
      <c r="H1351" s="72"/>
      <c r="I1351" s="4">
        <v>50677736</v>
      </c>
      <c r="J1351" s="4">
        <v>22348614.22247348</v>
      </c>
      <c r="K1351" s="72"/>
      <c r="L1351" s="4">
        <v>59267976</v>
      </c>
      <c r="M1351" s="4">
        <f t="shared" si="34"/>
        <v>33131111.255868237</v>
      </c>
      <c r="N1351" s="98">
        <v>26136864.744131763</v>
      </c>
      <c r="O1351" s="4">
        <f t="shared" si="35"/>
        <v>0</v>
      </c>
      <c r="P1351" s="4">
        <v>26136864.744131763</v>
      </c>
      <c r="Q1351" s="70"/>
      <c r="R1351" s="71"/>
      <c r="S1351" s="97"/>
      <c r="T1351" s="97"/>
      <c r="U1351" s="127"/>
      <c r="V1351" s="64"/>
      <c r="X1351" s="128"/>
    </row>
    <row r="1352" spans="1:24" ht="11.65" customHeight="1">
      <c r="A1352" s="2">
        <v>1232</v>
      </c>
      <c r="C1352" s="96"/>
      <c r="F1352" s="96" t="s">
        <v>574</v>
      </c>
      <c r="G1352" s="1" t="s">
        <v>647</v>
      </c>
      <c r="H1352" s="72"/>
      <c r="I1352" s="4">
        <v>1901813</v>
      </c>
      <c r="J1352" s="4">
        <v>820037.01762121555</v>
      </c>
      <c r="K1352" s="72"/>
      <c r="L1352" s="4">
        <v>0</v>
      </c>
      <c r="M1352" s="4">
        <f t="shared" si="34"/>
        <v>0</v>
      </c>
      <c r="N1352" s="98">
        <v>0</v>
      </c>
      <c r="O1352" s="4">
        <f t="shared" si="35"/>
        <v>0</v>
      </c>
      <c r="P1352" s="4">
        <v>0</v>
      </c>
      <c r="Q1352" s="70"/>
      <c r="R1352" s="71"/>
      <c r="S1352" s="97"/>
      <c r="T1352" s="97"/>
      <c r="U1352" s="127"/>
      <c r="V1352" s="64"/>
      <c r="X1352" s="128"/>
    </row>
    <row r="1353" spans="1:24" ht="11.65" customHeight="1">
      <c r="A1353" s="2">
        <v>1233</v>
      </c>
      <c r="C1353" s="96"/>
      <c r="F1353" s="96" t="s">
        <v>574</v>
      </c>
      <c r="G1353" s="1" t="s">
        <v>135</v>
      </c>
      <c r="H1353" s="72"/>
      <c r="I1353" s="4">
        <v>0</v>
      </c>
      <c r="J1353" s="4">
        <v>0</v>
      </c>
      <c r="K1353" s="72"/>
      <c r="L1353" s="4">
        <v>0</v>
      </c>
      <c r="M1353" s="4">
        <f t="shared" si="34"/>
        <v>0</v>
      </c>
      <c r="N1353" s="98">
        <v>0</v>
      </c>
      <c r="O1353" s="4">
        <f t="shared" si="35"/>
        <v>0</v>
      </c>
      <c r="P1353" s="4">
        <v>0</v>
      </c>
      <c r="Q1353" s="70"/>
      <c r="R1353" s="71"/>
      <c r="S1353" s="97"/>
      <c r="T1353" s="97"/>
      <c r="U1353" s="127"/>
      <c r="V1353" s="64"/>
      <c r="X1353" s="128"/>
    </row>
    <row r="1354" spans="1:24" ht="11.65" customHeight="1">
      <c r="A1354" s="2">
        <v>1234</v>
      </c>
      <c r="C1354" s="96"/>
      <c r="F1354" s="96" t="s">
        <v>685</v>
      </c>
      <c r="G1354" s="1" t="s">
        <v>133</v>
      </c>
      <c r="H1354" s="72"/>
      <c r="I1354" s="4">
        <v>32761899.999999996</v>
      </c>
      <c r="J1354" s="4">
        <v>14072339.254292058</v>
      </c>
      <c r="K1354" s="72"/>
      <c r="L1354" s="4">
        <v>0</v>
      </c>
      <c r="M1354" s="4">
        <f t="shared" si="34"/>
        <v>0</v>
      </c>
      <c r="N1354" s="98">
        <v>0</v>
      </c>
      <c r="O1354" s="4">
        <f t="shared" si="35"/>
        <v>0</v>
      </c>
      <c r="P1354" s="4">
        <v>0</v>
      </c>
      <c r="Q1354" s="70"/>
      <c r="R1354" s="71"/>
      <c r="S1354" s="97"/>
      <c r="T1354" s="97"/>
      <c r="U1354" s="127"/>
      <c r="V1354" s="64"/>
      <c r="X1354" s="128"/>
    </row>
    <row r="1355" spans="1:24" ht="11.65" customHeight="1">
      <c r="A1355" s="2">
        <v>1235</v>
      </c>
      <c r="C1355" s="96"/>
      <c r="F1355" s="96" t="s">
        <v>574</v>
      </c>
      <c r="G1355" s="1" t="s">
        <v>135</v>
      </c>
      <c r="H1355" s="72"/>
      <c r="I1355" s="4">
        <v>16882886</v>
      </c>
      <c r="J1355" s="4">
        <v>7285755.6051265858</v>
      </c>
      <c r="K1355" s="72"/>
      <c r="L1355" s="4">
        <v>0</v>
      </c>
      <c r="M1355" s="4">
        <f t="shared" si="34"/>
        <v>0</v>
      </c>
      <c r="N1355" s="98">
        <v>0</v>
      </c>
      <c r="O1355" s="4">
        <f t="shared" si="35"/>
        <v>0</v>
      </c>
      <c r="P1355" s="4">
        <v>0</v>
      </c>
      <c r="Q1355" s="70"/>
      <c r="R1355" s="71"/>
      <c r="S1355" s="97"/>
      <c r="T1355" s="131"/>
      <c r="U1355" s="127"/>
      <c r="V1355" s="64"/>
      <c r="W1355" s="132"/>
      <c r="X1355" s="128"/>
    </row>
    <row r="1356" spans="1:24" ht="11.65" customHeight="1">
      <c r="A1356" s="2">
        <v>1236</v>
      </c>
      <c r="C1356" s="96"/>
      <c r="F1356" s="96" t="s">
        <v>686</v>
      </c>
      <c r="G1356" s="1" t="s">
        <v>641</v>
      </c>
      <c r="H1356" s="72"/>
      <c r="I1356" s="4">
        <v>0</v>
      </c>
      <c r="J1356" s="4">
        <v>0</v>
      </c>
      <c r="K1356" s="72"/>
      <c r="L1356" s="4">
        <v>0</v>
      </c>
      <c r="M1356" s="4">
        <f t="shared" si="34"/>
        <v>0</v>
      </c>
      <c r="N1356" s="98">
        <v>0</v>
      </c>
      <c r="O1356" s="4">
        <f t="shared" si="35"/>
        <v>0</v>
      </c>
      <c r="P1356" s="4">
        <v>0</v>
      </c>
      <c r="Q1356" s="70"/>
      <c r="R1356" s="71"/>
      <c r="S1356" s="97"/>
      <c r="T1356" s="131"/>
      <c r="U1356" s="127"/>
      <c r="V1356" s="64"/>
      <c r="W1356" s="132"/>
      <c r="X1356" s="128"/>
    </row>
    <row r="1357" spans="1:24" ht="11.65" customHeight="1">
      <c r="A1357" s="2">
        <v>1237</v>
      </c>
      <c r="C1357" s="96"/>
      <c r="F1357" s="96" t="s">
        <v>687</v>
      </c>
      <c r="G1357" s="1" t="s">
        <v>134</v>
      </c>
      <c r="H1357" s="72"/>
      <c r="I1357" s="4">
        <v>45281318</v>
      </c>
      <c r="J1357" s="4">
        <v>19404677.658816587</v>
      </c>
      <c r="K1357" s="72"/>
      <c r="L1357" s="4">
        <v>7448326</v>
      </c>
      <c r="M1357" s="4">
        <f t="shared" si="34"/>
        <v>4256449.7138949279</v>
      </c>
      <c r="N1357" s="98">
        <v>3191876.2861050717</v>
      </c>
      <c r="O1357" s="4">
        <f t="shared" si="35"/>
        <v>0</v>
      </c>
      <c r="P1357" s="4">
        <v>3191876.2861050717</v>
      </c>
      <c r="Q1357" s="70"/>
      <c r="R1357" s="71"/>
      <c r="S1357" s="97"/>
      <c r="T1357" s="97"/>
      <c r="U1357" s="127"/>
      <c r="V1357" s="64"/>
      <c r="X1357" s="128"/>
    </row>
    <row r="1358" spans="1:24" ht="11.65" customHeight="1">
      <c r="A1358" s="2">
        <v>1238</v>
      </c>
      <c r="C1358" s="96"/>
      <c r="F1358" s="96" t="s">
        <v>684</v>
      </c>
      <c r="G1358" s="1" t="s">
        <v>251</v>
      </c>
      <c r="H1358" s="72"/>
      <c r="I1358" s="4">
        <v>9587358</v>
      </c>
      <c r="J1358" s="4">
        <v>4610745.8537248923</v>
      </c>
      <c r="K1358" s="72"/>
      <c r="L1358" s="4">
        <v>0</v>
      </c>
      <c r="M1358" s="4">
        <f>L1358-N1358</f>
        <v>0</v>
      </c>
      <c r="N1358" s="98">
        <v>0</v>
      </c>
      <c r="O1358" s="4">
        <f>P1358-N1358</f>
        <v>0</v>
      </c>
      <c r="P1358" s="4">
        <v>0</v>
      </c>
      <c r="Q1358" s="70"/>
      <c r="R1358" s="71"/>
      <c r="S1358" s="97"/>
      <c r="T1358" s="131"/>
      <c r="U1358" s="127"/>
      <c r="V1358" s="64"/>
      <c r="W1358" s="132"/>
      <c r="X1358" s="128"/>
    </row>
    <row r="1359" spans="1:24" ht="11.65" customHeight="1">
      <c r="A1359" s="2">
        <v>1239</v>
      </c>
      <c r="C1359" s="96"/>
      <c r="F1359" s="96" t="s">
        <v>664</v>
      </c>
      <c r="G1359" s="1" t="s">
        <v>649</v>
      </c>
      <c r="H1359" s="72"/>
      <c r="I1359" s="4">
        <v>1314913</v>
      </c>
      <c r="J1359" s="4">
        <v>378951.25581829227</v>
      </c>
      <c r="K1359" s="72"/>
      <c r="L1359" s="4">
        <v>0</v>
      </c>
      <c r="M1359" s="4">
        <f>L1359-N1359</f>
        <v>0</v>
      </c>
      <c r="N1359" s="98">
        <v>0</v>
      </c>
      <c r="O1359" s="4">
        <f>P1359-N1359</f>
        <v>0</v>
      </c>
      <c r="P1359" s="4">
        <v>0</v>
      </c>
      <c r="Q1359" s="70"/>
      <c r="R1359" s="71"/>
      <c r="S1359" s="97"/>
      <c r="T1359" s="97"/>
      <c r="U1359" s="127"/>
      <c r="V1359" s="64"/>
      <c r="X1359" s="128"/>
    </row>
    <row r="1360" spans="1:24" ht="11.65" customHeight="1">
      <c r="A1360" s="2">
        <v>1240</v>
      </c>
      <c r="C1360" s="96"/>
      <c r="F1360" s="96" t="s">
        <v>574</v>
      </c>
      <c r="G1360" s="1" t="s">
        <v>653</v>
      </c>
      <c r="H1360" s="72"/>
      <c r="I1360" s="4">
        <v>0</v>
      </c>
      <c r="J1360" s="4">
        <v>0</v>
      </c>
      <c r="K1360" s="72"/>
      <c r="L1360" s="4">
        <v>0</v>
      </c>
      <c r="M1360" s="4">
        <f t="shared" si="34"/>
        <v>0</v>
      </c>
      <c r="N1360" s="98">
        <v>0</v>
      </c>
      <c r="O1360" s="4">
        <f t="shared" si="35"/>
        <v>0</v>
      </c>
      <c r="P1360" s="4">
        <v>0</v>
      </c>
      <c r="Q1360" s="70"/>
      <c r="R1360" s="71"/>
      <c r="S1360" s="97"/>
      <c r="T1360" s="97"/>
      <c r="U1360" s="127"/>
      <c r="V1360" s="64"/>
      <c r="X1360" s="128"/>
    </row>
    <row r="1361" spans="1:24" ht="11.65" customHeight="1">
      <c r="A1361" s="2">
        <v>1241</v>
      </c>
      <c r="C1361" s="96"/>
      <c r="F1361" s="96" t="s">
        <v>682</v>
      </c>
      <c r="G1361" s="1" t="s">
        <v>652</v>
      </c>
      <c r="H1361" s="72"/>
      <c r="I1361" s="4">
        <v>568694270</v>
      </c>
      <c r="J1361" s="4">
        <v>237559911.76543957</v>
      </c>
      <c r="K1361" s="72"/>
      <c r="L1361" s="4">
        <v>636051660</v>
      </c>
      <c r="M1361" s="4">
        <f t="shared" si="34"/>
        <v>370354634.02528536</v>
      </c>
      <c r="N1361" s="98">
        <v>265697025.97471461</v>
      </c>
      <c r="O1361" s="4">
        <f t="shared" si="35"/>
        <v>0</v>
      </c>
      <c r="P1361" s="4">
        <v>265697025.97471461</v>
      </c>
      <c r="Q1361" s="70"/>
      <c r="R1361" s="71"/>
      <c r="S1361" s="97"/>
      <c r="T1361" s="131"/>
      <c r="U1361" s="127"/>
      <c r="V1361" s="64"/>
      <c r="W1361" s="132"/>
      <c r="X1361" s="128"/>
    </row>
    <row r="1362" spans="1:24" ht="11.65" customHeight="1">
      <c r="A1362" s="2">
        <v>1242</v>
      </c>
      <c r="C1362" s="96"/>
      <c r="H1362" s="72" t="s">
        <v>353</v>
      </c>
      <c r="I1362" s="99">
        <v>808193308</v>
      </c>
      <c r="J1362" s="99">
        <v>321366067.50919032</v>
      </c>
      <c r="K1362" s="72"/>
      <c r="L1362" s="99">
        <f>SUBTOTAL(9,L1348:L1361)</f>
        <v>748644331.28999996</v>
      </c>
      <c r="M1362" s="99">
        <f>SUBTOTAL(9,M1348:M1361)</f>
        <v>435049935.81548941</v>
      </c>
      <c r="N1362" s="99">
        <f>SUBTOTAL(9,N1348:N1361)</f>
        <v>313594395.47451055</v>
      </c>
      <c r="O1362" s="99">
        <f>SUBTOTAL(9,O1348:O1361)</f>
        <v>0</v>
      </c>
      <c r="P1362" s="99">
        <f>SUBTOTAL(9,P1348:P1361)</f>
        <v>313594395.47451055</v>
      </c>
      <c r="Q1362" s="70"/>
      <c r="R1362" s="71"/>
      <c r="S1362" s="97"/>
      <c r="T1362" s="97"/>
      <c r="U1362" s="97"/>
      <c r="V1362" s="64"/>
      <c r="X1362" s="128"/>
    </row>
    <row r="1363" spans="1:24" ht="11.65" customHeight="1">
      <c r="A1363" s="2">
        <v>1243</v>
      </c>
      <c r="C1363" s="96"/>
      <c r="H1363" s="72"/>
      <c r="I1363" s="4"/>
      <c r="J1363" s="4"/>
      <c r="K1363" s="72"/>
      <c r="L1363" s="4"/>
      <c r="M1363" s="4"/>
      <c r="N1363" s="4"/>
      <c r="O1363" s="4"/>
      <c r="P1363" s="4"/>
      <c r="Q1363" s="70"/>
      <c r="R1363" s="71"/>
      <c r="S1363" s="97"/>
      <c r="T1363" s="97"/>
      <c r="U1363" s="64"/>
      <c r="V1363" s="64"/>
    </row>
    <row r="1364" spans="1:24" ht="11.65" customHeight="1">
      <c r="A1364" s="2">
        <v>1244</v>
      </c>
      <c r="C1364" s="96" t="s">
        <v>374</v>
      </c>
      <c r="H1364" s="72" t="s">
        <v>353</v>
      </c>
      <c r="I1364" s="99">
        <v>822023108</v>
      </c>
      <c r="J1364" s="99">
        <v>327286211.7816695</v>
      </c>
      <c r="K1364" s="72"/>
      <c r="L1364" s="99">
        <f>SUBTOTAL(9,L1329:L1361)</f>
        <v>747479333.28999996</v>
      </c>
      <c r="M1364" s="99">
        <f>SUBTOTAL(9,M1329:M1361)</f>
        <v>434381323.3418532</v>
      </c>
      <c r="N1364" s="99">
        <f>SUBTOTAL(9,N1329:N1361)</f>
        <v>313098009.94814676</v>
      </c>
      <c r="O1364" s="99">
        <f>SUBTOTAL(9,O1329:O1361)</f>
        <v>0</v>
      </c>
      <c r="P1364" s="99">
        <f>SUBTOTAL(9,P1329:P1361)</f>
        <v>313098009.94814676</v>
      </c>
      <c r="Q1364" s="70"/>
      <c r="R1364" s="71"/>
      <c r="S1364" s="97"/>
      <c r="T1364" s="97"/>
      <c r="U1364" s="97"/>
      <c r="V1364" s="64"/>
      <c r="X1364" s="128"/>
    </row>
    <row r="1365" spans="1:24" ht="11.65" customHeight="1">
      <c r="A1365" s="2">
        <v>1245</v>
      </c>
      <c r="C1365" s="96"/>
      <c r="H1365" s="72"/>
      <c r="I1365" s="4"/>
      <c r="J1365" s="4"/>
      <c r="K1365" s="72"/>
      <c r="L1365" s="4"/>
      <c r="M1365" s="4"/>
      <c r="N1365" s="4"/>
      <c r="O1365" s="4"/>
      <c r="P1365" s="4"/>
      <c r="Q1365" s="70"/>
      <c r="R1365" s="71"/>
      <c r="S1365" s="97"/>
      <c r="T1365" s="97"/>
      <c r="U1365" s="64"/>
      <c r="V1365" s="64"/>
    </row>
    <row r="1366" spans="1:24" ht="11.65" customHeight="1">
      <c r="A1366" s="2">
        <v>1246</v>
      </c>
      <c r="C1366" s="96" t="s">
        <v>375</v>
      </c>
      <c r="D1366" s="1" t="s">
        <v>376</v>
      </c>
      <c r="H1366" s="72"/>
      <c r="I1366" s="4"/>
      <c r="J1366" s="4"/>
      <c r="K1366" s="72"/>
      <c r="L1366" s="4"/>
      <c r="M1366" s="4"/>
      <c r="N1366" s="4"/>
      <c r="O1366" s="4"/>
      <c r="P1366" s="4"/>
      <c r="Q1366" s="70"/>
      <c r="R1366" s="71"/>
      <c r="S1366" s="97"/>
      <c r="T1366" s="97"/>
      <c r="U1366" s="64"/>
      <c r="V1366" s="64"/>
    </row>
    <row r="1367" spans="1:24" ht="11.65" customHeight="1">
      <c r="A1367" s="2">
        <v>1247</v>
      </c>
      <c r="C1367" s="96"/>
      <c r="F1367" s="96" t="s">
        <v>375</v>
      </c>
      <c r="G1367" s="1" t="s">
        <v>131</v>
      </c>
      <c r="H1367" s="72"/>
      <c r="I1367" s="4">
        <v>0</v>
      </c>
      <c r="J1367" s="4">
        <v>0</v>
      </c>
      <c r="K1367" s="72"/>
      <c r="L1367" s="4">
        <v>0</v>
      </c>
      <c r="M1367" s="4">
        <f>L1367-N1367</f>
        <v>0</v>
      </c>
      <c r="N1367" s="98">
        <v>0</v>
      </c>
      <c r="O1367" s="4">
        <f>P1367-N1367</f>
        <v>0</v>
      </c>
      <c r="P1367" s="4">
        <v>0</v>
      </c>
      <c r="Q1367" s="70"/>
      <c r="R1367" s="71"/>
      <c r="S1367" s="97"/>
      <c r="T1367" s="97"/>
      <c r="U1367" s="64"/>
      <c r="V1367" s="64"/>
    </row>
    <row r="1368" spans="1:24" ht="11.65" customHeight="1">
      <c r="A1368" s="2">
        <v>1248</v>
      </c>
      <c r="C1368" s="96"/>
      <c r="F1368" s="96" t="s">
        <v>375</v>
      </c>
      <c r="G1368" s="1" t="s">
        <v>136</v>
      </c>
      <c r="H1368" s="72"/>
      <c r="I1368" s="4">
        <v>0</v>
      </c>
      <c r="J1368" s="4">
        <v>0</v>
      </c>
      <c r="K1368" s="72"/>
      <c r="L1368" s="4">
        <v>0</v>
      </c>
      <c r="M1368" s="4">
        <f>L1368-N1368</f>
        <v>0</v>
      </c>
      <c r="N1368" s="98">
        <v>0</v>
      </c>
      <c r="O1368" s="4">
        <f>P1368-N1368</f>
        <v>0</v>
      </c>
      <c r="P1368" s="4">
        <v>0</v>
      </c>
      <c r="Q1368" s="70"/>
      <c r="R1368" s="71"/>
      <c r="S1368" s="97"/>
      <c r="T1368" s="97"/>
      <c r="U1368" s="64"/>
      <c r="V1368" s="64"/>
    </row>
    <row r="1369" spans="1:24" ht="11.65" customHeight="1">
      <c r="A1369" s="2">
        <v>1249</v>
      </c>
      <c r="C1369" s="96"/>
      <c r="F1369" s="96" t="s">
        <v>375</v>
      </c>
      <c r="G1369" s="1" t="s">
        <v>214</v>
      </c>
      <c r="H1369" s="72"/>
      <c r="I1369" s="4">
        <v>0</v>
      </c>
      <c r="J1369" s="4">
        <v>0</v>
      </c>
      <c r="K1369" s="72"/>
      <c r="L1369" s="4">
        <v>0</v>
      </c>
      <c r="M1369" s="4">
        <f>L1369-N1369</f>
        <v>0</v>
      </c>
      <c r="N1369" s="98">
        <v>0</v>
      </c>
      <c r="O1369" s="4">
        <f>P1369-N1369</f>
        <v>0</v>
      </c>
      <c r="P1369" s="4">
        <v>0</v>
      </c>
      <c r="Q1369" s="70"/>
      <c r="R1369" s="71"/>
      <c r="S1369" s="97"/>
      <c r="T1369" s="97"/>
      <c r="U1369" s="64"/>
      <c r="V1369" s="64"/>
    </row>
    <row r="1370" spans="1:24" ht="11.65" customHeight="1">
      <c r="A1370" s="2">
        <v>1250</v>
      </c>
      <c r="C1370" s="96"/>
      <c r="H1370" s="72" t="s">
        <v>353</v>
      </c>
      <c r="I1370" s="99">
        <v>0</v>
      </c>
      <c r="J1370" s="99">
        <v>0</v>
      </c>
      <c r="K1370" s="72"/>
      <c r="L1370" s="99">
        <f>SUBTOTAL(9,L1367:L1369)</f>
        <v>0</v>
      </c>
      <c r="M1370" s="99">
        <f>SUBTOTAL(9,M1367:M1369)</f>
        <v>0</v>
      </c>
      <c r="N1370" s="99">
        <f>SUBTOTAL(9,N1367:N1369)</f>
        <v>0</v>
      </c>
      <c r="O1370" s="99">
        <f>SUBTOTAL(9,O1367:O1369)</f>
        <v>0</v>
      </c>
      <c r="P1370" s="99">
        <f>SUBTOTAL(9,P1367:P1369)</f>
        <v>0</v>
      </c>
      <c r="Q1370" s="70"/>
      <c r="R1370" s="71"/>
      <c r="S1370" s="97"/>
      <c r="T1370" s="97"/>
      <c r="U1370" s="64"/>
      <c r="V1370" s="64"/>
    </row>
    <row r="1371" spans="1:24" ht="11.65" customHeight="1">
      <c r="A1371" s="2">
        <v>1251</v>
      </c>
      <c r="C1371" s="96" t="s">
        <v>377</v>
      </c>
      <c r="D1371" s="1" t="s">
        <v>378</v>
      </c>
      <c r="H1371" s="72"/>
      <c r="I1371" s="4"/>
      <c r="J1371" s="4"/>
      <c r="K1371" s="72"/>
      <c r="L1371" s="4"/>
      <c r="M1371" s="4"/>
      <c r="N1371" s="98"/>
      <c r="O1371" s="4"/>
      <c r="P1371" s="4"/>
      <c r="Q1371" s="70"/>
      <c r="R1371" s="71"/>
      <c r="S1371" s="97"/>
      <c r="T1371" s="97"/>
      <c r="U1371" s="64"/>
      <c r="V1371" s="64"/>
    </row>
    <row r="1372" spans="1:24" ht="11.65" customHeight="1">
      <c r="A1372" s="2">
        <v>1252</v>
      </c>
      <c r="C1372" s="96"/>
      <c r="F1372" s="96" t="s">
        <v>377</v>
      </c>
      <c r="G1372" s="1" t="s">
        <v>131</v>
      </c>
      <c r="H1372" s="72"/>
      <c r="I1372" s="4">
        <v>0</v>
      </c>
      <c r="J1372" s="4">
        <v>0</v>
      </c>
      <c r="K1372" s="72"/>
      <c r="L1372" s="4">
        <v>0</v>
      </c>
      <c r="M1372" s="4">
        <f t="shared" ref="M1372:M1377" si="36">L1372-N1372</f>
        <v>0</v>
      </c>
      <c r="N1372" s="98">
        <v>0</v>
      </c>
      <c r="O1372" s="4">
        <f t="shared" ref="O1372:O1377" si="37">P1372-N1372</f>
        <v>0</v>
      </c>
      <c r="P1372" s="4">
        <v>0</v>
      </c>
      <c r="Q1372" s="70"/>
      <c r="R1372" s="71"/>
      <c r="S1372" s="97"/>
      <c r="T1372" s="97"/>
      <c r="U1372" s="64"/>
      <c r="V1372" s="64"/>
    </row>
    <row r="1373" spans="1:24" ht="11.65" customHeight="1">
      <c r="A1373" s="2">
        <v>1253</v>
      </c>
      <c r="C1373" s="96"/>
      <c r="F1373" s="96" t="s">
        <v>574</v>
      </c>
      <c r="G1373" s="1" t="s">
        <v>133</v>
      </c>
      <c r="H1373" s="72"/>
      <c r="I1373" s="4">
        <v>574264</v>
      </c>
      <c r="J1373" s="4">
        <v>246665.72541662041</v>
      </c>
      <c r="K1373" s="72"/>
      <c r="L1373" s="4">
        <v>476858</v>
      </c>
      <c r="M1373" s="4">
        <f t="shared" si="36"/>
        <v>272031.43157377309</v>
      </c>
      <c r="N1373" s="98">
        <v>204826.56842622691</v>
      </c>
      <c r="O1373" s="4">
        <f t="shared" si="37"/>
        <v>0</v>
      </c>
      <c r="P1373" s="4">
        <v>204826.56842622691</v>
      </c>
      <c r="Q1373" s="70"/>
      <c r="R1373" s="71"/>
      <c r="S1373" s="97"/>
      <c r="T1373" s="97"/>
      <c r="U1373" s="127"/>
      <c r="V1373" s="64"/>
      <c r="X1373" s="128"/>
    </row>
    <row r="1374" spans="1:24" ht="11.65" customHeight="1">
      <c r="A1374" s="2">
        <v>1254</v>
      </c>
      <c r="C1374" s="96"/>
      <c r="F1374" s="96" t="s">
        <v>671</v>
      </c>
      <c r="G1374" s="1" t="s">
        <v>644</v>
      </c>
      <c r="H1374" s="72"/>
      <c r="I1374" s="4">
        <v>361498</v>
      </c>
      <c r="J1374" s="4">
        <v>159418.71089497209</v>
      </c>
      <c r="K1374" s="72"/>
      <c r="L1374" s="4">
        <v>381062</v>
      </c>
      <c r="M1374" s="4">
        <f t="shared" si="36"/>
        <v>213015.66831611836</v>
      </c>
      <c r="N1374" s="98">
        <v>168046.33168388164</v>
      </c>
      <c r="O1374" s="4">
        <f t="shared" si="37"/>
        <v>0</v>
      </c>
      <c r="P1374" s="4">
        <v>168046.33168388164</v>
      </c>
      <c r="Q1374" s="70"/>
      <c r="R1374" s="71"/>
      <c r="S1374" s="97"/>
      <c r="T1374" s="97"/>
      <c r="U1374" s="127"/>
      <c r="V1374" s="64"/>
      <c r="X1374" s="128"/>
    </row>
    <row r="1375" spans="1:24" ht="11.65" customHeight="1">
      <c r="A1375" s="2">
        <v>1255</v>
      </c>
      <c r="C1375" s="96"/>
      <c r="F1375" s="96" t="s">
        <v>682</v>
      </c>
      <c r="G1375" s="1" t="s">
        <v>652</v>
      </c>
      <c r="H1375" s="72"/>
      <c r="I1375" s="4">
        <v>109247</v>
      </c>
      <c r="J1375" s="4">
        <v>45635.60607114782</v>
      </c>
      <c r="K1375" s="72"/>
      <c r="L1375" s="4">
        <v>0</v>
      </c>
      <c r="M1375" s="4">
        <f t="shared" si="36"/>
        <v>0</v>
      </c>
      <c r="N1375" s="98">
        <v>0</v>
      </c>
      <c r="O1375" s="4">
        <f t="shared" si="37"/>
        <v>0</v>
      </c>
      <c r="P1375" s="4">
        <v>0</v>
      </c>
      <c r="Q1375" s="70"/>
      <c r="R1375" s="71"/>
      <c r="S1375" s="97"/>
      <c r="T1375" s="97"/>
      <c r="U1375" s="127"/>
      <c r="V1375" s="64"/>
      <c r="X1375" s="128"/>
    </row>
    <row r="1376" spans="1:24" ht="11.65" customHeight="1">
      <c r="A1376" s="2">
        <v>1256</v>
      </c>
      <c r="C1376" s="96"/>
      <c r="F1376" s="96" t="s">
        <v>574</v>
      </c>
      <c r="G1376" s="1" t="s">
        <v>135</v>
      </c>
      <c r="H1376" s="72"/>
      <c r="I1376" s="4">
        <v>0</v>
      </c>
      <c r="J1376" s="4">
        <v>0</v>
      </c>
      <c r="K1376" s="72"/>
      <c r="L1376" s="4">
        <v>0</v>
      </c>
      <c r="M1376" s="4">
        <f>L1376-N1376</f>
        <v>0</v>
      </c>
      <c r="N1376" s="98">
        <v>0</v>
      </c>
      <c r="O1376" s="4">
        <f>P1376-N1376</f>
        <v>0</v>
      </c>
      <c r="P1376" s="4">
        <v>0</v>
      </c>
      <c r="Q1376" s="70"/>
      <c r="R1376" s="71"/>
      <c r="S1376" s="97"/>
      <c r="T1376" s="97"/>
      <c r="U1376" s="127"/>
      <c r="V1376" s="64"/>
      <c r="X1376" s="128"/>
    </row>
    <row r="1377" spans="1:24" ht="11.65" customHeight="1">
      <c r="A1377" s="2">
        <v>1257</v>
      </c>
      <c r="C1377" s="96"/>
      <c r="F1377" s="96" t="s">
        <v>688</v>
      </c>
      <c r="G1377" s="1" t="s">
        <v>134</v>
      </c>
      <c r="H1377" s="72"/>
      <c r="I1377" s="4">
        <v>20811550</v>
      </c>
      <c r="J1377" s="4">
        <v>8918499.6631578691</v>
      </c>
      <c r="K1377" s="72"/>
      <c r="L1377" s="4">
        <v>-3983333</v>
      </c>
      <c r="M1377" s="4">
        <f t="shared" si="36"/>
        <v>-2276331.1659825612</v>
      </c>
      <c r="N1377" s="98">
        <v>-1707001.8340174386</v>
      </c>
      <c r="O1377" s="4">
        <f t="shared" si="37"/>
        <v>0</v>
      </c>
      <c r="P1377" s="4">
        <v>-1707001.8340174386</v>
      </c>
      <c r="Q1377" s="70"/>
      <c r="R1377" s="71"/>
      <c r="S1377" s="97"/>
      <c r="T1377" s="97"/>
      <c r="U1377" s="127"/>
      <c r="V1377" s="64"/>
      <c r="X1377" s="128"/>
    </row>
    <row r="1378" spans="1:24" ht="11.65" customHeight="1">
      <c r="A1378" s="2">
        <v>1258</v>
      </c>
      <c r="C1378" s="96"/>
      <c r="H1378" s="72" t="s">
        <v>353</v>
      </c>
      <c r="I1378" s="99">
        <v>21856559</v>
      </c>
      <c r="J1378" s="99">
        <v>9370219.7055406086</v>
      </c>
      <c r="K1378" s="72"/>
      <c r="L1378" s="99">
        <f>SUBTOTAL(9,L1372:L1377)</f>
        <v>-3125413</v>
      </c>
      <c r="M1378" s="99">
        <f>SUBTOTAL(9,M1372:M1377)</f>
        <v>-1791284.0660926697</v>
      </c>
      <c r="N1378" s="99">
        <f>SUBTOTAL(9,N1372:N1377)</f>
        <v>-1334128.93390733</v>
      </c>
      <c r="O1378" s="99">
        <f>SUBTOTAL(9,O1372:O1377)</f>
        <v>0</v>
      </c>
      <c r="P1378" s="99">
        <f>SUBTOTAL(9,P1372:P1377)</f>
        <v>-1334128.93390733</v>
      </c>
      <c r="Q1378" s="70"/>
      <c r="R1378" s="71"/>
      <c r="S1378" s="97"/>
      <c r="T1378" s="97"/>
      <c r="U1378" s="97"/>
      <c r="V1378" s="64"/>
      <c r="X1378" s="128"/>
    </row>
    <row r="1379" spans="1:24" ht="11.65" customHeight="1">
      <c r="A1379" s="2">
        <v>1259</v>
      </c>
      <c r="C1379" s="96"/>
      <c r="H1379" s="72"/>
      <c r="I1379" s="4"/>
      <c r="J1379" s="4"/>
      <c r="K1379" s="72"/>
      <c r="L1379" s="4"/>
      <c r="M1379" s="4"/>
      <c r="N1379" s="4"/>
      <c r="O1379" s="4"/>
      <c r="P1379" s="4"/>
      <c r="Q1379" s="70"/>
      <c r="R1379" s="71"/>
      <c r="S1379" s="97"/>
      <c r="T1379" s="97"/>
      <c r="U1379" s="64"/>
      <c r="V1379" s="64"/>
    </row>
    <row r="1380" spans="1:24" ht="11.65" customHeight="1">
      <c r="A1380" s="2">
        <v>1260</v>
      </c>
      <c r="C1380" s="96" t="s">
        <v>379</v>
      </c>
      <c r="D1380" s="1" t="s">
        <v>380</v>
      </c>
      <c r="H1380" s="72"/>
      <c r="I1380" s="4"/>
      <c r="J1380" s="4"/>
      <c r="K1380" s="72"/>
      <c r="L1380" s="4"/>
      <c r="M1380" s="4"/>
      <c r="N1380" s="4"/>
      <c r="O1380" s="4"/>
      <c r="P1380" s="4"/>
      <c r="Q1380" s="70"/>
      <c r="R1380" s="71"/>
      <c r="S1380" s="97"/>
      <c r="T1380" s="97"/>
      <c r="U1380" s="64"/>
      <c r="V1380" s="64"/>
    </row>
    <row r="1381" spans="1:24" ht="11.65" customHeight="1">
      <c r="A1381" s="2">
        <v>1261</v>
      </c>
      <c r="C1381" s="96"/>
      <c r="F1381" s="96" t="s">
        <v>491</v>
      </c>
      <c r="G1381" s="1" t="s">
        <v>131</v>
      </c>
      <c r="H1381" s="72"/>
      <c r="I1381" s="4">
        <v>125005400.99999999</v>
      </c>
      <c r="J1381" s="4">
        <v>210493</v>
      </c>
      <c r="K1381" s="72"/>
      <c r="L1381" s="4">
        <v>2532922.9999999851</v>
      </c>
      <c r="M1381" s="4">
        <f t="shared" ref="M1381:M1392" si="38">L1381-N1381</f>
        <v>2532922.9999999851</v>
      </c>
      <c r="N1381" s="98">
        <v>0</v>
      </c>
      <c r="O1381" s="4">
        <f t="shared" ref="O1381:O1392" si="39">P1381-N1381</f>
        <v>0</v>
      </c>
      <c r="P1381" s="4">
        <v>0</v>
      </c>
      <c r="Q1381" s="70"/>
      <c r="R1381" s="71"/>
      <c r="S1381" s="97"/>
      <c r="T1381" s="97"/>
      <c r="U1381" s="127"/>
      <c r="V1381" s="64"/>
      <c r="X1381" s="128"/>
    </row>
    <row r="1382" spans="1:24" ht="11.65" customHeight="1">
      <c r="A1382" s="2">
        <v>1262</v>
      </c>
      <c r="C1382" s="96"/>
      <c r="F1382" s="96" t="s">
        <v>664</v>
      </c>
      <c r="G1382" s="1" t="s">
        <v>649</v>
      </c>
      <c r="H1382" s="72"/>
      <c r="I1382" s="4">
        <v>0</v>
      </c>
      <c r="J1382" s="4">
        <v>0</v>
      </c>
      <c r="K1382" s="72"/>
      <c r="L1382" s="4">
        <v>0</v>
      </c>
      <c r="M1382" s="4">
        <f t="shared" si="38"/>
        <v>0</v>
      </c>
      <c r="N1382" s="98">
        <v>0</v>
      </c>
      <c r="O1382" s="4">
        <f t="shared" si="39"/>
        <v>0</v>
      </c>
      <c r="P1382" s="4">
        <v>0</v>
      </c>
      <c r="Q1382" s="70"/>
      <c r="R1382" s="71"/>
      <c r="S1382" s="97"/>
      <c r="T1382" s="97"/>
      <c r="U1382" s="127"/>
      <c r="V1382" s="64"/>
      <c r="X1382" s="128"/>
    </row>
    <row r="1383" spans="1:24" ht="11.65" customHeight="1">
      <c r="A1383" s="2">
        <v>1263</v>
      </c>
      <c r="C1383" s="96"/>
      <c r="F1383" s="96" t="s">
        <v>689</v>
      </c>
      <c r="G1383" s="1" t="s">
        <v>644</v>
      </c>
      <c r="H1383" s="72"/>
      <c r="I1383" s="4">
        <v>88835043</v>
      </c>
      <c r="J1383" s="4">
        <v>39175785.308243513</v>
      </c>
      <c r="K1383" s="72"/>
      <c r="L1383" s="4">
        <v>74056950</v>
      </c>
      <c r="M1383" s="4">
        <f t="shared" si="38"/>
        <v>41398225.742014058</v>
      </c>
      <c r="N1383" s="98">
        <v>32658724.257985942</v>
      </c>
      <c r="O1383" s="4">
        <f t="shared" si="39"/>
        <v>0</v>
      </c>
      <c r="P1383" s="4">
        <v>32658724.257985942</v>
      </c>
      <c r="Q1383" s="70"/>
      <c r="R1383" s="71"/>
      <c r="S1383" s="97"/>
      <c r="T1383" s="97"/>
      <c r="U1383" s="127"/>
      <c r="V1383" s="64"/>
      <c r="X1383" s="128"/>
    </row>
    <row r="1384" spans="1:24" ht="11.65" customHeight="1">
      <c r="A1384" s="2">
        <v>1264</v>
      </c>
      <c r="C1384" s="96"/>
      <c r="F1384" s="96" t="s">
        <v>379</v>
      </c>
      <c r="G1384" s="1" t="s">
        <v>132</v>
      </c>
      <c r="H1384" s="72"/>
      <c r="I1384" s="4">
        <v>48156.000048000002</v>
      </c>
      <c r="J1384" s="4">
        <v>24026.36015789866</v>
      </c>
      <c r="K1384" s="72"/>
      <c r="L1384" s="4">
        <v>4.8000001697801054E-5</v>
      </c>
      <c r="M1384" s="4">
        <f>L1384-N1384</f>
        <v>2.4051473430885489E-5</v>
      </c>
      <c r="N1384" s="98">
        <v>2.3948528266915565E-5</v>
      </c>
      <c r="O1384" s="4">
        <f>P1384-N1384</f>
        <v>0</v>
      </c>
      <c r="P1384" s="4">
        <v>2.3948528266915565E-5</v>
      </c>
      <c r="Q1384" s="70"/>
      <c r="R1384" s="71"/>
      <c r="S1384" s="97"/>
      <c r="T1384" s="97"/>
      <c r="U1384" s="127"/>
      <c r="V1384" s="64"/>
      <c r="X1384" s="128"/>
    </row>
    <row r="1385" spans="1:24" ht="11.65" customHeight="1">
      <c r="A1385" s="2">
        <v>1265</v>
      </c>
      <c r="C1385" s="96"/>
      <c r="F1385" s="96" t="s">
        <v>379</v>
      </c>
      <c r="G1385" s="1" t="s">
        <v>135</v>
      </c>
      <c r="H1385" s="72"/>
      <c r="I1385" s="4">
        <v>82539</v>
      </c>
      <c r="J1385" s="4">
        <v>35619.442190840076</v>
      </c>
      <c r="K1385" s="72"/>
      <c r="L1385" s="4">
        <v>82539</v>
      </c>
      <c r="M1385" s="4">
        <f>L1385-N1385</f>
        <v>46919.557809159924</v>
      </c>
      <c r="N1385" s="98">
        <v>35619.442190840076</v>
      </c>
      <c r="O1385" s="4">
        <f>P1385-N1385</f>
        <v>0</v>
      </c>
      <c r="P1385" s="4">
        <v>35619.442190840076</v>
      </c>
      <c r="Q1385" s="70"/>
      <c r="R1385" s="71"/>
      <c r="S1385" s="97"/>
      <c r="T1385" s="97"/>
      <c r="U1385" s="127"/>
      <c r="V1385" s="64"/>
      <c r="X1385" s="128"/>
    </row>
    <row r="1386" spans="1:24" ht="11.65" customHeight="1">
      <c r="A1386" s="2">
        <v>1266</v>
      </c>
      <c r="C1386" s="96"/>
      <c r="F1386" s="96" t="s">
        <v>664</v>
      </c>
      <c r="G1386" s="1" t="s">
        <v>136</v>
      </c>
      <c r="H1386" s="72"/>
      <c r="I1386" s="4">
        <v>0</v>
      </c>
      <c r="J1386" s="4">
        <v>0</v>
      </c>
      <c r="K1386" s="72"/>
      <c r="L1386" s="4">
        <v>0</v>
      </c>
      <c r="M1386" s="4">
        <f t="shared" si="38"/>
        <v>0</v>
      </c>
      <c r="N1386" s="98">
        <v>0</v>
      </c>
      <c r="O1386" s="4">
        <f t="shared" si="39"/>
        <v>0</v>
      </c>
      <c r="P1386" s="4">
        <v>0</v>
      </c>
      <c r="Q1386" s="70"/>
      <c r="R1386" s="71"/>
      <c r="S1386" s="97"/>
      <c r="T1386" s="97"/>
      <c r="U1386" s="127"/>
      <c r="V1386" s="64"/>
      <c r="X1386" s="128"/>
    </row>
    <row r="1387" spans="1:24" ht="11.65" customHeight="1">
      <c r="A1387" s="2">
        <v>1267</v>
      </c>
      <c r="C1387" s="96"/>
      <c r="F1387" s="96" t="s">
        <v>574</v>
      </c>
      <c r="G1387" s="1" t="s">
        <v>133</v>
      </c>
      <c r="H1387" s="72"/>
      <c r="I1387" s="4">
        <v>48398501.000000007</v>
      </c>
      <c r="J1387" s="4">
        <v>20788785.921182644</v>
      </c>
      <c r="K1387" s="72"/>
      <c r="L1387" s="4">
        <v>3128196.2133333385</v>
      </c>
      <c r="M1387" s="4">
        <f t="shared" si="38"/>
        <v>1784530.6027302134</v>
      </c>
      <c r="N1387" s="98">
        <v>1343665.6106031251</v>
      </c>
      <c r="O1387" s="4">
        <f t="shared" si="39"/>
        <v>0</v>
      </c>
      <c r="P1387" s="4">
        <v>1343665.6106031251</v>
      </c>
      <c r="Q1387" s="70"/>
      <c r="R1387" s="71"/>
      <c r="S1387" s="97"/>
      <c r="T1387" s="97"/>
      <c r="U1387" s="127"/>
      <c r="V1387" s="64"/>
      <c r="X1387" s="128"/>
    </row>
    <row r="1388" spans="1:24" ht="11.65" customHeight="1">
      <c r="A1388" s="2">
        <v>1268</v>
      </c>
      <c r="C1388" s="96"/>
      <c r="F1388" s="96" t="s">
        <v>690</v>
      </c>
      <c r="G1388" s="1" t="s">
        <v>135</v>
      </c>
      <c r="H1388" s="72"/>
      <c r="I1388" s="4">
        <v>62081357</v>
      </c>
      <c r="J1388" s="4">
        <v>26791011.604095094</v>
      </c>
      <c r="K1388" s="72"/>
      <c r="L1388" s="4">
        <v>94441120.362588897</v>
      </c>
      <c r="M1388" s="4">
        <f t="shared" si="38"/>
        <v>53685356.091233477</v>
      </c>
      <c r="N1388" s="98">
        <v>40755764.27135542</v>
      </c>
      <c r="O1388" s="4">
        <f t="shared" si="39"/>
        <v>0</v>
      </c>
      <c r="P1388" s="4">
        <v>40755764.27135542</v>
      </c>
      <c r="Q1388" s="70"/>
      <c r="R1388" s="71"/>
      <c r="S1388" s="97"/>
      <c r="T1388" s="97"/>
      <c r="U1388" s="127"/>
      <c r="V1388" s="64"/>
      <c r="X1388" s="128"/>
    </row>
    <row r="1389" spans="1:24" ht="11.65" customHeight="1">
      <c r="A1389" s="2">
        <v>1269</v>
      </c>
      <c r="C1389" s="96"/>
      <c r="F1389" s="96" t="s">
        <v>691</v>
      </c>
      <c r="G1389" s="1" t="s">
        <v>641</v>
      </c>
      <c r="H1389" s="72"/>
      <c r="I1389" s="4">
        <v>68558717</v>
      </c>
      <c r="J1389" s="4">
        <v>29379882.539793327</v>
      </c>
      <c r="K1389" s="72"/>
      <c r="L1389" s="4">
        <v>60786031</v>
      </c>
      <c r="M1389" s="4">
        <f t="shared" si="38"/>
        <v>34737024.703102171</v>
      </c>
      <c r="N1389" s="98">
        <v>26049006.296897825</v>
      </c>
      <c r="O1389" s="4">
        <f t="shared" si="39"/>
        <v>0</v>
      </c>
      <c r="P1389" s="4">
        <v>26049006.296897825</v>
      </c>
      <c r="Q1389" s="70"/>
      <c r="R1389" s="71"/>
      <c r="S1389" s="97"/>
      <c r="T1389" s="133"/>
      <c r="U1389" s="127"/>
      <c r="V1389" s="64"/>
      <c r="X1389" s="128"/>
    </row>
    <row r="1390" spans="1:24" ht="11.65" customHeight="1">
      <c r="A1390" s="2">
        <v>1270</v>
      </c>
      <c r="C1390" s="96"/>
      <c r="F1390" s="96" t="s">
        <v>692</v>
      </c>
      <c r="G1390" s="1" t="s">
        <v>134</v>
      </c>
      <c r="H1390" s="72"/>
      <c r="I1390" s="4">
        <v>23344457.999999996</v>
      </c>
      <c r="J1390" s="4">
        <v>10003942.080700524</v>
      </c>
      <c r="K1390" s="72"/>
      <c r="L1390" s="4">
        <v>-100081.00000000373</v>
      </c>
      <c r="M1390" s="4">
        <f t="shared" si="38"/>
        <v>-57192.682465339756</v>
      </c>
      <c r="N1390" s="98">
        <v>-42888.317534663969</v>
      </c>
      <c r="O1390" s="4">
        <f t="shared" si="39"/>
        <v>0</v>
      </c>
      <c r="P1390" s="4">
        <v>-42888.317534663969</v>
      </c>
      <c r="Q1390" s="70"/>
      <c r="R1390" s="71"/>
      <c r="S1390" s="97"/>
      <c r="T1390" s="97"/>
      <c r="U1390" s="127"/>
      <c r="V1390" s="64"/>
      <c r="X1390" s="128"/>
    </row>
    <row r="1391" spans="1:24" ht="11.65" customHeight="1">
      <c r="A1391" s="2">
        <v>1271</v>
      </c>
      <c r="C1391" s="96"/>
      <c r="F1391" s="96" t="s">
        <v>653</v>
      </c>
      <c r="G1391" s="1" t="s">
        <v>653</v>
      </c>
      <c r="H1391" s="72"/>
      <c r="I1391" s="4">
        <v>2847399646.99999</v>
      </c>
      <c r="J1391" s="4">
        <v>1252753386.0505383</v>
      </c>
      <c r="K1391" s="72"/>
      <c r="L1391" s="4">
        <v>1058849983.99999</v>
      </c>
      <c r="M1391" s="4">
        <f>L1391-N1391</f>
        <v>592994091.87992239</v>
      </c>
      <c r="N1391" s="98">
        <v>465855892.12006754</v>
      </c>
      <c r="O1391" s="4">
        <f t="shared" si="39"/>
        <v>0</v>
      </c>
      <c r="P1391" s="4">
        <v>465855892.12006754</v>
      </c>
      <c r="Q1391" s="70"/>
      <c r="R1391" s="71"/>
      <c r="S1391" s="97"/>
      <c r="T1391" s="97"/>
      <c r="U1391" s="127"/>
      <c r="V1391" s="64"/>
      <c r="X1391" s="128"/>
    </row>
    <row r="1392" spans="1:24" ht="11.65" customHeight="1">
      <c r="A1392" s="2">
        <v>1272</v>
      </c>
      <c r="C1392" s="96"/>
      <c r="F1392" s="96" t="s">
        <v>663</v>
      </c>
      <c r="G1392" s="1" t="s">
        <v>251</v>
      </c>
      <c r="H1392" s="72"/>
      <c r="I1392" s="4">
        <v>0</v>
      </c>
      <c r="J1392" s="4">
        <v>0</v>
      </c>
      <c r="K1392" s="72"/>
      <c r="L1392" s="4">
        <v>0</v>
      </c>
      <c r="M1392" s="4">
        <f t="shared" si="38"/>
        <v>0</v>
      </c>
      <c r="N1392" s="98">
        <v>0</v>
      </c>
      <c r="O1392" s="4">
        <f t="shared" si="39"/>
        <v>0</v>
      </c>
      <c r="P1392" s="4">
        <v>0</v>
      </c>
      <c r="Q1392" s="70"/>
      <c r="R1392" s="71"/>
      <c r="S1392" s="97"/>
      <c r="T1392" s="97"/>
      <c r="U1392" s="64"/>
      <c r="V1392" s="64"/>
      <c r="X1392" s="128"/>
    </row>
    <row r="1393" spans="1:24" ht="11.65" customHeight="1">
      <c r="A1393" s="2">
        <v>1273</v>
      </c>
      <c r="C1393" s="96"/>
      <c r="H1393" s="72" t="s">
        <v>353</v>
      </c>
      <c r="I1393" s="99">
        <v>3263753819.0000381</v>
      </c>
      <c r="J1393" s="99">
        <v>1379162932.3069022</v>
      </c>
      <c r="K1393" s="72"/>
      <c r="L1393" s="99">
        <f>SUBTOTAL(9,L1381:L1392)</f>
        <v>1293777662.5759602</v>
      </c>
      <c r="M1393" s="99">
        <f>SUBTOTAL(9,M1381:M1392)</f>
        <v>727121878.8943702</v>
      </c>
      <c r="N1393" s="99">
        <f>SUBTOTAL(9,N1381:N1392)</f>
        <v>566655783.68158996</v>
      </c>
      <c r="O1393" s="99">
        <f>SUBTOTAL(9,O1381:O1392)</f>
        <v>0</v>
      </c>
      <c r="P1393" s="99">
        <f>SUBTOTAL(9,P1381:P1392)</f>
        <v>566655783.68158996</v>
      </c>
      <c r="Q1393" s="70"/>
      <c r="R1393" s="71"/>
      <c r="S1393" s="97"/>
      <c r="T1393" s="97"/>
      <c r="U1393" s="97"/>
      <c r="V1393" s="64"/>
      <c r="X1393" s="128"/>
    </row>
    <row r="1394" spans="1:24" ht="11.65" customHeight="1">
      <c r="A1394" s="2">
        <v>1274</v>
      </c>
      <c r="C1394" s="96"/>
      <c r="H1394" s="72"/>
      <c r="I1394" s="4"/>
      <c r="J1394" s="4"/>
      <c r="K1394" s="72"/>
      <c r="L1394" s="4"/>
      <c r="M1394" s="4"/>
      <c r="N1394" s="4"/>
      <c r="O1394" s="4"/>
      <c r="P1394" s="4"/>
      <c r="Q1394" s="70"/>
      <c r="R1394" s="71"/>
      <c r="S1394" s="97"/>
      <c r="T1394" s="97"/>
      <c r="U1394" s="64"/>
      <c r="V1394" s="64"/>
    </row>
    <row r="1395" spans="1:24" ht="11.65" customHeight="1">
      <c r="A1395" s="2">
        <v>1275</v>
      </c>
      <c r="C1395" s="96" t="s">
        <v>381</v>
      </c>
      <c r="H1395" s="72" t="s">
        <v>353</v>
      </c>
      <c r="I1395" s="99">
        <v>3285610378.0000381</v>
      </c>
      <c r="J1395" s="99">
        <v>1388533152.0124428</v>
      </c>
      <c r="K1395" s="72"/>
      <c r="L1395" s="99">
        <f>SUBTOTAL(9,L1367:L1392)</f>
        <v>1290652249.5759602</v>
      </c>
      <c r="M1395" s="99">
        <f>SUBTOTAL(9,M1367:M1392)</f>
        <v>725330594.82827747</v>
      </c>
      <c r="N1395" s="99">
        <f>SUBTOTAL(9,N1367:N1392)</f>
        <v>565321654.74768269</v>
      </c>
      <c r="O1395" s="99">
        <f>SUBTOTAL(9,O1367:O1392)</f>
        <v>0</v>
      </c>
      <c r="P1395" s="99">
        <f>SUBTOTAL(9,P1367:P1392)</f>
        <v>565321654.74768269</v>
      </c>
      <c r="Q1395" s="70"/>
      <c r="R1395" s="71"/>
      <c r="S1395" s="97"/>
      <c r="T1395" s="97"/>
      <c r="U1395" s="97"/>
      <c r="V1395" s="64"/>
      <c r="X1395" s="128"/>
    </row>
    <row r="1396" spans="1:24" ht="11.65" customHeight="1">
      <c r="A1396" s="2">
        <v>1276</v>
      </c>
      <c r="C1396" s="96"/>
      <c r="H1396" s="72"/>
      <c r="I1396" s="4"/>
      <c r="J1396" s="4"/>
      <c r="K1396" s="72"/>
      <c r="L1396" s="4"/>
      <c r="M1396" s="4"/>
      <c r="N1396" s="4"/>
      <c r="O1396" s="4"/>
      <c r="P1396" s="4"/>
      <c r="Q1396" s="70"/>
      <c r="R1396" s="71"/>
      <c r="S1396" s="97"/>
      <c r="T1396" s="97"/>
      <c r="U1396" s="64"/>
      <c r="V1396" s="64"/>
    </row>
    <row r="1397" spans="1:24" ht="11.65" customHeight="1" thickBot="1">
      <c r="A1397" s="2">
        <v>1277</v>
      </c>
      <c r="C1397" s="101" t="s">
        <v>382</v>
      </c>
      <c r="D1397" s="112"/>
      <c r="E1397" s="112"/>
      <c r="F1397" s="112"/>
      <c r="G1397" s="112"/>
      <c r="H1397" s="102" t="s">
        <v>353</v>
      </c>
      <c r="I1397" s="103">
        <v>-2463587270.0000381</v>
      </c>
      <c r="J1397" s="103">
        <v>-1061246940.2307733</v>
      </c>
      <c r="K1397" s="102"/>
      <c r="L1397" s="103">
        <f>L1364-L1395</f>
        <v>-543172916.2859602</v>
      </c>
      <c r="M1397" s="103">
        <f>M1364-M1395</f>
        <v>-290949271.48642427</v>
      </c>
      <c r="N1397" s="103">
        <f>N1364-N1395</f>
        <v>-252223644.79953593</v>
      </c>
      <c r="O1397" s="103">
        <f>O1364-O1395</f>
        <v>0</v>
      </c>
      <c r="P1397" s="103">
        <f>P1364-P1395</f>
        <v>-252223644.79953593</v>
      </c>
      <c r="Q1397" s="70"/>
      <c r="R1397" s="71"/>
      <c r="S1397" s="97"/>
      <c r="T1397" s="85"/>
      <c r="U1397" s="85"/>
      <c r="V1397" s="64"/>
      <c r="X1397" s="128"/>
    </row>
    <row r="1398" spans="1:24" ht="11.65" customHeight="1" thickTop="1">
      <c r="A1398" s="2">
        <v>1278</v>
      </c>
      <c r="C1398" s="96"/>
      <c r="H1398" s="72"/>
      <c r="I1398" s="4"/>
      <c r="J1398" s="4"/>
      <c r="K1398" s="72"/>
      <c r="L1398" s="4"/>
      <c r="M1398" s="4"/>
      <c r="N1398" s="4"/>
      <c r="O1398" s="4"/>
      <c r="P1398" s="4"/>
      <c r="Q1398" s="70"/>
      <c r="R1398" s="71"/>
      <c r="S1398" s="97"/>
      <c r="T1398" s="97"/>
      <c r="U1398" s="64"/>
      <c r="V1398" s="64"/>
    </row>
    <row r="1399" spans="1:24" ht="11.65" customHeight="1">
      <c r="A1399" s="2">
        <v>1279</v>
      </c>
      <c r="C1399" s="96"/>
      <c r="D1399" s="67"/>
      <c r="H1399" s="72"/>
      <c r="I1399" s="4"/>
      <c r="J1399" s="4"/>
      <c r="K1399" s="72"/>
      <c r="L1399" s="4"/>
      <c r="M1399" s="4"/>
      <c r="N1399" s="4"/>
      <c r="O1399" s="4"/>
      <c r="P1399" s="4"/>
      <c r="Q1399" s="70"/>
      <c r="R1399" s="71"/>
      <c r="S1399" s="97"/>
      <c r="T1399" s="97"/>
      <c r="U1399" s="64"/>
      <c r="V1399" s="64"/>
    </row>
    <row r="1400" spans="1:24" ht="11.65" customHeight="1">
      <c r="A1400" s="2">
        <v>1280</v>
      </c>
      <c r="C1400" s="96"/>
      <c r="D1400" s="67"/>
      <c r="H1400" s="72"/>
      <c r="I1400" s="4"/>
      <c r="J1400" s="4"/>
      <c r="K1400" s="72"/>
      <c r="L1400" s="4"/>
      <c r="M1400" s="4"/>
      <c r="N1400" s="4"/>
      <c r="O1400" s="4"/>
      <c r="P1400" s="4"/>
      <c r="Q1400" s="70"/>
      <c r="R1400" s="71"/>
      <c r="S1400" s="97"/>
      <c r="T1400" s="97"/>
      <c r="U1400" s="64"/>
      <c r="V1400" s="64"/>
    </row>
    <row r="1401" spans="1:24" ht="11.65" customHeight="1">
      <c r="A1401" s="2">
        <v>1281</v>
      </c>
      <c r="C1401" s="96">
        <v>40911</v>
      </c>
      <c r="D1401" s="1" t="s">
        <v>383</v>
      </c>
      <c r="H1401" s="72"/>
      <c r="I1401" s="4"/>
      <c r="J1401" s="4"/>
      <c r="K1401" s="72"/>
      <c r="L1401" s="4"/>
      <c r="M1401" s="4"/>
      <c r="N1401" s="4"/>
      <c r="O1401" s="4"/>
      <c r="P1401" s="4"/>
      <c r="Q1401" s="70"/>
      <c r="R1401" s="71"/>
      <c r="S1401" s="97"/>
      <c r="T1401" s="97"/>
      <c r="U1401" s="64"/>
      <c r="V1401" s="64"/>
    </row>
    <row r="1402" spans="1:24" ht="11.65" customHeight="1">
      <c r="A1402" s="2">
        <v>1282</v>
      </c>
      <c r="C1402" s="96"/>
      <c r="F1402" s="96" t="s">
        <v>650</v>
      </c>
      <c r="H1402" s="72"/>
      <c r="I1402" s="4">
        <v>-75766687.069460452</v>
      </c>
      <c r="J1402" s="4">
        <v>-34513563.539856561</v>
      </c>
      <c r="K1402" s="72"/>
      <c r="L1402" s="4">
        <v>7185025.1804804327</v>
      </c>
      <c r="M1402" s="4">
        <f>L1402-N1402</f>
        <v>4868457.6149032107</v>
      </c>
      <c r="N1402" s="98">
        <v>2316567.565577222</v>
      </c>
      <c r="O1402" s="4">
        <f>P1402-N1402</f>
        <v>0</v>
      </c>
      <c r="P1402" s="4">
        <v>2316567.565577222</v>
      </c>
      <c r="Q1402" s="70"/>
      <c r="R1402" s="71"/>
      <c r="S1402" s="129"/>
      <c r="T1402" s="97"/>
      <c r="U1402" s="64"/>
      <c r="V1402" s="64"/>
    </row>
    <row r="1403" spans="1:24" ht="11.65" customHeight="1">
      <c r="A1403" s="2">
        <v>1283</v>
      </c>
      <c r="C1403" s="96"/>
      <c r="F1403" s="96" t="s">
        <v>650</v>
      </c>
      <c r="G1403" s="1" t="s">
        <v>650</v>
      </c>
      <c r="H1403" s="72"/>
      <c r="I1403" s="4">
        <v>0</v>
      </c>
      <c r="J1403" s="4">
        <v>0</v>
      </c>
      <c r="K1403" s="72"/>
      <c r="L1403" s="4">
        <v>0</v>
      </c>
      <c r="M1403" s="4">
        <f>L1403-N1403</f>
        <v>0</v>
      </c>
      <c r="N1403" s="98">
        <v>0</v>
      </c>
      <c r="O1403" s="4">
        <f>P1403-N1403</f>
        <v>0</v>
      </c>
      <c r="P1403" s="4">
        <v>0</v>
      </c>
      <c r="Q1403" s="70"/>
      <c r="R1403" s="71"/>
      <c r="S1403" s="97"/>
      <c r="T1403" s="97"/>
      <c r="U1403" s="64"/>
      <c r="V1403" s="64"/>
    </row>
    <row r="1404" spans="1:24" ht="11.65" customHeight="1">
      <c r="A1404" s="2">
        <v>1284</v>
      </c>
      <c r="C1404" s="96"/>
      <c r="D1404" s="1" t="s">
        <v>384</v>
      </c>
      <c r="F1404" s="96" t="s">
        <v>574</v>
      </c>
      <c r="G1404" s="1" t="s">
        <v>135</v>
      </c>
      <c r="H1404" s="72"/>
      <c r="I1404" s="4">
        <v>-288539</v>
      </c>
      <c r="J1404" s="4">
        <v>-124518.08515129582</v>
      </c>
      <c r="K1404" s="72"/>
      <c r="L1404" s="4">
        <v>-805474.25000000012</v>
      </c>
      <c r="M1404" s="4">
        <f>L1404-N1404</f>
        <v>-457874.40648256871</v>
      </c>
      <c r="N1404" s="98">
        <v>-347599.84351743141</v>
      </c>
      <c r="O1404" s="4">
        <f>P1404-N1404</f>
        <v>0</v>
      </c>
      <c r="P1404" s="4">
        <v>-347599.84351743141</v>
      </c>
      <c r="Q1404" s="70"/>
      <c r="R1404" s="71"/>
      <c r="S1404" s="97"/>
      <c r="T1404" s="97"/>
      <c r="U1404" s="64"/>
      <c r="V1404" s="64"/>
    </row>
    <row r="1405" spans="1:24" ht="11.65" customHeight="1">
      <c r="A1405" s="2">
        <v>1285</v>
      </c>
      <c r="C1405" s="96"/>
      <c r="F1405" s="96" t="s">
        <v>650</v>
      </c>
      <c r="G1405" s="1" t="s">
        <v>650</v>
      </c>
      <c r="H1405" s="72"/>
      <c r="I1405" s="4">
        <v>0</v>
      </c>
      <c r="J1405" s="4">
        <v>0</v>
      </c>
      <c r="K1405" s="72"/>
      <c r="L1405" s="4">
        <v>0</v>
      </c>
      <c r="M1405" s="4">
        <f>L1405-N1405</f>
        <v>0</v>
      </c>
      <c r="N1405" s="98">
        <v>0</v>
      </c>
      <c r="O1405" s="4">
        <f>P1405-N1405</f>
        <v>0</v>
      </c>
      <c r="P1405" s="4">
        <v>0</v>
      </c>
      <c r="Q1405" s="70"/>
      <c r="R1405" s="71"/>
      <c r="S1405" s="97"/>
      <c r="T1405" s="97"/>
      <c r="U1405" s="64"/>
      <c r="V1405" s="64"/>
    </row>
    <row r="1406" spans="1:24" ht="11.65" customHeight="1" thickBot="1">
      <c r="A1406" s="2">
        <v>1286</v>
      </c>
      <c r="C1406" s="101" t="s">
        <v>385</v>
      </c>
      <c r="H1406" s="102" t="s">
        <v>1</v>
      </c>
      <c r="I1406" s="119">
        <v>-76055226.069460452</v>
      </c>
      <c r="J1406" s="119">
        <v>-34638081.625007853</v>
      </c>
      <c r="K1406" s="102"/>
      <c r="L1406" s="119">
        <f>SUM(L1402:L1405)</f>
        <v>6379550.9304804327</v>
      </c>
      <c r="M1406" s="119">
        <f>SUM(M1402:M1405)</f>
        <v>4410583.2084206417</v>
      </c>
      <c r="N1406" s="119">
        <f>SUM(N1402:N1405)</f>
        <v>1968967.7220597905</v>
      </c>
      <c r="O1406" s="119">
        <f>SUM(O1402:O1405)</f>
        <v>0</v>
      </c>
      <c r="P1406" s="119">
        <f>SUM(P1402:P1405)</f>
        <v>1968967.7220597905</v>
      </c>
      <c r="Q1406" s="70"/>
      <c r="R1406" s="71"/>
      <c r="S1406" s="97"/>
      <c r="T1406" s="97"/>
      <c r="U1406" s="64"/>
      <c r="V1406" s="64"/>
    </row>
    <row r="1407" spans="1:24" ht="11.65" customHeight="1" thickTop="1">
      <c r="A1407" s="2">
        <v>1287</v>
      </c>
      <c r="C1407" s="96"/>
      <c r="H1407" s="72"/>
      <c r="I1407" s="4"/>
      <c r="J1407" s="4"/>
      <c r="K1407" s="72"/>
      <c r="L1407" s="4"/>
      <c r="M1407" s="4"/>
      <c r="N1407" s="4"/>
      <c r="O1407" s="4"/>
      <c r="P1407" s="4"/>
      <c r="Q1407" s="70"/>
      <c r="R1407" s="71"/>
      <c r="S1407" s="97"/>
      <c r="T1407" s="97"/>
      <c r="U1407" s="64"/>
      <c r="V1407" s="64"/>
    </row>
    <row r="1408" spans="1:24" ht="11.65" customHeight="1">
      <c r="A1408" s="2">
        <v>1288</v>
      </c>
      <c r="C1408" s="96"/>
      <c r="H1408" s="72"/>
      <c r="I1408" s="104"/>
      <c r="J1408" s="104"/>
      <c r="K1408" s="72"/>
      <c r="L1408" s="104"/>
      <c r="M1408" s="4"/>
      <c r="N1408" s="4"/>
      <c r="O1408" s="4"/>
      <c r="P1408" s="4"/>
      <c r="Q1408" s="70"/>
      <c r="R1408" s="71"/>
      <c r="S1408" s="97"/>
      <c r="T1408" s="97"/>
      <c r="U1408" s="64"/>
      <c r="V1408" s="64"/>
    </row>
    <row r="1409" spans="1:22" ht="11.65" customHeight="1">
      <c r="A1409" s="2">
        <v>1289</v>
      </c>
      <c r="C1409" s="96" t="s">
        <v>386</v>
      </c>
      <c r="H1409" s="72"/>
      <c r="I1409" s="4"/>
      <c r="J1409" s="4"/>
      <c r="K1409" s="72"/>
      <c r="L1409" s="4"/>
      <c r="M1409" s="4"/>
      <c r="N1409" s="4"/>
      <c r="O1409" s="4"/>
      <c r="P1409" s="4"/>
      <c r="Q1409" s="70"/>
      <c r="R1409" s="71"/>
      <c r="S1409" s="97"/>
      <c r="T1409" s="97"/>
      <c r="U1409" s="64"/>
      <c r="V1409" s="64"/>
    </row>
    <row r="1410" spans="1:22" ht="11.65" customHeight="1">
      <c r="A1410" s="2">
        <v>1290</v>
      </c>
      <c r="C1410" s="96"/>
      <c r="D1410" s="1" t="s">
        <v>45</v>
      </c>
      <c r="H1410" s="72"/>
      <c r="I1410" s="62">
        <v>4464637350.779995</v>
      </c>
      <c r="J1410" s="62">
        <v>1884081438.032248</v>
      </c>
      <c r="K1410" s="72"/>
      <c r="L1410" s="62">
        <f>L278</f>
        <v>4859238233.8329897</v>
      </c>
      <c r="M1410" s="62">
        <f>M278</f>
        <v>2775712957.4045763</v>
      </c>
      <c r="N1410" s="62">
        <f>N278</f>
        <v>2083525276.4284132</v>
      </c>
      <c r="O1410" s="62">
        <f>O278</f>
        <v>0</v>
      </c>
      <c r="P1410" s="62">
        <f>P278</f>
        <v>2083525276.4284132</v>
      </c>
      <c r="Q1410" s="70"/>
      <c r="R1410" s="71"/>
      <c r="S1410" s="97"/>
      <c r="T1410" s="97"/>
      <c r="U1410" s="64"/>
      <c r="V1410" s="64"/>
    </row>
    <row r="1411" spans="1:22" ht="11.65" customHeight="1">
      <c r="A1411" s="2">
        <v>1291</v>
      </c>
      <c r="C1411" s="96"/>
      <c r="D1411" s="1" t="s">
        <v>387</v>
      </c>
      <c r="H1411" s="72"/>
      <c r="I1411" s="4"/>
      <c r="J1411" s="4"/>
      <c r="K1411" s="72"/>
      <c r="L1411" s="4"/>
      <c r="M1411" s="4"/>
      <c r="N1411" s="4"/>
      <c r="O1411" s="4"/>
      <c r="P1411" s="4"/>
      <c r="Q1411" s="70"/>
      <c r="R1411" s="71"/>
      <c r="S1411" s="97"/>
      <c r="T1411" s="97"/>
      <c r="U1411" s="64"/>
      <c r="V1411" s="64"/>
    </row>
    <row r="1412" spans="1:22" ht="11.65" customHeight="1">
      <c r="A1412" s="2">
        <v>1292</v>
      </c>
      <c r="C1412" s="96"/>
      <c r="D1412" s="1" t="s">
        <v>388</v>
      </c>
      <c r="H1412" s="72"/>
      <c r="I1412" s="4">
        <v>2713491556.1799965</v>
      </c>
      <c r="J1412" s="4">
        <v>1185537904.9159241</v>
      </c>
      <c r="K1412" s="72"/>
      <c r="L1412" s="4">
        <f>L1042</f>
        <v>3080251069.6956038</v>
      </c>
      <c r="M1412" s="4">
        <f>M1042</f>
        <v>1747617587.6547852</v>
      </c>
      <c r="N1412" s="4">
        <f>N1042</f>
        <v>1332633482.0408192</v>
      </c>
      <c r="O1412" s="4">
        <f>O1042</f>
        <v>0</v>
      </c>
      <c r="P1412" s="4">
        <f>P1042</f>
        <v>1332633482.0408192</v>
      </c>
      <c r="Q1412" s="70"/>
      <c r="R1412" s="71"/>
      <c r="S1412" s="97"/>
      <c r="T1412" s="97"/>
      <c r="U1412" s="64"/>
      <c r="V1412" s="64"/>
    </row>
    <row r="1413" spans="1:22" ht="11.65" customHeight="1">
      <c r="A1413" s="2">
        <v>1293</v>
      </c>
      <c r="C1413" s="96"/>
      <c r="D1413" s="1" t="s">
        <v>389</v>
      </c>
      <c r="H1413" s="72"/>
      <c r="I1413" s="4">
        <v>515564332.69999939</v>
      </c>
      <c r="J1413" s="4">
        <v>217306510.45067292</v>
      </c>
      <c r="K1413" s="72"/>
      <c r="L1413" s="4">
        <f>L1122</f>
        <v>567640716.96424162</v>
      </c>
      <c r="M1413" s="4">
        <f>M1122</f>
        <v>330520904.52706683</v>
      </c>
      <c r="N1413" s="4">
        <f>N1122</f>
        <v>237119812.43717486</v>
      </c>
      <c r="O1413" s="4">
        <f>O1122</f>
        <v>0</v>
      </c>
      <c r="P1413" s="4">
        <f>P1122</f>
        <v>237119812.43717486</v>
      </c>
      <c r="Q1413" s="70"/>
      <c r="R1413" s="71"/>
      <c r="S1413" s="97"/>
      <c r="T1413" s="97"/>
      <c r="U1413" s="64"/>
      <c r="V1413" s="64"/>
    </row>
    <row r="1414" spans="1:22" ht="11.65" customHeight="1">
      <c r="A1414" s="2">
        <v>1294</v>
      </c>
      <c r="C1414" s="96"/>
      <c r="D1414" s="1" t="s">
        <v>390</v>
      </c>
      <c r="H1414" s="72"/>
      <c r="I1414" s="4">
        <v>48399073.949999988</v>
      </c>
      <c r="J1414" s="4">
        <v>20533088.266324986</v>
      </c>
      <c r="K1414" s="72"/>
      <c r="L1414" s="4">
        <f>L1202</f>
        <v>54123530.494229093</v>
      </c>
      <c r="M1414" s="4">
        <f>M1202</f>
        <v>31088795.616987169</v>
      </c>
      <c r="N1414" s="4">
        <f>N1202</f>
        <v>23034734.87724191</v>
      </c>
      <c r="O1414" s="4">
        <f>O1202</f>
        <v>0</v>
      </c>
      <c r="P1414" s="4">
        <f>P1202</f>
        <v>23034734.87724191</v>
      </c>
      <c r="Q1414" s="70"/>
      <c r="R1414" s="71"/>
      <c r="S1414" s="97"/>
      <c r="T1414" s="97"/>
      <c r="U1414" s="64"/>
      <c r="V1414" s="64"/>
    </row>
    <row r="1415" spans="1:22" ht="11.65" customHeight="1">
      <c r="A1415" s="2">
        <v>1295</v>
      </c>
      <c r="C1415" s="96"/>
      <c r="D1415" s="1" t="s">
        <v>391</v>
      </c>
      <c r="H1415" s="72"/>
      <c r="I1415" s="4">
        <v>146842557.89999902</v>
      </c>
      <c r="J1415" s="4">
        <v>51122577.202600628</v>
      </c>
      <c r="K1415" s="72"/>
      <c r="L1415" s="4">
        <f>L1230</f>
        <v>170526727.56666568</v>
      </c>
      <c r="M1415" s="4">
        <f>M1230</f>
        <v>109249852.33448114</v>
      </c>
      <c r="N1415" s="4">
        <f>N1230</f>
        <v>61276875.232184552</v>
      </c>
      <c r="O1415" s="4">
        <f>O1230</f>
        <v>0</v>
      </c>
      <c r="P1415" s="4">
        <f>P1230</f>
        <v>61276875.232184552</v>
      </c>
      <c r="Q1415" s="70"/>
      <c r="R1415" s="71"/>
      <c r="S1415" s="97"/>
      <c r="T1415" s="97"/>
      <c r="U1415" s="64"/>
      <c r="V1415" s="64"/>
    </row>
    <row r="1416" spans="1:22" ht="11.65" customHeight="1">
      <c r="A1416" s="2">
        <v>1296</v>
      </c>
      <c r="C1416" s="96"/>
      <c r="D1416" s="1" t="s">
        <v>392</v>
      </c>
      <c r="H1416" s="72"/>
      <c r="I1416" s="4">
        <v>-59310129.210000001</v>
      </c>
      <c r="J1416" s="4">
        <v>-26155454.087359898</v>
      </c>
      <c r="K1416" s="72"/>
      <c r="L1416" s="4">
        <f>L1285</f>
        <v>-48268561.880000003</v>
      </c>
      <c r="M1416" s="4">
        <f>M1285</f>
        <v>-26982380.73469964</v>
      </c>
      <c r="N1416" s="4">
        <f>N1285</f>
        <v>-21286181.145300362</v>
      </c>
      <c r="O1416" s="4">
        <f>O1285</f>
        <v>0</v>
      </c>
      <c r="P1416" s="4">
        <f>P1285</f>
        <v>-21286181.145300362</v>
      </c>
      <c r="Q1416" s="70"/>
      <c r="R1416" s="71"/>
      <c r="S1416" s="97"/>
      <c r="T1416" s="97"/>
      <c r="U1416" s="64"/>
      <c r="V1416" s="64"/>
    </row>
    <row r="1417" spans="1:22" ht="11.65" customHeight="1">
      <c r="A1417" s="2">
        <v>1297</v>
      </c>
      <c r="C1417" s="96"/>
      <c r="D1417" s="1" t="s">
        <v>393</v>
      </c>
      <c r="H1417" s="72"/>
      <c r="I1417" s="62">
        <v>-1689284.3200000003</v>
      </c>
      <c r="J1417" s="62">
        <v>-827321.56083466532</v>
      </c>
      <c r="K1417" s="72"/>
      <c r="L1417" s="62">
        <f>L332</f>
        <v>-2305814.8169999998</v>
      </c>
      <c r="M1417" s="62">
        <f>M332</f>
        <v>-1657432.8264362211</v>
      </c>
      <c r="N1417" s="62">
        <f>N332</f>
        <v>-648381.99056377879</v>
      </c>
      <c r="O1417" s="62">
        <f>O332</f>
        <v>0</v>
      </c>
      <c r="P1417" s="62">
        <f>P332</f>
        <v>-648381.99056377879</v>
      </c>
      <c r="Q1417" s="70"/>
      <c r="R1417" s="71"/>
      <c r="S1417" s="97"/>
      <c r="T1417" s="97"/>
      <c r="U1417" s="64"/>
      <c r="V1417" s="64"/>
    </row>
    <row r="1418" spans="1:22" ht="11.65" customHeight="1">
      <c r="A1418" s="2">
        <v>1298</v>
      </c>
      <c r="C1418" s="96"/>
      <c r="D1418" s="1" t="s">
        <v>394</v>
      </c>
      <c r="H1418" s="72"/>
      <c r="I1418" s="4">
        <v>3363298107.1999946</v>
      </c>
      <c r="J1418" s="4">
        <v>1447517305.1873281</v>
      </c>
      <c r="K1418" s="72"/>
      <c r="L1418" s="4">
        <f>SUM(L1412:L1417)</f>
        <v>3821967668.0237403</v>
      </c>
      <c r="M1418" s="4">
        <f>SUM(M1412:M1417)</f>
        <v>2189837326.5721846</v>
      </c>
      <c r="N1418" s="4">
        <f>SUM(N1412:N1417)</f>
        <v>1632130341.4515562</v>
      </c>
      <c r="O1418" s="4">
        <f>SUM(O1412:O1417)</f>
        <v>0</v>
      </c>
      <c r="P1418" s="4">
        <f>SUM(P1412:P1417)</f>
        <v>1632130341.4515562</v>
      </c>
      <c r="Q1418" s="70"/>
      <c r="R1418" s="71"/>
      <c r="S1418" s="97"/>
      <c r="T1418" s="97"/>
      <c r="U1418" s="64"/>
      <c r="V1418" s="64"/>
    </row>
    <row r="1419" spans="1:22" ht="11.65" customHeight="1">
      <c r="A1419" s="2">
        <v>1299</v>
      </c>
      <c r="C1419" s="96"/>
      <c r="D1419" s="1" t="s">
        <v>395</v>
      </c>
      <c r="H1419" s="72"/>
      <c r="I1419" s="4"/>
      <c r="J1419" s="4"/>
      <c r="K1419" s="72"/>
      <c r="L1419" s="4"/>
      <c r="M1419" s="4"/>
      <c r="N1419" s="4"/>
      <c r="O1419" s="4"/>
      <c r="P1419" s="4"/>
      <c r="Q1419" s="70"/>
      <c r="R1419" s="71"/>
      <c r="S1419" s="97"/>
      <c r="T1419" s="97"/>
      <c r="U1419" s="64"/>
      <c r="V1419" s="64"/>
    </row>
    <row r="1420" spans="1:22" ht="11.65" customHeight="1">
      <c r="A1420" s="2">
        <v>1300</v>
      </c>
      <c r="C1420" s="96"/>
      <c r="D1420" s="1" t="s">
        <v>396</v>
      </c>
      <c r="H1420" s="72"/>
      <c r="I1420" s="4">
        <v>306621732.81917948</v>
      </c>
      <c r="J1420" s="4">
        <v>135527843.27178004</v>
      </c>
      <c r="K1420" s="72"/>
      <c r="L1420" s="4">
        <f>L1269</f>
        <v>335837182.99288166</v>
      </c>
      <c r="M1420" s="4">
        <f>M1269</f>
        <v>187691610.11902365</v>
      </c>
      <c r="N1420" s="4">
        <f>N1269</f>
        <v>148145572.873858</v>
      </c>
      <c r="O1420" s="4">
        <f>O1269</f>
        <v>0</v>
      </c>
      <c r="P1420" s="4">
        <f>P1269</f>
        <v>148145572.873858</v>
      </c>
      <c r="Q1420" s="70"/>
      <c r="R1420" s="71"/>
      <c r="S1420" s="97"/>
      <c r="T1420" s="97"/>
      <c r="U1420" s="64"/>
      <c r="V1420" s="64"/>
    </row>
    <row r="1421" spans="1:22" ht="11.65" customHeight="1">
      <c r="A1421" s="2">
        <v>1301</v>
      </c>
      <c r="C1421" s="96"/>
      <c r="D1421" s="1" t="s">
        <v>397</v>
      </c>
      <c r="H1421" s="72"/>
      <c r="I1421" s="4">
        <v>0</v>
      </c>
      <c r="J1421" s="4">
        <v>0</v>
      </c>
      <c r="K1421" s="72"/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70"/>
      <c r="R1421" s="71"/>
      <c r="S1421" s="97"/>
      <c r="T1421" s="97"/>
      <c r="U1421" s="64"/>
      <c r="V1421" s="64"/>
    </row>
    <row r="1422" spans="1:22" ht="11.65" customHeight="1">
      <c r="A1422" s="2">
        <v>1302</v>
      </c>
      <c r="C1422" s="96"/>
      <c r="D1422" s="1" t="s">
        <v>398</v>
      </c>
      <c r="H1422" s="72"/>
      <c r="I1422" s="4">
        <v>-2463587270.0000381</v>
      </c>
      <c r="J1422" s="4">
        <v>-1061246940.2307733</v>
      </c>
      <c r="K1422" s="72"/>
      <c r="L1422" s="4">
        <f>L1397</f>
        <v>-543172916.2859602</v>
      </c>
      <c r="M1422" s="4">
        <f>M1397</f>
        <v>-290949271.48642427</v>
      </c>
      <c r="N1422" s="4">
        <f>N1397</f>
        <v>-252223644.79953593</v>
      </c>
      <c r="O1422" s="4">
        <f>O1397</f>
        <v>0</v>
      </c>
      <c r="P1422" s="4">
        <f>P1397</f>
        <v>-252223644.79953593</v>
      </c>
      <c r="Q1422" s="70"/>
      <c r="R1422" s="71"/>
      <c r="S1422" s="97"/>
      <c r="T1422" s="97"/>
      <c r="U1422" s="64"/>
      <c r="V1422" s="64"/>
    </row>
    <row r="1423" spans="1:22" ht="11.65" customHeight="1">
      <c r="A1423" s="2">
        <v>1303</v>
      </c>
      <c r="C1423" s="96"/>
      <c r="H1423" s="72"/>
      <c r="I1423" s="62"/>
      <c r="J1423" s="62"/>
      <c r="K1423" s="72"/>
      <c r="L1423" s="62"/>
      <c r="M1423" s="62"/>
      <c r="N1423" s="62"/>
      <c r="O1423" s="62"/>
      <c r="P1423" s="62"/>
      <c r="Q1423" s="70"/>
      <c r="R1423" s="71"/>
      <c r="S1423" s="97"/>
      <c r="T1423" s="97"/>
      <c r="U1423" s="64"/>
      <c r="V1423" s="64"/>
    </row>
    <row r="1424" spans="1:22" ht="11.65" customHeight="1">
      <c r="A1424" s="2">
        <v>1304</v>
      </c>
      <c r="C1424" s="96"/>
      <c r="D1424" s="1" t="s">
        <v>399</v>
      </c>
      <c r="H1424" s="72"/>
      <c r="I1424" s="4">
        <v>-1668869759.2392173</v>
      </c>
      <c r="J1424" s="4">
        <v>-760210650.65763342</v>
      </c>
      <c r="K1424" s="72"/>
      <c r="L1424" s="4">
        <f>L1410-L1418-L1420-L1421+L1422</f>
        <v>158260466.53040755</v>
      </c>
      <c r="M1424" s="4">
        <f>M1410-M1418-M1420-M1421+M1422</f>
        <v>107234749.22694379</v>
      </c>
      <c r="N1424" s="4">
        <f>N1410-N1418-N1420-N1421+N1422</f>
        <v>51025717.303463042</v>
      </c>
      <c r="O1424" s="4">
        <f>O1410-O1418-O1420-O1421+O1422</f>
        <v>0</v>
      </c>
      <c r="P1424" s="4">
        <f>P1410-P1418-P1420-P1421+P1422</f>
        <v>51025717.303463042</v>
      </c>
      <c r="Q1424" s="70"/>
      <c r="R1424" s="71"/>
      <c r="S1424" s="97"/>
      <c r="T1424" s="97"/>
      <c r="U1424" s="64"/>
      <c r="V1424" s="64"/>
    </row>
    <row r="1425" spans="1:22" ht="11.65" customHeight="1">
      <c r="A1425" s="2">
        <v>1305</v>
      </c>
      <c r="C1425" s="96"/>
      <c r="H1425" s="72"/>
      <c r="I1425" s="4"/>
      <c r="J1425" s="4"/>
      <c r="K1425" s="72"/>
      <c r="L1425" s="4"/>
      <c r="M1425" s="4"/>
      <c r="N1425" s="4"/>
      <c r="O1425" s="4"/>
      <c r="P1425" s="4"/>
      <c r="Q1425" s="70"/>
      <c r="R1425" s="71"/>
      <c r="S1425" s="97"/>
      <c r="T1425" s="97"/>
      <c r="U1425" s="64"/>
      <c r="V1425" s="64"/>
    </row>
    <row r="1426" spans="1:22" ht="11.65" customHeight="1">
      <c r="A1426" s="2">
        <v>1306</v>
      </c>
      <c r="C1426" s="96"/>
      <c r="D1426" s="1" t="s">
        <v>383</v>
      </c>
      <c r="H1426" s="72"/>
      <c r="I1426" s="62">
        <v>-76055226.069460452</v>
      </c>
      <c r="J1426" s="62">
        <v>-34638081.625007853</v>
      </c>
      <c r="K1426" s="72"/>
      <c r="L1426" s="62">
        <f>L1406</f>
        <v>6379550.9304804327</v>
      </c>
      <c r="M1426" s="62">
        <f>M1406</f>
        <v>4410583.2084206417</v>
      </c>
      <c r="N1426" s="62">
        <f>N1406</f>
        <v>1968967.7220597905</v>
      </c>
      <c r="O1426" s="62">
        <f>O1406</f>
        <v>0</v>
      </c>
      <c r="P1426" s="62">
        <f>P1406</f>
        <v>1968967.7220597905</v>
      </c>
      <c r="Q1426" s="70"/>
      <c r="R1426" s="71"/>
      <c r="S1426" s="97"/>
      <c r="T1426" s="97"/>
      <c r="U1426" s="64"/>
      <c r="V1426" s="64"/>
    </row>
    <row r="1427" spans="1:22" ht="11.65" customHeight="1">
      <c r="A1427" s="2">
        <v>1307</v>
      </c>
      <c r="C1427" s="96"/>
      <c r="H1427" s="72"/>
      <c r="I1427" s="4"/>
      <c r="J1427" s="4"/>
      <c r="K1427" s="72"/>
      <c r="L1427" s="4"/>
      <c r="M1427" s="4"/>
      <c r="N1427" s="4"/>
      <c r="O1427" s="4"/>
      <c r="P1427" s="4"/>
      <c r="Q1427" s="70"/>
      <c r="R1427" s="71"/>
      <c r="S1427" s="97"/>
      <c r="T1427" s="97"/>
      <c r="U1427" s="64"/>
      <c r="V1427" s="64"/>
    </row>
    <row r="1428" spans="1:22" ht="11.65" customHeight="1" thickBot="1">
      <c r="A1428" s="2">
        <v>1308</v>
      </c>
      <c r="C1428" s="96" t="s">
        <v>400</v>
      </c>
      <c r="H1428" s="72"/>
      <c r="I1428" s="125">
        <v>-1592814533.1697569</v>
      </c>
      <c r="J1428" s="125">
        <v>-725572569.03262556</v>
      </c>
      <c r="K1428" s="72"/>
      <c r="L1428" s="125">
        <f>L1424-L1426</f>
        <v>151880915.59992713</v>
      </c>
      <c r="M1428" s="125">
        <f>M1424-M1426</f>
        <v>102824166.01852316</v>
      </c>
      <c r="N1428" s="125">
        <f>N1424-N1426</f>
        <v>49056749.581403248</v>
      </c>
      <c r="O1428" s="125">
        <f>O1424-O1426</f>
        <v>0</v>
      </c>
      <c r="P1428" s="125">
        <f>P1424-P1426</f>
        <v>49056749.581403248</v>
      </c>
      <c r="Q1428" s="70"/>
      <c r="R1428" s="71"/>
      <c r="S1428" s="97"/>
      <c r="T1428" s="97"/>
      <c r="U1428" s="64"/>
      <c r="V1428" s="64"/>
    </row>
    <row r="1429" spans="1:22" ht="11.65" customHeight="1" thickTop="1">
      <c r="A1429" s="2">
        <v>1309</v>
      </c>
      <c r="C1429" s="96"/>
      <c r="H1429" s="72"/>
      <c r="I1429" s="4"/>
      <c r="J1429" s="4"/>
      <c r="K1429" s="72"/>
      <c r="L1429" s="4"/>
      <c r="M1429" s="4"/>
      <c r="N1429" s="4"/>
      <c r="O1429" s="4"/>
      <c r="P1429" s="4"/>
      <c r="Q1429" s="70"/>
      <c r="R1429" s="71"/>
      <c r="S1429" s="97"/>
      <c r="T1429" s="97"/>
      <c r="U1429" s="64"/>
      <c r="V1429" s="64"/>
    </row>
    <row r="1430" spans="1:22" ht="11.65" customHeight="1">
      <c r="A1430" s="2">
        <v>1310</v>
      </c>
      <c r="C1430" s="96" t="s">
        <v>401</v>
      </c>
      <c r="H1430" s="72"/>
      <c r="I1430" s="134">
        <v>0.35</v>
      </c>
      <c r="J1430" s="134">
        <v>0.35</v>
      </c>
      <c r="K1430" s="72"/>
      <c r="L1430" s="134">
        <v>0.35</v>
      </c>
      <c r="M1430" s="134">
        <f>$L$1430</f>
        <v>0.35</v>
      </c>
      <c r="N1430" s="134">
        <f>$L$1430</f>
        <v>0.35</v>
      </c>
      <c r="O1430" s="134">
        <f>$L$1430</f>
        <v>0.35</v>
      </c>
      <c r="P1430" s="134">
        <f>$L$1430</f>
        <v>0.35</v>
      </c>
      <c r="Q1430" s="70"/>
      <c r="R1430" s="71"/>
      <c r="S1430" s="97"/>
      <c r="T1430" s="97"/>
      <c r="U1430" s="64"/>
      <c r="V1430" s="64"/>
    </row>
    <row r="1431" spans="1:22" ht="11.65" customHeight="1">
      <c r="A1431" s="2">
        <v>1311</v>
      </c>
      <c r="C1431" s="96"/>
      <c r="H1431" s="72"/>
      <c r="I1431" s="135"/>
      <c r="J1431" s="135"/>
      <c r="K1431" s="72"/>
      <c r="L1431" s="135"/>
      <c r="M1431" s="4"/>
      <c r="N1431" s="4"/>
      <c r="O1431" s="4"/>
      <c r="P1431" s="4"/>
      <c r="Q1431" s="70"/>
      <c r="R1431" s="71"/>
      <c r="S1431" s="97"/>
      <c r="T1431" s="97"/>
      <c r="U1431" s="64"/>
      <c r="V1431" s="64"/>
    </row>
    <row r="1432" spans="1:22" ht="11.65" customHeight="1">
      <c r="A1432" s="2">
        <v>1312</v>
      </c>
      <c r="C1432" s="96" t="s">
        <v>402</v>
      </c>
      <c r="H1432" s="72"/>
      <c r="I1432" s="4">
        <v>-557485086.60941494</v>
      </c>
      <c r="J1432" s="4">
        <v>-253950399.16141891</v>
      </c>
      <c r="K1432" s="72"/>
      <c r="L1432" s="4">
        <f>L1428*L1430</f>
        <v>53158320.45997449</v>
      </c>
      <c r="M1432" s="4">
        <f>M1428*M1430</f>
        <v>35988458.106483102</v>
      </c>
      <c r="N1432" s="4">
        <f>N1428*N1430</f>
        <v>17169862.353491135</v>
      </c>
      <c r="O1432" s="4">
        <f>O1428*O1430</f>
        <v>0</v>
      </c>
      <c r="P1432" s="4">
        <f>P1428*P1430</f>
        <v>17169862.353491135</v>
      </c>
      <c r="Q1432" s="70"/>
      <c r="R1432" s="71"/>
      <c r="S1432" s="97"/>
      <c r="T1432" s="97"/>
      <c r="U1432" s="64"/>
      <c r="V1432" s="64"/>
    </row>
    <row r="1433" spans="1:22" ht="11.65" customHeight="1">
      <c r="A1433" s="2">
        <v>1313</v>
      </c>
      <c r="C1433" s="96"/>
      <c r="H1433" s="72"/>
      <c r="I1433" s="4"/>
      <c r="J1433" s="4"/>
      <c r="K1433" s="72"/>
      <c r="L1433" s="4"/>
      <c r="M1433" s="4"/>
      <c r="N1433" s="4"/>
      <c r="O1433" s="4"/>
      <c r="P1433" s="4"/>
      <c r="Q1433" s="70"/>
      <c r="R1433" s="71"/>
      <c r="S1433" s="97"/>
      <c r="T1433" s="97"/>
      <c r="U1433" s="64"/>
      <c r="V1433" s="64"/>
    </row>
    <row r="1434" spans="1:22" ht="11.65" customHeight="1">
      <c r="A1434" s="2">
        <v>1314</v>
      </c>
      <c r="C1434" s="96" t="s">
        <v>403</v>
      </c>
      <c r="H1434" s="72"/>
      <c r="I1434" s="4"/>
      <c r="J1434" s="4"/>
      <c r="K1434" s="72"/>
      <c r="L1434" s="4"/>
      <c r="M1434" s="4"/>
      <c r="N1434" s="4"/>
      <c r="O1434" s="4"/>
      <c r="P1434" s="4"/>
      <c r="Q1434" s="70"/>
      <c r="R1434" s="71"/>
      <c r="S1434" s="97"/>
      <c r="T1434" s="97"/>
      <c r="U1434" s="64"/>
      <c r="V1434" s="64"/>
    </row>
    <row r="1435" spans="1:22" ht="11.65" customHeight="1">
      <c r="A1435" s="2">
        <v>1315</v>
      </c>
      <c r="C1435" s="96">
        <v>40910</v>
      </c>
      <c r="D1435" s="1" t="s">
        <v>404</v>
      </c>
      <c r="E1435" s="121"/>
      <c r="F1435" s="96" t="s">
        <v>574</v>
      </c>
      <c r="G1435" s="1" t="s">
        <v>133</v>
      </c>
      <c r="H1435" s="72"/>
      <c r="I1435" s="4">
        <v>-120408.99999999999</v>
      </c>
      <c r="J1435" s="4">
        <v>-51719.720079423125</v>
      </c>
      <c r="K1435" s="72"/>
      <c r="L1435" s="4">
        <v>-15999.999999999985</v>
      </c>
      <c r="M1435" s="4">
        <f>L1435-N1435</f>
        <v>-9127.4612257325352</v>
      </c>
      <c r="N1435" s="98">
        <v>-6872.5387742674493</v>
      </c>
      <c r="O1435" s="4">
        <f>P1435-N1435</f>
        <v>0</v>
      </c>
      <c r="P1435" s="4">
        <v>-6872.5387742674493</v>
      </c>
      <c r="Q1435" s="70"/>
      <c r="R1435" s="71"/>
      <c r="S1435" s="97"/>
      <c r="T1435" s="97"/>
      <c r="U1435" s="64"/>
      <c r="V1435" s="64"/>
    </row>
    <row r="1436" spans="1:22" ht="11.65" customHeight="1">
      <c r="A1436" s="2">
        <v>1316</v>
      </c>
      <c r="C1436" s="96">
        <v>40910</v>
      </c>
      <c r="D1436" s="1" t="s">
        <v>384</v>
      </c>
      <c r="E1436" s="121"/>
      <c r="F1436" s="96" t="s">
        <v>574</v>
      </c>
      <c r="G1436" s="1" t="s">
        <v>135</v>
      </c>
      <c r="H1436" s="72"/>
      <c r="I1436" s="4">
        <v>-58529910.999999993</v>
      </c>
      <c r="J1436" s="4">
        <v>-25258396.410175972</v>
      </c>
      <c r="K1436" s="72"/>
      <c r="L1436" s="4">
        <v>-69236363</v>
      </c>
      <c r="M1436" s="4">
        <f>L1436-N1436</f>
        <v>-39357631.377584912</v>
      </c>
      <c r="N1436" s="98">
        <v>-29878731.622415088</v>
      </c>
      <c r="O1436" s="4">
        <f>P1436-N1436</f>
        <v>0</v>
      </c>
      <c r="P1436" s="4">
        <v>-29878731.622415088</v>
      </c>
      <c r="Q1436" s="70"/>
      <c r="R1436" s="71"/>
      <c r="S1436" s="97"/>
      <c r="T1436" s="97"/>
      <c r="U1436" s="64"/>
      <c r="V1436" s="64"/>
    </row>
    <row r="1437" spans="1:22" ht="11.65" customHeight="1">
      <c r="A1437" s="2">
        <v>1317</v>
      </c>
      <c r="C1437" s="96">
        <v>40910</v>
      </c>
      <c r="D1437" s="123"/>
      <c r="E1437" s="121"/>
      <c r="F1437" s="96" t="s">
        <v>574</v>
      </c>
      <c r="G1437" s="1" t="s">
        <v>134</v>
      </c>
      <c r="H1437" s="72"/>
      <c r="I1437" s="4">
        <v>-28808</v>
      </c>
      <c r="J1437" s="4">
        <v>-12345.266849237654</v>
      </c>
      <c r="K1437" s="72"/>
      <c r="L1437" s="4">
        <v>0</v>
      </c>
      <c r="M1437" s="4">
        <f>L1437-N1437</f>
        <v>0</v>
      </c>
      <c r="N1437" s="98">
        <v>0</v>
      </c>
      <c r="O1437" s="4">
        <f>P1437-N1437</f>
        <v>0</v>
      </c>
      <c r="P1437" s="4">
        <v>0</v>
      </c>
      <c r="Q1437" s="70"/>
      <c r="R1437" s="71"/>
      <c r="S1437" s="97"/>
      <c r="T1437" s="97"/>
      <c r="U1437" s="64"/>
      <c r="V1437" s="64"/>
    </row>
    <row r="1438" spans="1:22" ht="11.65" customHeight="1">
      <c r="A1438" s="2">
        <v>1318</v>
      </c>
      <c r="C1438" s="96">
        <v>40910</v>
      </c>
      <c r="D1438" s="1" t="s">
        <v>405</v>
      </c>
      <c r="E1438" s="121"/>
      <c r="F1438" s="96" t="s">
        <v>672</v>
      </c>
      <c r="G1438" s="1" t="s">
        <v>131</v>
      </c>
      <c r="H1438" s="72"/>
      <c r="I1438" s="4">
        <v>0</v>
      </c>
      <c r="J1438" s="4">
        <v>0</v>
      </c>
      <c r="K1438" s="72"/>
      <c r="L1438" s="4">
        <v>0</v>
      </c>
      <c r="M1438" s="4">
        <f>L1438-N1438</f>
        <v>0</v>
      </c>
      <c r="N1438" s="98">
        <v>0</v>
      </c>
      <c r="O1438" s="4">
        <f>P1438-N1438</f>
        <v>0</v>
      </c>
      <c r="P1438" s="4">
        <v>0</v>
      </c>
      <c r="Q1438" s="70"/>
      <c r="R1438" s="71"/>
      <c r="S1438" s="97"/>
      <c r="T1438" s="97"/>
      <c r="U1438" s="64"/>
      <c r="V1438" s="64"/>
    </row>
    <row r="1439" spans="1:22" ht="12" customHeight="1" thickBot="1">
      <c r="A1439" s="2">
        <v>1319</v>
      </c>
      <c r="C1439" s="101" t="s">
        <v>406</v>
      </c>
      <c r="H1439" s="72"/>
      <c r="I1439" s="119">
        <v>-616164214.60941494</v>
      </c>
      <c r="J1439" s="119">
        <v>-279272860.55852354</v>
      </c>
      <c r="K1439" s="72"/>
      <c r="L1439" s="119">
        <f>L1432+L1435+L1436+L1437+L1438</f>
        <v>-16094042.54002551</v>
      </c>
      <c r="M1439" s="119">
        <f>M1432+M1435+M1436+M1437+M1438</f>
        <v>-3378300.7323275432</v>
      </c>
      <c r="N1439" s="119">
        <f>N1432+N1435+N1436+N1437+N1438</f>
        <v>-12715741.80769822</v>
      </c>
      <c r="O1439" s="119">
        <f>O1432+O1435+O1436+O1437+O1438</f>
        <v>0</v>
      </c>
      <c r="P1439" s="119">
        <f>P1432+P1435+P1436+P1437+P1438</f>
        <v>-12715741.80769822</v>
      </c>
      <c r="Q1439" s="70"/>
      <c r="R1439" s="71"/>
      <c r="S1439" s="97"/>
      <c r="T1439" s="97"/>
      <c r="U1439" s="64"/>
      <c r="V1439" s="64"/>
    </row>
    <row r="1440" spans="1:22" ht="11.65" customHeight="1" thickTop="1">
      <c r="A1440" s="2">
        <v>1320</v>
      </c>
      <c r="C1440" s="96"/>
      <c r="H1440" s="72"/>
      <c r="I1440" s="4"/>
      <c r="J1440" s="4"/>
      <c r="K1440" s="72"/>
      <c r="L1440" s="4"/>
      <c r="M1440" s="4"/>
      <c r="N1440" s="4"/>
      <c r="O1440" s="4"/>
      <c r="P1440" s="4"/>
      <c r="Q1440" s="70"/>
      <c r="R1440" s="71"/>
      <c r="S1440" s="97"/>
      <c r="T1440" s="97"/>
      <c r="U1440" s="64"/>
      <c r="V1440" s="64"/>
    </row>
    <row r="1441" spans="1:22" ht="11.65" customHeight="1" thickBot="1">
      <c r="A1441" s="2">
        <v>1321</v>
      </c>
      <c r="C1441" s="101" t="s">
        <v>71</v>
      </c>
      <c r="H1441" s="102"/>
      <c r="I1441" s="103">
        <v>3650645181.1611371</v>
      </c>
      <c r="J1441" s="103">
        <v>1551902668.1973937</v>
      </c>
      <c r="K1441" s="102"/>
      <c r="L1441" s="103">
        <f>L147</f>
        <v>4061439125.0967455</v>
      </c>
      <c r="M1441" s="103">
        <f>M147</f>
        <v>2326054247.8280005</v>
      </c>
      <c r="N1441" s="103">
        <f>N147</f>
        <v>1735384877.2687452</v>
      </c>
      <c r="O1441" s="103">
        <f>O147</f>
        <v>0</v>
      </c>
      <c r="P1441" s="103">
        <f>P147</f>
        <v>1735384877.2687452</v>
      </c>
      <c r="Q1441" s="70"/>
      <c r="R1441" s="71"/>
      <c r="S1441" s="97"/>
      <c r="T1441" s="97"/>
      <c r="U1441" s="64"/>
      <c r="V1441" s="64"/>
    </row>
    <row r="1442" spans="1:22" ht="11.65" customHeight="1" thickTop="1">
      <c r="A1442" s="2">
        <v>1322</v>
      </c>
      <c r="C1442" s="96">
        <v>310</v>
      </c>
      <c r="D1442" s="1" t="s">
        <v>407</v>
      </c>
      <c r="H1442" s="72"/>
      <c r="I1442" s="4"/>
      <c r="J1442" s="4"/>
      <c r="K1442" s="72"/>
      <c r="L1442" s="4"/>
      <c r="M1442" s="4"/>
      <c r="N1442" s="4"/>
      <c r="O1442" s="4"/>
      <c r="P1442" s="4"/>
      <c r="Q1442" s="70"/>
      <c r="R1442" s="71"/>
      <c r="S1442" s="97"/>
      <c r="T1442" s="97"/>
      <c r="U1442" s="64"/>
      <c r="V1442" s="64"/>
    </row>
    <row r="1443" spans="1:22" ht="11.65" customHeight="1">
      <c r="A1443" s="2">
        <v>1323</v>
      </c>
      <c r="C1443" s="96"/>
      <c r="F1443" s="96" t="s">
        <v>574</v>
      </c>
      <c r="G1443" s="1" t="s">
        <v>135</v>
      </c>
      <c r="H1443" s="72"/>
      <c r="I1443" s="4">
        <v>2328872.85</v>
      </c>
      <c r="J1443" s="4">
        <v>1005017.6504487816</v>
      </c>
      <c r="K1443" s="72"/>
      <c r="L1443" s="4">
        <v>2328872.85</v>
      </c>
      <c r="M1443" s="4">
        <f>L1443-N1443</f>
        <v>1323855.1995512187</v>
      </c>
      <c r="N1443" s="98">
        <v>1005017.6504487816</v>
      </c>
      <c r="O1443" s="4">
        <f>P1443-N1443</f>
        <v>0</v>
      </c>
      <c r="P1443" s="4">
        <v>1005017.6504487816</v>
      </c>
      <c r="Q1443" s="70"/>
      <c r="R1443" s="71"/>
      <c r="S1443" s="97"/>
      <c r="T1443" s="97"/>
      <c r="U1443" s="64"/>
      <c r="V1443" s="64"/>
    </row>
    <row r="1444" spans="1:22" ht="11.65" customHeight="1">
      <c r="A1444" s="2">
        <v>1324</v>
      </c>
      <c r="C1444" s="96"/>
      <c r="F1444" s="96" t="s">
        <v>574</v>
      </c>
      <c r="G1444" s="1" t="s">
        <v>135</v>
      </c>
      <c r="H1444" s="72"/>
      <c r="I1444" s="4">
        <v>34798445.670000002</v>
      </c>
      <c r="J1444" s="4">
        <v>15017158.238816248</v>
      </c>
      <c r="K1444" s="72"/>
      <c r="L1444" s="4">
        <v>34798445.670000002</v>
      </c>
      <c r="M1444" s="4">
        <f>L1444-N1444</f>
        <v>19781287.431183755</v>
      </c>
      <c r="N1444" s="98">
        <v>15017158.238816248</v>
      </c>
      <c r="O1444" s="4">
        <f>P1444-N1444</f>
        <v>0</v>
      </c>
      <c r="P1444" s="4">
        <v>15017158.238816248</v>
      </c>
      <c r="Q1444" s="70"/>
      <c r="R1444" s="71"/>
      <c r="S1444" s="97"/>
      <c r="T1444" s="97"/>
      <c r="U1444" s="64"/>
      <c r="V1444" s="64"/>
    </row>
    <row r="1445" spans="1:22" ht="11.65" customHeight="1">
      <c r="A1445" s="2">
        <v>1325</v>
      </c>
      <c r="C1445" s="96"/>
      <c r="F1445" s="96" t="s">
        <v>574</v>
      </c>
      <c r="G1445" s="1" t="s">
        <v>135</v>
      </c>
      <c r="H1445" s="72"/>
      <c r="I1445" s="4">
        <v>56303434.969999902</v>
      </c>
      <c r="J1445" s="4">
        <v>24297567.780802228</v>
      </c>
      <c r="K1445" s="72"/>
      <c r="L1445" s="4">
        <v>56303434.969999902</v>
      </c>
      <c r="M1445" s="4">
        <f>L1445-N1445</f>
        <v>32005867.189197674</v>
      </c>
      <c r="N1445" s="98">
        <v>24297567.780802228</v>
      </c>
      <c r="O1445" s="4">
        <f>P1445-N1445</f>
        <v>0</v>
      </c>
      <c r="P1445" s="4">
        <v>24297567.780802228</v>
      </c>
      <c r="Q1445" s="70"/>
      <c r="R1445" s="71"/>
      <c r="S1445" s="97"/>
      <c r="T1445" s="97"/>
      <c r="U1445" s="64"/>
      <c r="V1445" s="64"/>
    </row>
    <row r="1446" spans="1:22" ht="11.65" customHeight="1">
      <c r="A1446" s="2">
        <v>1326</v>
      </c>
      <c r="C1446" s="96"/>
      <c r="F1446" s="96" t="s">
        <v>574</v>
      </c>
      <c r="G1446" s="1" t="s">
        <v>131</v>
      </c>
      <c r="H1446" s="72"/>
      <c r="I1446" s="4">
        <v>0</v>
      </c>
      <c r="J1446" s="4">
        <v>0</v>
      </c>
      <c r="K1446" s="72"/>
      <c r="L1446" s="4">
        <v>0</v>
      </c>
      <c r="M1446" s="4">
        <f>L1446-N1446</f>
        <v>0</v>
      </c>
      <c r="N1446" s="98">
        <v>0</v>
      </c>
      <c r="O1446" s="4">
        <f>P1446-N1446</f>
        <v>0</v>
      </c>
      <c r="P1446" s="4">
        <v>0</v>
      </c>
      <c r="Q1446" s="70"/>
      <c r="R1446" s="71"/>
      <c r="S1446" s="97"/>
      <c r="T1446" s="97"/>
      <c r="U1446" s="64"/>
      <c r="V1446" s="64"/>
    </row>
    <row r="1447" spans="1:22" ht="11.65" customHeight="1">
      <c r="A1447" s="2">
        <v>1327</v>
      </c>
      <c r="C1447" s="96"/>
      <c r="F1447" s="96" t="s">
        <v>574</v>
      </c>
      <c r="G1447" s="1" t="s">
        <v>135</v>
      </c>
      <c r="H1447" s="72"/>
      <c r="I1447" s="4">
        <v>2458498.9449999998</v>
      </c>
      <c r="J1447" s="4">
        <v>1060957.3783020005</v>
      </c>
      <c r="K1447" s="72"/>
      <c r="L1447" s="4">
        <v>2458498.9449999998</v>
      </c>
      <c r="M1447" s="4">
        <f>L1447-N1447</f>
        <v>1397541.5666979994</v>
      </c>
      <c r="N1447" s="98">
        <v>1060957.3783020005</v>
      </c>
      <c r="O1447" s="4">
        <f>P1447-N1447</f>
        <v>0</v>
      </c>
      <c r="P1447" s="4">
        <v>1060957.3783020005</v>
      </c>
      <c r="Q1447" s="70"/>
      <c r="R1447" s="71"/>
      <c r="S1447" s="97"/>
      <c r="T1447" s="97"/>
      <c r="U1447" s="64"/>
      <c r="V1447" s="64"/>
    </row>
    <row r="1448" spans="1:22" ht="11.65" customHeight="1">
      <c r="A1448" s="2">
        <v>1328</v>
      </c>
      <c r="C1448" s="96"/>
      <c r="H1448" s="72" t="s">
        <v>408</v>
      </c>
      <c r="I1448" s="99">
        <v>95889252.434999898</v>
      </c>
      <c r="J1448" s="99">
        <v>41380701.048369259</v>
      </c>
      <c r="K1448" s="72"/>
      <c r="L1448" s="99">
        <f>SUBTOTAL(9,L1443:L1447)</f>
        <v>95889252.434999898</v>
      </c>
      <c r="M1448" s="99">
        <f>SUBTOTAL(9,M1443:M1447)</f>
        <v>54508551.386630647</v>
      </c>
      <c r="N1448" s="99">
        <f>SUBTOTAL(9,N1443:N1447)</f>
        <v>41380701.048369259</v>
      </c>
      <c r="O1448" s="99">
        <f>SUBTOTAL(9,O1443:O1447)</f>
        <v>0</v>
      </c>
      <c r="P1448" s="99">
        <f>SUBTOTAL(9,P1443:P1447)</f>
        <v>41380701.048369259</v>
      </c>
      <c r="Q1448" s="70"/>
      <c r="R1448" s="71"/>
      <c r="S1448" s="97"/>
      <c r="T1448" s="97"/>
      <c r="U1448" s="64"/>
      <c r="V1448" s="64"/>
    </row>
    <row r="1449" spans="1:22" ht="11.65" customHeight="1">
      <c r="A1449" s="2">
        <v>1329</v>
      </c>
      <c r="C1449" s="96"/>
      <c r="H1449" s="72"/>
      <c r="I1449" s="4"/>
      <c r="J1449" s="4"/>
      <c r="K1449" s="72"/>
      <c r="L1449" s="4"/>
      <c r="M1449" s="4"/>
      <c r="N1449" s="4"/>
      <c r="O1449" s="4"/>
      <c r="P1449" s="4"/>
      <c r="Q1449" s="70"/>
      <c r="R1449" s="71"/>
      <c r="S1449" s="97"/>
      <c r="T1449" s="97"/>
      <c r="U1449" s="64"/>
      <c r="V1449" s="64"/>
    </row>
    <row r="1450" spans="1:22" ht="11.65" customHeight="1">
      <c r="A1450" s="2">
        <v>1330</v>
      </c>
      <c r="C1450" s="96">
        <v>311</v>
      </c>
      <c r="D1450" s="1" t="s">
        <v>409</v>
      </c>
      <c r="H1450" s="72"/>
      <c r="I1450" s="4"/>
      <c r="J1450" s="4"/>
      <c r="K1450" s="72"/>
      <c r="L1450" s="4"/>
      <c r="M1450" s="4"/>
      <c r="N1450" s="4"/>
      <c r="O1450" s="4"/>
      <c r="P1450" s="4"/>
      <c r="Q1450" s="70"/>
      <c r="R1450" s="71"/>
      <c r="S1450" s="97"/>
      <c r="T1450" s="97"/>
      <c r="U1450" s="64"/>
      <c r="V1450" s="64"/>
    </row>
    <row r="1451" spans="1:22" ht="11.65" customHeight="1">
      <c r="A1451" s="2">
        <v>1331</v>
      </c>
      <c r="C1451" s="96"/>
      <c r="F1451" s="96" t="s">
        <v>574</v>
      </c>
      <c r="G1451" s="1" t="s">
        <v>135</v>
      </c>
      <c r="H1451" s="72"/>
      <c r="I1451" s="4">
        <v>233672933.55500001</v>
      </c>
      <c r="J1451" s="4">
        <v>100840809.17295264</v>
      </c>
      <c r="K1451" s="72"/>
      <c r="L1451" s="4">
        <v>233672933.55500001</v>
      </c>
      <c r="M1451" s="4">
        <f>L1451-N1451</f>
        <v>132832124.38204737</v>
      </c>
      <c r="N1451" s="98">
        <v>100840809.17295264</v>
      </c>
      <c r="O1451" s="4">
        <f>P1451-N1451</f>
        <v>0</v>
      </c>
      <c r="P1451" s="4">
        <v>100840809.17295264</v>
      </c>
      <c r="Q1451" s="70"/>
      <c r="R1451" s="71"/>
      <c r="S1451" s="97"/>
      <c r="T1451" s="97"/>
      <c r="U1451" s="64"/>
      <c r="V1451" s="64"/>
    </row>
    <row r="1452" spans="1:22" ht="11.65" customHeight="1">
      <c r="A1452" s="2">
        <v>1332</v>
      </c>
      <c r="C1452" s="96"/>
      <c r="F1452" s="96" t="s">
        <v>574</v>
      </c>
      <c r="G1452" s="1" t="s">
        <v>135</v>
      </c>
      <c r="H1452" s="72"/>
      <c r="I1452" s="4">
        <v>324998946.81999999</v>
      </c>
      <c r="J1452" s="4">
        <v>140252258.91201612</v>
      </c>
      <c r="K1452" s="72"/>
      <c r="L1452" s="4">
        <v>324998946.81999999</v>
      </c>
      <c r="M1452" s="4">
        <f>L1452-N1452</f>
        <v>184746687.90798387</v>
      </c>
      <c r="N1452" s="98">
        <v>140252258.91201612</v>
      </c>
      <c r="O1452" s="4">
        <f>P1452-N1452</f>
        <v>0</v>
      </c>
      <c r="P1452" s="4">
        <v>140252258.91201612</v>
      </c>
      <c r="Q1452" s="70"/>
      <c r="R1452" s="71"/>
      <c r="S1452" s="97"/>
      <c r="T1452" s="97"/>
      <c r="U1452" s="64"/>
      <c r="V1452" s="64"/>
    </row>
    <row r="1453" spans="1:22" ht="11.65" customHeight="1">
      <c r="A1453" s="2">
        <v>1333</v>
      </c>
      <c r="C1453" s="96"/>
      <c r="F1453" s="96" t="s">
        <v>574</v>
      </c>
      <c r="G1453" s="1" t="s">
        <v>135</v>
      </c>
      <c r="H1453" s="72"/>
      <c r="I1453" s="4">
        <v>265144611.53499901</v>
      </c>
      <c r="J1453" s="4">
        <v>114422311.42591558</v>
      </c>
      <c r="K1453" s="72"/>
      <c r="L1453" s="4">
        <v>265144611.53499901</v>
      </c>
      <c r="M1453" s="4">
        <f>L1453-N1453</f>
        <v>150722300.10908341</v>
      </c>
      <c r="N1453" s="98">
        <v>114422311.42591558</v>
      </c>
      <c r="O1453" s="4">
        <f>P1453-N1453</f>
        <v>0</v>
      </c>
      <c r="P1453" s="4">
        <v>114422311.42591558</v>
      </c>
      <c r="Q1453" s="70"/>
      <c r="R1453" s="71"/>
      <c r="S1453" s="97"/>
      <c r="T1453" s="97"/>
      <c r="U1453" s="64"/>
      <c r="V1453" s="64"/>
    </row>
    <row r="1454" spans="1:22" ht="11.65" customHeight="1">
      <c r="A1454" s="2">
        <v>1334</v>
      </c>
      <c r="C1454" s="96"/>
      <c r="F1454" s="96" t="s">
        <v>574</v>
      </c>
      <c r="G1454" s="1" t="s">
        <v>135</v>
      </c>
      <c r="H1454" s="72"/>
      <c r="I1454" s="4">
        <v>58505957.310000002</v>
      </c>
      <c r="J1454" s="4">
        <v>25248059.271657065</v>
      </c>
      <c r="K1454" s="72"/>
      <c r="L1454" s="4">
        <v>58505957.310000002</v>
      </c>
      <c r="M1454" s="4">
        <f>L1454-N1454</f>
        <v>33257898.038342938</v>
      </c>
      <c r="N1454" s="98">
        <v>25248059.271657065</v>
      </c>
      <c r="O1454" s="4">
        <f>P1454-N1454</f>
        <v>0</v>
      </c>
      <c r="P1454" s="4">
        <v>25248059.271657065</v>
      </c>
      <c r="Q1454" s="70"/>
      <c r="R1454" s="71"/>
      <c r="S1454" s="97"/>
      <c r="T1454" s="97"/>
      <c r="U1454" s="64"/>
      <c r="V1454" s="64"/>
    </row>
    <row r="1455" spans="1:22" ht="11.65" customHeight="1">
      <c r="A1455" s="2">
        <v>1335</v>
      </c>
      <c r="C1455" s="96"/>
      <c r="H1455" s="72" t="s">
        <v>408</v>
      </c>
      <c r="I1455" s="99">
        <v>882322449.21999907</v>
      </c>
      <c r="J1455" s="99">
        <v>380763438.78254139</v>
      </c>
      <c r="K1455" s="72"/>
      <c r="L1455" s="99">
        <f>SUBTOTAL(9,L1451:L1454)</f>
        <v>882322449.21999907</v>
      </c>
      <c r="M1455" s="99">
        <f>SUBTOTAL(9,M1451:M1454)</f>
        <v>501559010.43745762</v>
      </c>
      <c r="N1455" s="99">
        <f>SUBTOTAL(9,N1451:N1454)</f>
        <v>380763438.78254139</v>
      </c>
      <c r="O1455" s="99">
        <f>SUBTOTAL(9,O1451:O1454)</f>
        <v>0</v>
      </c>
      <c r="P1455" s="99">
        <f>SUBTOTAL(9,P1451:P1454)</f>
        <v>380763438.78254139</v>
      </c>
      <c r="Q1455" s="70"/>
      <c r="R1455" s="71"/>
      <c r="S1455" s="97"/>
      <c r="T1455" s="97"/>
      <c r="U1455" s="64"/>
      <c r="V1455" s="64"/>
    </row>
    <row r="1456" spans="1:22" ht="11.65" customHeight="1">
      <c r="A1456" s="2">
        <v>1336</v>
      </c>
      <c r="C1456" s="96"/>
      <c r="H1456" s="72"/>
      <c r="I1456" s="4"/>
      <c r="J1456" s="4"/>
      <c r="K1456" s="72"/>
      <c r="L1456" s="4"/>
      <c r="M1456" s="4"/>
      <c r="N1456" s="4"/>
      <c r="O1456" s="4"/>
      <c r="P1456" s="4"/>
      <c r="Q1456" s="70"/>
      <c r="R1456" s="71"/>
      <c r="S1456" s="97"/>
      <c r="T1456" s="97"/>
      <c r="U1456" s="64"/>
      <c r="V1456" s="64"/>
    </row>
    <row r="1457" spans="1:22" ht="11.65" customHeight="1">
      <c r="A1457" s="2">
        <v>1337</v>
      </c>
      <c r="C1457" s="96">
        <v>312</v>
      </c>
      <c r="D1457" s="1" t="s">
        <v>410</v>
      </c>
      <c r="H1457" s="72"/>
      <c r="I1457" s="4"/>
      <c r="J1457" s="4"/>
      <c r="K1457" s="72"/>
      <c r="L1457" s="4"/>
      <c r="M1457" s="4"/>
      <c r="N1457" s="4"/>
      <c r="O1457" s="4"/>
      <c r="P1457" s="4"/>
      <c r="Q1457" s="70"/>
      <c r="R1457" s="71"/>
      <c r="S1457" s="97"/>
      <c r="T1457" s="97"/>
      <c r="U1457" s="64"/>
      <c r="V1457" s="64"/>
    </row>
    <row r="1458" spans="1:22" ht="11.65" customHeight="1">
      <c r="A1458" s="2">
        <v>1338</v>
      </c>
      <c r="C1458" s="96"/>
      <c r="F1458" s="96" t="s">
        <v>574</v>
      </c>
      <c r="G1458" s="1" t="s">
        <v>135</v>
      </c>
      <c r="H1458" s="72"/>
      <c r="I1458" s="4">
        <v>656482606.92999995</v>
      </c>
      <c r="J1458" s="4">
        <v>283302975.16125858</v>
      </c>
      <c r="K1458" s="72"/>
      <c r="L1458" s="4">
        <v>600835351.92583895</v>
      </c>
      <c r="M1458" s="4">
        <f>L1458-N1458</f>
        <v>341546772.17401892</v>
      </c>
      <c r="N1458" s="98">
        <v>259288579.75182003</v>
      </c>
      <c r="O1458" s="4">
        <f>P1458-N1458</f>
        <v>0</v>
      </c>
      <c r="P1458" s="4">
        <v>259288579.75182003</v>
      </c>
      <c r="Q1458" s="70"/>
      <c r="R1458" s="71"/>
      <c r="S1458" s="97"/>
      <c r="T1458" s="97"/>
      <c r="U1458" s="64"/>
      <c r="V1458" s="64"/>
    </row>
    <row r="1459" spans="1:22" ht="11.65" customHeight="1">
      <c r="A1459" s="2">
        <v>1339</v>
      </c>
      <c r="C1459" s="96"/>
      <c r="F1459" s="96" t="s">
        <v>574</v>
      </c>
      <c r="G1459" s="1" t="s">
        <v>135</v>
      </c>
      <c r="H1459" s="72"/>
      <c r="I1459" s="4">
        <v>620497700.63499904</v>
      </c>
      <c r="J1459" s="4">
        <v>267773803.62395403</v>
      </c>
      <c r="K1459" s="72"/>
      <c r="L1459" s="4">
        <v>564382704.07841468</v>
      </c>
      <c r="M1459" s="4">
        <f>L1459-N1459</f>
        <v>320825148.23898005</v>
      </c>
      <c r="N1459" s="98">
        <v>243557555.83943462</v>
      </c>
      <c r="O1459" s="4">
        <f>P1459-N1459</f>
        <v>0</v>
      </c>
      <c r="P1459" s="4">
        <v>243557555.83943462</v>
      </c>
      <c r="Q1459" s="70"/>
      <c r="R1459" s="71"/>
      <c r="S1459" s="97"/>
      <c r="T1459" s="97"/>
      <c r="U1459" s="64"/>
      <c r="V1459" s="64"/>
    </row>
    <row r="1460" spans="1:22" ht="11.65" customHeight="1">
      <c r="A1460" s="2">
        <v>1340</v>
      </c>
      <c r="C1460" s="96"/>
      <c r="F1460" s="96" t="s">
        <v>574</v>
      </c>
      <c r="G1460" s="1" t="s">
        <v>135</v>
      </c>
      <c r="H1460" s="72"/>
      <c r="I1460" s="4">
        <v>1992388299.9849999</v>
      </c>
      <c r="J1460" s="4">
        <v>859808816.11143637</v>
      </c>
      <c r="K1460" s="72"/>
      <c r="L1460" s="4">
        <v>2927174996.6153302</v>
      </c>
      <c r="M1460" s="4">
        <f>L1460-N1460</f>
        <v>1663961963.0867891</v>
      </c>
      <c r="N1460" s="98">
        <v>1263213033.5285411</v>
      </c>
      <c r="O1460" s="4">
        <f>P1460-N1460</f>
        <v>0</v>
      </c>
      <c r="P1460" s="4">
        <v>1263213033.5285411</v>
      </c>
      <c r="Q1460" s="70"/>
      <c r="R1460" s="71"/>
      <c r="S1460" s="97"/>
      <c r="T1460" s="97"/>
      <c r="U1460" s="64"/>
      <c r="V1460" s="64"/>
    </row>
    <row r="1461" spans="1:22" ht="11.65" customHeight="1">
      <c r="A1461" s="2">
        <v>1341</v>
      </c>
      <c r="C1461" s="96"/>
      <c r="F1461" s="96" t="s">
        <v>574</v>
      </c>
      <c r="G1461" s="1" t="s">
        <v>135</v>
      </c>
      <c r="H1461" s="72"/>
      <c r="I1461" s="4">
        <v>325237406.91500002</v>
      </c>
      <c r="J1461" s="4">
        <v>140355165.60544196</v>
      </c>
      <c r="K1461" s="72"/>
      <c r="L1461" s="4">
        <v>306860128.96260959</v>
      </c>
      <c r="M1461" s="4">
        <f>L1461-N1461</f>
        <v>174435619.04296672</v>
      </c>
      <c r="N1461" s="98">
        <v>132424509.91964288</v>
      </c>
      <c r="O1461" s="4">
        <f>P1461-N1461</f>
        <v>0</v>
      </c>
      <c r="P1461" s="4">
        <v>132424509.91964288</v>
      </c>
      <c r="Q1461" s="70"/>
      <c r="R1461" s="71"/>
      <c r="S1461" s="97"/>
      <c r="T1461" s="97"/>
      <c r="U1461" s="64"/>
      <c r="V1461" s="64"/>
    </row>
    <row r="1462" spans="1:22" ht="11.65" customHeight="1">
      <c r="A1462" s="2">
        <v>1342</v>
      </c>
      <c r="C1462" s="96"/>
      <c r="H1462" s="72" t="s">
        <v>408</v>
      </c>
      <c r="I1462" s="99">
        <v>3594606014.4649992</v>
      </c>
      <c r="J1462" s="99">
        <v>1551240760.5020909</v>
      </c>
      <c r="K1462" s="72"/>
      <c r="L1462" s="99">
        <f>SUBTOTAL(9,L1458:L1461)</f>
        <v>4399253181.5821934</v>
      </c>
      <c r="M1462" s="99">
        <f>SUBTOTAL(9,M1458:M1461)</f>
        <v>2500769502.5427551</v>
      </c>
      <c r="N1462" s="99">
        <f>SUBTOTAL(9,N1458:N1461)</f>
        <v>1898483679.0394387</v>
      </c>
      <c r="O1462" s="99">
        <f>SUBTOTAL(9,O1458:O1461)</f>
        <v>0</v>
      </c>
      <c r="P1462" s="99">
        <f>SUBTOTAL(9,P1458:P1461)</f>
        <v>1898483679.0394387</v>
      </c>
      <c r="Q1462" s="70"/>
      <c r="R1462" s="71"/>
      <c r="S1462" s="97"/>
      <c r="T1462" s="97"/>
      <c r="U1462" s="64"/>
      <c r="V1462" s="64"/>
    </row>
    <row r="1463" spans="1:22" ht="11.65" customHeight="1">
      <c r="A1463" s="2">
        <v>1343</v>
      </c>
      <c r="C1463" s="96"/>
      <c r="H1463" s="72"/>
      <c r="I1463" s="4"/>
      <c r="J1463" s="4"/>
      <c r="K1463" s="72"/>
      <c r="L1463" s="4"/>
      <c r="M1463" s="4"/>
      <c r="N1463" s="4"/>
      <c r="O1463" s="4"/>
      <c r="P1463" s="4"/>
      <c r="Q1463" s="70"/>
      <c r="R1463" s="71"/>
      <c r="S1463" s="97"/>
      <c r="T1463" s="97"/>
      <c r="U1463" s="64"/>
      <c r="V1463" s="64"/>
    </row>
    <row r="1464" spans="1:22" ht="11.65" customHeight="1">
      <c r="A1464" s="2">
        <v>1344</v>
      </c>
      <c r="C1464" s="96">
        <v>314</v>
      </c>
      <c r="D1464" s="1" t="s">
        <v>411</v>
      </c>
      <c r="H1464" s="72"/>
      <c r="I1464" s="4"/>
      <c r="J1464" s="4"/>
      <c r="K1464" s="72"/>
      <c r="L1464" s="4"/>
      <c r="M1464" s="4"/>
      <c r="N1464" s="4"/>
      <c r="O1464" s="4"/>
      <c r="P1464" s="4"/>
      <c r="Q1464" s="70"/>
      <c r="R1464" s="71"/>
      <c r="S1464" s="97"/>
      <c r="T1464" s="97"/>
      <c r="U1464" s="64"/>
      <c r="V1464" s="64"/>
    </row>
    <row r="1465" spans="1:22" ht="11.65" customHeight="1">
      <c r="A1465" s="2">
        <v>1345</v>
      </c>
      <c r="C1465" s="96"/>
      <c r="F1465" s="96" t="s">
        <v>574</v>
      </c>
      <c r="G1465" s="1" t="s">
        <v>135</v>
      </c>
      <c r="H1465" s="72"/>
      <c r="I1465" s="4">
        <v>132655898.83999901</v>
      </c>
      <c r="J1465" s="4">
        <v>57247230.036773816</v>
      </c>
      <c r="K1465" s="72"/>
      <c r="L1465" s="4">
        <v>132655898.83999901</v>
      </c>
      <c r="M1465" s="4">
        <f>L1465-N1465</f>
        <v>75408668.803225189</v>
      </c>
      <c r="N1465" s="98">
        <v>57247230.036773816</v>
      </c>
      <c r="O1465" s="4">
        <f>P1465-N1465</f>
        <v>0</v>
      </c>
      <c r="P1465" s="4">
        <v>57247230.036773816</v>
      </c>
      <c r="Q1465" s="70"/>
      <c r="R1465" s="71"/>
      <c r="S1465" s="97"/>
      <c r="T1465" s="97"/>
      <c r="U1465" s="64"/>
      <c r="V1465" s="64"/>
    </row>
    <row r="1466" spans="1:22" ht="11.65" customHeight="1">
      <c r="A1466" s="2">
        <v>1346</v>
      </c>
      <c r="C1466" s="96"/>
      <c r="F1466" s="96" t="s">
        <v>574</v>
      </c>
      <c r="G1466" s="1" t="s">
        <v>135</v>
      </c>
      <c r="H1466" s="72"/>
      <c r="I1466" s="4">
        <v>144250167.16499901</v>
      </c>
      <c r="J1466" s="4">
        <v>62250699.552365541</v>
      </c>
      <c r="K1466" s="72"/>
      <c r="L1466" s="4">
        <v>144250167.16499901</v>
      </c>
      <c r="M1466" s="4">
        <f>L1466-N1466</f>
        <v>81999467.612633467</v>
      </c>
      <c r="N1466" s="98">
        <v>62250699.552365541</v>
      </c>
      <c r="O1466" s="4">
        <f>P1466-N1466</f>
        <v>0</v>
      </c>
      <c r="P1466" s="4">
        <v>62250699.552365541</v>
      </c>
      <c r="Q1466" s="70"/>
      <c r="R1466" s="71"/>
      <c r="S1466" s="97"/>
      <c r="T1466" s="97"/>
      <c r="U1466" s="64"/>
      <c r="V1466" s="64"/>
    </row>
    <row r="1467" spans="1:22" ht="11.65" customHeight="1">
      <c r="A1467" s="2">
        <v>1347</v>
      </c>
      <c r="C1467" s="96"/>
      <c r="F1467" s="96" t="s">
        <v>574</v>
      </c>
      <c r="G1467" s="1" t="s">
        <v>135</v>
      </c>
      <c r="H1467" s="72"/>
      <c r="I1467" s="4">
        <v>557898236.34999895</v>
      </c>
      <c r="J1467" s="4">
        <v>240759204.47352672</v>
      </c>
      <c r="K1467" s="72"/>
      <c r="L1467" s="4">
        <v>554059059.45999897</v>
      </c>
      <c r="M1467" s="4">
        <f>L1467-N1467</f>
        <v>314956639.52824962</v>
      </c>
      <c r="N1467" s="98">
        <v>239102419.93174934</v>
      </c>
      <c r="O1467" s="4">
        <f>P1467-N1467</f>
        <v>0</v>
      </c>
      <c r="P1467" s="4">
        <v>239102419.93174934</v>
      </c>
      <c r="Q1467" s="70"/>
      <c r="R1467" s="71"/>
      <c r="S1467" s="97"/>
      <c r="T1467" s="97"/>
      <c r="U1467" s="64"/>
      <c r="V1467" s="64"/>
    </row>
    <row r="1468" spans="1:22" ht="11.65" customHeight="1">
      <c r="A1468" s="2">
        <v>1348</v>
      </c>
      <c r="C1468" s="96"/>
      <c r="F1468" s="96" t="s">
        <v>574</v>
      </c>
      <c r="G1468" s="1" t="s">
        <v>135</v>
      </c>
      <c r="H1468" s="72"/>
      <c r="I1468" s="4">
        <v>63738928.450000003</v>
      </c>
      <c r="J1468" s="4">
        <v>27506331.276497982</v>
      </c>
      <c r="K1468" s="72"/>
      <c r="L1468" s="4">
        <v>63738928.450000003</v>
      </c>
      <c r="M1468" s="4">
        <f>L1468-N1468</f>
        <v>36232597.173502021</v>
      </c>
      <c r="N1468" s="98">
        <v>27506331.276497982</v>
      </c>
      <c r="O1468" s="4">
        <f>P1468-N1468</f>
        <v>0</v>
      </c>
      <c r="P1468" s="4">
        <v>27506331.276497982</v>
      </c>
      <c r="Q1468" s="70"/>
      <c r="R1468" s="71"/>
      <c r="S1468" s="97"/>
      <c r="T1468" s="97"/>
      <c r="U1468" s="64"/>
      <c r="V1468" s="64"/>
    </row>
    <row r="1469" spans="1:22" ht="11.65" customHeight="1">
      <c r="A1469" s="2">
        <v>1349</v>
      </c>
      <c r="C1469" s="96"/>
      <c r="H1469" s="72" t="s">
        <v>408</v>
      </c>
      <c r="I1469" s="99">
        <v>898543230.80499697</v>
      </c>
      <c r="J1469" s="99">
        <v>387763465.33916402</v>
      </c>
      <c r="K1469" s="72"/>
      <c r="L1469" s="99">
        <f>SUBTOTAL(9,L1465:L1468)</f>
        <v>894704053.9149971</v>
      </c>
      <c r="M1469" s="99">
        <f>SUBTOTAL(9,M1465:M1468)</f>
        <v>508597373.11761028</v>
      </c>
      <c r="N1469" s="99">
        <f>SUBTOTAL(9,N1465:N1468)</f>
        <v>386106680.79738665</v>
      </c>
      <c r="O1469" s="99">
        <f>SUBTOTAL(9,O1465:O1468)</f>
        <v>0</v>
      </c>
      <c r="P1469" s="99">
        <f>SUBTOTAL(9,P1465:P1468)</f>
        <v>386106680.79738665</v>
      </c>
      <c r="Q1469" s="70"/>
      <c r="R1469" s="71"/>
      <c r="S1469" s="97"/>
      <c r="T1469" s="97"/>
      <c r="U1469" s="64"/>
      <c r="V1469" s="64"/>
    </row>
    <row r="1470" spans="1:22" ht="11.65" customHeight="1">
      <c r="A1470" s="2">
        <v>1350</v>
      </c>
      <c r="C1470" s="96"/>
      <c r="H1470" s="72"/>
      <c r="I1470" s="4"/>
      <c r="J1470" s="4"/>
      <c r="K1470" s="72"/>
      <c r="L1470" s="4"/>
      <c r="M1470" s="4"/>
      <c r="N1470" s="4"/>
      <c r="O1470" s="4"/>
      <c r="P1470" s="4"/>
      <c r="Q1470" s="70"/>
      <c r="R1470" s="71"/>
      <c r="S1470" s="97"/>
      <c r="T1470" s="97"/>
      <c r="U1470" s="64"/>
      <c r="V1470" s="64"/>
    </row>
    <row r="1471" spans="1:22" ht="11.65" customHeight="1">
      <c r="A1471" s="2">
        <v>1351</v>
      </c>
      <c r="C1471" s="96">
        <v>315</v>
      </c>
      <c r="D1471" s="1" t="s">
        <v>412</v>
      </c>
      <c r="H1471" s="72"/>
      <c r="I1471" s="4"/>
      <c r="J1471" s="4"/>
      <c r="K1471" s="72"/>
      <c r="L1471" s="4"/>
      <c r="M1471" s="4"/>
      <c r="N1471" s="4"/>
      <c r="O1471" s="4"/>
      <c r="P1471" s="4"/>
      <c r="Q1471" s="70"/>
      <c r="R1471" s="71"/>
      <c r="S1471" s="97"/>
      <c r="T1471" s="97"/>
      <c r="U1471" s="64"/>
      <c r="V1471" s="64"/>
    </row>
    <row r="1472" spans="1:22" ht="11.65" customHeight="1">
      <c r="A1472" s="2">
        <v>1352</v>
      </c>
      <c r="C1472" s="96"/>
      <c r="F1472" s="96" t="s">
        <v>574</v>
      </c>
      <c r="G1472" s="1" t="s">
        <v>135</v>
      </c>
      <c r="H1472" s="72"/>
      <c r="I1472" s="4">
        <v>87330829.805000007</v>
      </c>
      <c r="J1472" s="4">
        <v>37687341.059587486</v>
      </c>
      <c r="K1472" s="72"/>
      <c r="L1472" s="4">
        <v>87330829.805000007</v>
      </c>
      <c r="M1472" s="4">
        <f>L1472-N1472</f>
        <v>49643488.745412521</v>
      </c>
      <c r="N1472" s="98">
        <v>37687341.059587486</v>
      </c>
      <c r="O1472" s="4">
        <f>P1472-N1472</f>
        <v>0</v>
      </c>
      <c r="P1472" s="4">
        <v>37687341.059587486</v>
      </c>
      <c r="Q1472" s="70"/>
      <c r="R1472" s="71"/>
      <c r="S1472" s="97"/>
      <c r="T1472" s="97"/>
      <c r="U1472" s="64"/>
      <c r="V1472" s="64"/>
    </row>
    <row r="1473" spans="1:22" ht="11.65" customHeight="1">
      <c r="A1473" s="2">
        <v>1353</v>
      </c>
      <c r="C1473" s="96"/>
      <c r="F1473" s="96" t="s">
        <v>574</v>
      </c>
      <c r="G1473" s="1" t="s">
        <v>135</v>
      </c>
      <c r="H1473" s="72"/>
      <c r="I1473" s="4">
        <v>137956174.55500001</v>
      </c>
      <c r="J1473" s="4">
        <v>59534547.116287641</v>
      </c>
      <c r="K1473" s="72"/>
      <c r="L1473" s="4">
        <v>137956174.55500001</v>
      </c>
      <c r="M1473" s="4">
        <f>L1473-N1473</f>
        <v>78421627.438712358</v>
      </c>
      <c r="N1473" s="98">
        <v>59534547.116287641</v>
      </c>
      <c r="O1473" s="4">
        <f>P1473-N1473</f>
        <v>0</v>
      </c>
      <c r="P1473" s="4">
        <v>59534547.116287641</v>
      </c>
      <c r="Q1473" s="70"/>
      <c r="R1473" s="71"/>
      <c r="S1473" s="97"/>
      <c r="T1473" s="97"/>
      <c r="U1473" s="64"/>
      <c r="V1473" s="64"/>
    </row>
    <row r="1474" spans="1:22" ht="11.65" customHeight="1">
      <c r="A1474" s="2">
        <v>1354</v>
      </c>
      <c r="C1474" s="96"/>
      <c r="F1474" s="96" t="s">
        <v>574</v>
      </c>
      <c r="G1474" s="1" t="s">
        <v>135</v>
      </c>
      <c r="H1474" s="72"/>
      <c r="I1474" s="4">
        <v>108782009.175</v>
      </c>
      <c r="J1474" s="4">
        <v>46944529.097909443</v>
      </c>
      <c r="K1474" s="72"/>
      <c r="L1474" s="4">
        <v>108782009.175</v>
      </c>
      <c r="M1474" s="4">
        <f>L1474-N1474</f>
        <v>61837480.077090554</v>
      </c>
      <c r="N1474" s="98">
        <v>46944529.097909443</v>
      </c>
      <c r="O1474" s="4">
        <f>P1474-N1474</f>
        <v>0</v>
      </c>
      <c r="P1474" s="4">
        <v>46944529.097909443</v>
      </c>
      <c r="Q1474" s="70"/>
      <c r="R1474" s="71"/>
      <c r="S1474" s="97"/>
      <c r="T1474" s="97"/>
      <c r="U1474" s="64"/>
      <c r="V1474" s="64"/>
    </row>
    <row r="1475" spans="1:22" ht="11.65" customHeight="1">
      <c r="A1475" s="2">
        <v>1355</v>
      </c>
      <c r="C1475" s="96"/>
      <c r="F1475" s="96" t="s">
        <v>574</v>
      </c>
      <c r="G1475" s="1" t="s">
        <v>135</v>
      </c>
      <c r="H1475" s="72"/>
      <c r="I1475" s="4">
        <v>66680093.810000002</v>
      </c>
      <c r="J1475" s="4">
        <v>28775581.806722742</v>
      </c>
      <c r="K1475" s="72"/>
      <c r="L1475" s="4">
        <v>66680093.810000002</v>
      </c>
      <c r="M1475" s="4">
        <f>L1475-N1475</f>
        <v>37904512.003277257</v>
      </c>
      <c r="N1475" s="98">
        <v>28775581.806722742</v>
      </c>
      <c r="O1475" s="4">
        <f>P1475-N1475</f>
        <v>0</v>
      </c>
      <c r="P1475" s="4">
        <v>28775581.806722742</v>
      </c>
      <c r="Q1475" s="70"/>
      <c r="R1475" s="71"/>
      <c r="S1475" s="97"/>
      <c r="T1475" s="97"/>
      <c r="U1475" s="64"/>
      <c r="V1475" s="64"/>
    </row>
    <row r="1476" spans="1:22" ht="11.65" customHeight="1">
      <c r="A1476" s="2">
        <v>1356</v>
      </c>
      <c r="C1476" s="96"/>
      <c r="H1476" s="72" t="s">
        <v>408</v>
      </c>
      <c r="I1476" s="99">
        <v>400749107.34500003</v>
      </c>
      <c r="J1476" s="99">
        <v>172941999.08050731</v>
      </c>
      <c r="K1476" s="72"/>
      <c r="L1476" s="99">
        <f>SUBTOTAL(9,L1472:L1475)</f>
        <v>400749107.34500003</v>
      </c>
      <c r="M1476" s="99">
        <f>SUBTOTAL(9,M1472:M1475)</f>
        <v>227807108.26449269</v>
      </c>
      <c r="N1476" s="99">
        <f>SUBTOTAL(9,N1472:N1475)</f>
        <v>172941999.08050731</v>
      </c>
      <c r="O1476" s="99">
        <f>SUBTOTAL(9,O1472:O1475)</f>
        <v>0</v>
      </c>
      <c r="P1476" s="99">
        <f>SUBTOTAL(9,P1472:P1475)</f>
        <v>172941999.08050731</v>
      </c>
      <c r="Q1476" s="70"/>
      <c r="R1476" s="71"/>
      <c r="S1476" s="97"/>
      <c r="T1476" s="97"/>
      <c r="U1476" s="64"/>
      <c r="V1476" s="64"/>
    </row>
    <row r="1477" spans="1:22" ht="11.65" customHeight="1">
      <c r="A1477" s="2">
        <v>1357</v>
      </c>
      <c r="C1477" s="96"/>
      <c r="H1477" s="72"/>
      <c r="I1477" s="104"/>
      <c r="J1477" s="104"/>
      <c r="K1477" s="72"/>
      <c r="L1477" s="104"/>
      <c r="M1477" s="4"/>
      <c r="N1477" s="4"/>
      <c r="O1477" s="4"/>
      <c r="P1477" s="4"/>
      <c r="Q1477" s="70"/>
      <c r="R1477" s="71"/>
      <c r="S1477" s="97"/>
      <c r="T1477" s="97"/>
      <c r="U1477" s="64"/>
      <c r="V1477" s="64"/>
    </row>
    <row r="1478" spans="1:22" ht="11.65" customHeight="1">
      <c r="A1478" s="2">
        <v>1358</v>
      </c>
      <c r="C1478" s="96"/>
      <c r="E1478" s="67"/>
      <c r="H1478" s="72"/>
      <c r="I1478" s="104"/>
      <c r="J1478" s="104"/>
      <c r="K1478" s="72"/>
      <c r="L1478" s="104"/>
      <c r="M1478" s="104"/>
      <c r="N1478" s="104"/>
      <c r="O1478" s="104"/>
      <c r="P1478" s="104"/>
      <c r="Q1478" s="70"/>
      <c r="R1478" s="71"/>
      <c r="S1478" s="97"/>
      <c r="T1478" s="97"/>
      <c r="U1478" s="64"/>
      <c r="V1478" s="64"/>
    </row>
    <row r="1479" spans="1:22" ht="11.65" customHeight="1">
      <c r="A1479" s="2">
        <v>1359</v>
      </c>
      <c r="C1479" s="105"/>
      <c r="D1479" s="106"/>
      <c r="E1479" s="107"/>
      <c r="G1479" s="106"/>
      <c r="H1479" s="108"/>
      <c r="I1479" s="109"/>
      <c r="J1479" s="109"/>
      <c r="K1479" s="108"/>
      <c r="L1479" s="109"/>
      <c r="M1479" s="109"/>
      <c r="N1479" s="109"/>
      <c r="O1479" s="109"/>
      <c r="P1479" s="109"/>
      <c r="Q1479" s="70"/>
      <c r="R1479" s="71"/>
      <c r="S1479" s="97"/>
      <c r="T1479" s="97"/>
      <c r="U1479" s="64"/>
      <c r="V1479" s="64"/>
    </row>
    <row r="1480" spans="1:22" ht="11.65" customHeight="1">
      <c r="A1480" s="2">
        <v>1360</v>
      </c>
      <c r="C1480" s="96">
        <v>316</v>
      </c>
      <c r="D1480" s="1" t="s">
        <v>413</v>
      </c>
      <c r="H1480" s="72"/>
      <c r="I1480" s="4"/>
      <c r="J1480" s="4"/>
      <c r="K1480" s="72"/>
      <c r="L1480" s="4"/>
      <c r="M1480" s="4"/>
      <c r="N1480" s="4"/>
      <c r="O1480" s="4"/>
      <c r="P1480" s="4"/>
      <c r="Q1480" s="70"/>
      <c r="R1480" s="71"/>
      <c r="S1480" s="97"/>
      <c r="T1480" s="97"/>
      <c r="U1480" s="64"/>
      <c r="V1480" s="64"/>
    </row>
    <row r="1481" spans="1:22" ht="11.65" customHeight="1">
      <c r="A1481" s="2">
        <v>1361</v>
      </c>
      <c r="C1481" s="96"/>
      <c r="F1481" s="96" t="s">
        <v>574</v>
      </c>
      <c r="G1481" s="1" t="s">
        <v>135</v>
      </c>
      <c r="H1481" s="72"/>
      <c r="I1481" s="4">
        <v>4739672.8099999996</v>
      </c>
      <c r="J1481" s="4">
        <v>2045390.6839105336</v>
      </c>
      <c r="K1481" s="72"/>
      <c r="L1481" s="4">
        <v>4739672.8099999996</v>
      </c>
      <c r="M1481" s="4">
        <f>L1481-N1481</f>
        <v>2694282.1260894658</v>
      </c>
      <c r="N1481" s="98">
        <v>2045390.6839105336</v>
      </c>
      <c r="O1481" s="4">
        <f>P1481-N1481</f>
        <v>0</v>
      </c>
      <c r="P1481" s="4">
        <v>2045390.6839105336</v>
      </c>
      <c r="Q1481" s="70"/>
      <c r="R1481" s="71"/>
      <c r="S1481" s="97"/>
      <c r="T1481" s="97"/>
      <c r="U1481" s="64"/>
      <c r="V1481" s="64"/>
    </row>
    <row r="1482" spans="1:22" ht="11.65" customHeight="1">
      <c r="A1482" s="2">
        <v>1362</v>
      </c>
      <c r="C1482" s="96"/>
      <c r="F1482" s="96" t="s">
        <v>574</v>
      </c>
      <c r="G1482" s="1" t="s">
        <v>135</v>
      </c>
      <c r="H1482" s="72"/>
      <c r="I1482" s="4">
        <v>5125406.9400000004</v>
      </c>
      <c r="J1482" s="4">
        <v>2211853.017408262</v>
      </c>
      <c r="K1482" s="72"/>
      <c r="L1482" s="4">
        <v>5125406.9400000004</v>
      </c>
      <c r="M1482" s="4">
        <f>L1482-N1482</f>
        <v>2913553.9225917384</v>
      </c>
      <c r="N1482" s="98">
        <v>2211853.017408262</v>
      </c>
      <c r="O1482" s="4">
        <f>P1482-N1482</f>
        <v>0</v>
      </c>
      <c r="P1482" s="4">
        <v>2211853.017408262</v>
      </c>
      <c r="Q1482" s="70"/>
      <c r="R1482" s="71"/>
      <c r="S1482" s="97"/>
      <c r="T1482" s="97"/>
      <c r="U1482" s="64"/>
      <c r="V1482" s="64"/>
    </row>
    <row r="1483" spans="1:22" ht="11.65" customHeight="1">
      <c r="A1483" s="2">
        <v>1363</v>
      </c>
      <c r="C1483" s="96"/>
      <c r="F1483" s="96" t="s">
        <v>574</v>
      </c>
      <c r="G1483" s="1" t="s">
        <v>135</v>
      </c>
      <c r="H1483" s="72"/>
      <c r="I1483" s="4">
        <v>17858010.114999998</v>
      </c>
      <c r="J1483" s="4">
        <v>7706567.3067844268</v>
      </c>
      <c r="K1483" s="72"/>
      <c r="L1483" s="4">
        <v>17858010.114999998</v>
      </c>
      <c r="M1483" s="4">
        <f>L1483-N1483</f>
        <v>10151442.808215572</v>
      </c>
      <c r="N1483" s="98">
        <v>7706567.3067844268</v>
      </c>
      <c r="O1483" s="4">
        <f>P1483-N1483</f>
        <v>0</v>
      </c>
      <c r="P1483" s="4">
        <v>7706567.3067844268</v>
      </c>
      <c r="Q1483" s="70"/>
      <c r="R1483" s="71"/>
      <c r="S1483" s="97"/>
      <c r="T1483" s="97"/>
      <c r="U1483" s="64"/>
      <c r="V1483" s="64"/>
    </row>
    <row r="1484" spans="1:22" ht="11.65" customHeight="1">
      <c r="A1484" s="2">
        <v>1364</v>
      </c>
      <c r="C1484" s="96"/>
      <c r="F1484" s="96" t="s">
        <v>574</v>
      </c>
      <c r="G1484" s="1" t="s">
        <v>135</v>
      </c>
      <c r="H1484" s="72"/>
      <c r="I1484" s="4">
        <v>4038163.32</v>
      </c>
      <c r="J1484" s="4">
        <v>1742656.5009742163</v>
      </c>
      <c r="K1484" s="72"/>
      <c r="L1484" s="4">
        <v>4038163.32</v>
      </c>
      <c r="M1484" s="4">
        <f>L1484-N1484</f>
        <v>2295506.8190257838</v>
      </c>
      <c r="N1484" s="98">
        <v>1742656.5009742163</v>
      </c>
      <c r="O1484" s="4">
        <f>P1484-N1484</f>
        <v>0</v>
      </c>
      <c r="P1484" s="4">
        <v>1742656.5009742163</v>
      </c>
      <c r="Q1484" s="70"/>
      <c r="R1484" s="71"/>
      <c r="S1484" s="97"/>
      <c r="T1484" s="97"/>
      <c r="U1484" s="64"/>
      <c r="V1484" s="64"/>
    </row>
    <row r="1485" spans="1:22" ht="11.65" customHeight="1">
      <c r="A1485" s="2">
        <v>1365</v>
      </c>
      <c r="C1485" s="96"/>
      <c r="H1485" s="72" t="s">
        <v>408</v>
      </c>
      <c r="I1485" s="99">
        <v>31761253.184999999</v>
      </c>
      <c r="J1485" s="99">
        <v>13706467.509077437</v>
      </c>
      <c r="K1485" s="72"/>
      <c r="L1485" s="99">
        <f>SUBTOTAL(9,L1481:L1484)</f>
        <v>31761253.184999999</v>
      </c>
      <c r="M1485" s="99">
        <f>SUBTOTAL(9,M1481:M1484)</f>
        <v>18054785.675922561</v>
      </c>
      <c r="N1485" s="99">
        <f>SUBTOTAL(9,N1481:N1484)</f>
        <v>13706467.509077437</v>
      </c>
      <c r="O1485" s="99">
        <f>SUBTOTAL(9,O1481:O1484)</f>
        <v>0</v>
      </c>
      <c r="P1485" s="99">
        <f>SUBTOTAL(9,P1481:P1484)</f>
        <v>13706467.509077437</v>
      </c>
      <c r="Q1485" s="70"/>
      <c r="R1485" s="71"/>
      <c r="S1485" s="97"/>
      <c r="T1485" s="97"/>
      <c r="U1485" s="64"/>
      <c r="V1485" s="64"/>
    </row>
    <row r="1486" spans="1:22" ht="11.65" customHeight="1">
      <c r="A1486" s="2">
        <v>1366</v>
      </c>
      <c r="C1486" s="96"/>
      <c r="H1486" s="72"/>
      <c r="I1486" s="4"/>
      <c r="J1486" s="4"/>
      <c r="K1486" s="72"/>
      <c r="L1486" s="4"/>
      <c r="M1486" s="4"/>
      <c r="N1486" s="4"/>
      <c r="O1486" s="4"/>
      <c r="P1486" s="4"/>
      <c r="Q1486" s="70"/>
      <c r="R1486" s="71"/>
      <c r="S1486" s="97"/>
      <c r="T1486" s="97"/>
      <c r="U1486" s="64"/>
      <c r="V1486" s="64"/>
    </row>
    <row r="1487" spans="1:22" ht="11.65" customHeight="1">
      <c r="A1487" s="2">
        <v>1367</v>
      </c>
      <c r="C1487" s="96">
        <v>317</v>
      </c>
      <c r="D1487" s="1" t="s">
        <v>414</v>
      </c>
      <c r="H1487" s="72"/>
      <c r="I1487" s="4"/>
      <c r="J1487" s="4"/>
      <c r="K1487" s="72"/>
      <c r="L1487" s="4"/>
      <c r="M1487" s="4"/>
      <c r="N1487" s="4"/>
      <c r="O1487" s="4"/>
      <c r="P1487" s="4"/>
      <c r="Q1487" s="70"/>
      <c r="R1487" s="71"/>
      <c r="S1487" s="97"/>
      <c r="T1487" s="97"/>
      <c r="U1487" s="64"/>
      <c r="V1487" s="64"/>
    </row>
    <row r="1488" spans="1:22" ht="11.65" customHeight="1">
      <c r="A1488" s="2">
        <v>1368</v>
      </c>
      <c r="C1488" s="96"/>
      <c r="F1488" s="96" t="s">
        <v>574</v>
      </c>
      <c r="G1488" s="1" t="s">
        <v>131</v>
      </c>
      <c r="H1488" s="72"/>
      <c r="I1488" s="4">
        <v>0</v>
      </c>
      <c r="J1488" s="4">
        <v>0</v>
      </c>
      <c r="K1488" s="72"/>
      <c r="L1488" s="4">
        <v>0</v>
      </c>
      <c r="M1488" s="4">
        <f>L1488-N1488</f>
        <v>0</v>
      </c>
      <c r="N1488" s="98">
        <v>0</v>
      </c>
      <c r="O1488" s="4">
        <f>P1488-N1488</f>
        <v>0</v>
      </c>
      <c r="P1488" s="4">
        <v>0</v>
      </c>
      <c r="Q1488" s="70"/>
      <c r="R1488" s="71"/>
      <c r="S1488" s="97"/>
      <c r="T1488" s="97"/>
      <c r="U1488" s="64"/>
      <c r="V1488" s="64"/>
    </row>
    <row r="1489" spans="1:22" ht="11.65" customHeight="1">
      <c r="A1489" s="2">
        <v>1369</v>
      </c>
      <c r="C1489" s="96"/>
      <c r="H1489" s="72" t="s">
        <v>408</v>
      </c>
      <c r="I1489" s="99">
        <v>0</v>
      </c>
      <c r="J1489" s="99">
        <v>0</v>
      </c>
      <c r="K1489" s="72"/>
      <c r="L1489" s="99">
        <f>SUBTOTAL(9,L1488:L1488)</f>
        <v>0</v>
      </c>
      <c r="M1489" s="99">
        <f>SUBTOTAL(9,M1488:M1488)</f>
        <v>0</v>
      </c>
      <c r="N1489" s="99">
        <f>SUBTOTAL(9,N1488:N1488)</f>
        <v>0</v>
      </c>
      <c r="O1489" s="99">
        <f>SUBTOTAL(9,O1488:O1488)</f>
        <v>0</v>
      </c>
      <c r="P1489" s="99">
        <f>SUBTOTAL(9,P1488:P1488)</f>
        <v>0</v>
      </c>
      <c r="Q1489" s="70"/>
      <c r="R1489" s="71"/>
      <c r="S1489" s="97"/>
      <c r="T1489" s="97"/>
      <c r="U1489" s="64"/>
      <c r="V1489" s="64"/>
    </row>
    <row r="1490" spans="1:22" ht="11.65" customHeight="1">
      <c r="A1490" s="2">
        <v>1370</v>
      </c>
      <c r="C1490" s="96"/>
      <c r="H1490" s="72"/>
      <c r="I1490" s="4"/>
      <c r="J1490" s="4"/>
      <c r="K1490" s="72"/>
      <c r="L1490" s="4"/>
      <c r="M1490" s="4"/>
      <c r="N1490" s="4"/>
      <c r="O1490" s="4"/>
      <c r="P1490" s="4"/>
      <c r="Q1490" s="70"/>
      <c r="R1490" s="71"/>
      <c r="S1490" s="97"/>
      <c r="T1490" s="97"/>
      <c r="U1490" s="64"/>
      <c r="V1490" s="64"/>
    </row>
    <row r="1491" spans="1:22" ht="11.65" customHeight="1">
      <c r="A1491" s="2">
        <v>1371</v>
      </c>
      <c r="C1491" s="96" t="s">
        <v>415</v>
      </c>
      <c r="D1491" s="1" t="s">
        <v>416</v>
      </c>
      <c r="H1491" s="72"/>
      <c r="I1491" s="4"/>
      <c r="J1491" s="4"/>
      <c r="K1491" s="72"/>
      <c r="L1491" s="4"/>
      <c r="M1491" s="4"/>
      <c r="N1491" s="4"/>
      <c r="O1491" s="4"/>
      <c r="P1491" s="4"/>
      <c r="Q1491" s="70"/>
      <c r="R1491" s="71"/>
      <c r="S1491" s="97"/>
      <c r="T1491" s="97"/>
      <c r="U1491" s="64"/>
      <c r="V1491" s="64"/>
    </row>
    <row r="1492" spans="1:22" ht="11.65" customHeight="1">
      <c r="A1492" s="2">
        <v>1372</v>
      </c>
      <c r="C1492" s="96"/>
      <c r="F1492" s="96" t="s">
        <v>574</v>
      </c>
      <c r="G1492" s="1" t="s">
        <v>135</v>
      </c>
      <c r="H1492" s="72"/>
      <c r="I1492" s="4">
        <v>2995028.6949999998</v>
      </c>
      <c r="J1492" s="4">
        <v>1292495.0806462362</v>
      </c>
      <c r="K1492" s="72"/>
      <c r="L1492" s="4">
        <v>2995028.6949999998</v>
      </c>
      <c r="M1492" s="4">
        <f>L1492-N1492</f>
        <v>1702533.6143537636</v>
      </c>
      <c r="N1492" s="98">
        <v>1292495.0806462362</v>
      </c>
      <c r="O1492" s="4">
        <f>P1492-N1492</f>
        <v>0</v>
      </c>
      <c r="P1492" s="4">
        <v>1292495.0806462362</v>
      </c>
      <c r="Q1492" s="70"/>
      <c r="R1492" s="71"/>
      <c r="S1492" s="97"/>
      <c r="T1492" s="97"/>
      <c r="U1492" s="64"/>
      <c r="V1492" s="64"/>
    </row>
    <row r="1493" spans="1:22" ht="11.65" customHeight="1">
      <c r="A1493" s="2">
        <v>1373</v>
      </c>
      <c r="C1493" s="96"/>
      <c r="H1493" s="72" t="s">
        <v>408</v>
      </c>
      <c r="I1493" s="99">
        <v>2995028.6949999998</v>
      </c>
      <c r="J1493" s="99">
        <v>1292495.0806462362</v>
      </c>
      <c r="K1493" s="72"/>
      <c r="L1493" s="99">
        <f>SUBTOTAL(9,L1492:L1492)</f>
        <v>2995028.6949999998</v>
      </c>
      <c r="M1493" s="99">
        <f>SUBTOTAL(9,M1492:M1492)</f>
        <v>1702533.6143537636</v>
      </c>
      <c r="N1493" s="99">
        <f>SUBTOTAL(9,N1492:N1492)</f>
        <v>1292495.0806462362</v>
      </c>
      <c r="O1493" s="99">
        <f>SUBTOTAL(9,O1492:O1492)</f>
        <v>0</v>
      </c>
      <c r="P1493" s="99">
        <f>SUBTOTAL(9,P1492:P1492)</f>
        <v>1292495.0806462362</v>
      </c>
      <c r="Q1493" s="70"/>
      <c r="R1493" s="71"/>
      <c r="S1493" s="97"/>
      <c r="T1493" s="97"/>
      <c r="U1493" s="64"/>
      <c r="V1493" s="64"/>
    </row>
    <row r="1494" spans="1:22" ht="11.65" customHeight="1">
      <c r="A1494" s="2">
        <v>1374</v>
      </c>
      <c r="C1494" s="96"/>
      <c r="H1494" s="72"/>
      <c r="I1494" s="4"/>
      <c r="J1494" s="4"/>
      <c r="K1494" s="72"/>
      <c r="L1494" s="4"/>
      <c r="M1494" s="4"/>
      <c r="N1494" s="4"/>
      <c r="O1494" s="4"/>
      <c r="P1494" s="4"/>
      <c r="Q1494" s="70"/>
      <c r="R1494" s="71"/>
      <c r="S1494" s="97"/>
      <c r="T1494" s="97"/>
      <c r="U1494" s="64"/>
      <c r="V1494" s="64"/>
    </row>
    <row r="1495" spans="1:22" ht="11.65" customHeight="1">
      <c r="A1495" s="2">
        <v>1375</v>
      </c>
      <c r="C1495" s="96"/>
      <c r="H1495" s="72"/>
      <c r="I1495" s="4"/>
      <c r="J1495" s="4"/>
      <c r="K1495" s="72"/>
      <c r="L1495" s="4"/>
      <c r="M1495" s="4"/>
      <c r="N1495" s="4"/>
      <c r="O1495" s="4"/>
      <c r="P1495" s="4"/>
      <c r="Q1495" s="70"/>
      <c r="R1495" s="71"/>
      <c r="S1495" s="97"/>
      <c r="T1495" s="97"/>
      <c r="U1495" s="64"/>
      <c r="V1495" s="64"/>
    </row>
    <row r="1496" spans="1:22" ht="11.65" customHeight="1" thickBot="1">
      <c r="A1496" s="2">
        <v>1376</v>
      </c>
      <c r="C1496" s="101" t="s">
        <v>417</v>
      </c>
      <c r="H1496" s="102" t="s">
        <v>408</v>
      </c>
      <c r="I1496" s="103">
        <v>5906866336.1499949</v>
      </c>
      <c r="J1496" s="103">
        <v>2549089327.3423967</v>
      </c>
      <c r="K1496" s="102"/>
      <c r="L1496" s="103">
        <f>SUBTOTAL(9,L1443:L1493)</f>
        <v>6707674326.3771896</v>
      </c>
      <c r="M1496" s="103">
        <f>SUBTOTAL(9,M1443:M1493)</f>
        <v>3812998865.0392227</v>
      </c>
      <c r="N1496" s="103">
        <f>SUBTOTAL(9,N1443:N1493)</f>
        <v>2894675461.3379669</v>
      </c>
      <c r="O1496" s="103">
        <f>SUBTOTAL(9,O1443:O1493)</f>
        <v>0</v>
      </c>
      <c r="P1496" s="103">
        <f>SUBTOTAL(9,P1443:P1493)</f>
        <v>2894675461.3379669</v>
      </c>
      <c r="Q1496" s="70"/>
      <c r="R1496" s="71"/>
      <c r="S1496" s="97"/>
      <c r="T1496" s="97"/>
      <c r="U1496" s="64"/>
      <c r="V1496" s="64"/>
    </row>
    <row r="1497" spans="1:22" ht="11.65" customHeight="1" thickTop="1">
      <c r="A1497" s="2">
        <v>1377</v>
      </c>
      <c r="C1497" s="96"/>
      <c r="H1497" s="72"/>
      <c r="I1497" s="4"/>
      <c r="J1497" s="4"/>
      <c r="K1497" s="72"/>
      <c r="L1497" s="4"/>
      <c r="M1497" s="4"/>
      <c r="N1497" s="4"/>
      <c r="O1497" s="4"/>
      <c r="P1497" s="4"/>
      <c r="Q1497" s="70"/>
      <c r="R1497" s="71"/>
      <c r="S1497" s="97"/>
      <c r="T1497" s="97"/>
      <c r="U1497" s="64"/>
      <c r="V1497" s="64"/>
    </row>
    <row r="1498" spans="1:22" ht="11.65" customHeight="1">
      <c r="A1498" s="2">
        <v>1378</v>
      </c>
      <c r="C1498" s="96"/>
      <c r="H1498" s="72"/>
      <c r="I1498" s="4"/>
      <c r="J1498" s="4"/>
      <c r="K1498" s="72"/>
      <c r="L1498" s="4"/>
      <c r="M1498" s="4"/>
      <c r="N1498" s="4"/>
      <c r="O1498" s="4"/>
      <c r="P1498" s="4"/>
      <c r="Q1498" s="70"/>
      <c r="R1498" s="71"/>
      <c r="S1498" s="97"/>
      <c r="T1498" s="97"/>
      <c r="U1498" s="64"/>
      <c r="V1498" s="64"/>
    </row>
    <row r="1499" spans="1:22" ht="11.65" customHeight="1">
      <c r="A1499" s="2">
        <v>1379</v>
      </c>
      <c r="C1499" s="96" t="s">
        <v>418</v>
      </c>
      <c r="H1499" s="72"/>
      <c r="I1499" s="4"/>
      <c r="J1499" s="4"/>
      <c r="K1499" s="72"/>
      <c r="L1499" s="4"/>
      <c r="M1499" s="4"/>
      <c r="N1499" s="4"/>
      <c r="O1499" s="4"/>
      <c r="P1499" s="4"/>
      <c r="Q1499" s="70"/>
      <c r="R1499" s="71"/>
      <c r="S1499" s="97"/>
      <c r="T1499" s="97"/>
      <c r="U1499" s="64"/>
      <c r="V1499" s="64"/>
    </row>
    <row r="1500" spans="1:22" ht="11.65" customHeight="1">
      <c r="A1500" s="2">
        <v>1380</v>
      </c>
      <c r="C1500" s="96"/>
      <c r="E1500" s="96" t="s">
        <v>131</v>
      </c>
      <c r="H1500" s="72"/>
      <c r="I1500" s="4">
        <v>0</v>
      </c>
      <c r="J1500" s="4">
        <v>0</v>
      </c>
      <c r="K1500" s="72"/>
      <c r="L1500" s="4">
        <v>0</v>
      </c>
      <c r="M1500" s="4">
        <f>L1500-N1500</f>
        <v>0</v>
      </c>
      <c r="N1500" s="98">
        <v>0</v>
      </c>
      <c r="O1500" s="4">
        <f>P1500-N1500</f>
        <v>0</v>
      </c>
      <c r="P1500" s="4">
        <v>0</v>
      </c>
      <c r="Q1500" s="70"/>
      <c r="R1500" s="71"/>
      <c r="S1500" s="97"/>
      <c r="T1500" s="97"/>
      <c r="U1500" s="64"/>
      <c r="V1500" s="64"/>
    </row>
    <row r="1501" spans="1:22" ht="11.65" customHeight="1">
      <c r="A1501" s="2">
        <v>1381</v>
      </c>
      <c r="C1501" s="96"/>
      <c r="E1501" s="1" t="s">
        <v>136</v>
      </c>
      <c r="H1501" s="72"/>
      <c r="I1501" s="4">
        <v>0</v>
      </c>
      <c r="J1501" s="4">
        <v>0</v>
      </c>
      <c r="K1501" s="72"/>
      <c r="L1501" s="4">
        <v>0</v>
      </c>
      <c r="M1501" s="4">
        <f>L1501-N1501</f>
        <v>0</v>
      </c>
      <c r="N1501" s="98">
        <v>0</v>
      </c>
      <c r="O1501" s="4">
        <f>P1501-N1501</f>
        <v>0</v>
      </c>
      <c r="P1501" s="4">
        <v>0</v>
      </c>
      <c r="Q1501" s="70"/>
      <c r="R1501" s="71"/>
      <c r="S1501" s="97"/>
      <c r="T1501" s="97"/>
      <c r="U1501" s="64"/>
      <c r="V1501" s="64"/>
    </row>
    <row r="1502" spans="1:22" ht="11.65" customHeight="1">
      <c r="A1502" s="2">
        <v>1382</v>
      </c>
      <c r="C1502" s="96"/>
      <c r="E1502" s="1" t="s">
        <v>214</v>
      </c>
      <c r="H1502" s="72"/>
      <c r="I1502" s="4">
        <v>0</v>
      </c>
      <c r="J1502" s="4">
        <v>0</v>
      </c>
      <c r="K1502" s="72"/>
      <c r="L1502" s="4">
        <v>0</v>
      </c>
      <c r="M1502" s="4">
        <f>L1502-N1502</f>
        <v>0</v>
      </c>
      <c r="N1502" s="98">
        <v>0</v>
      </c>
      <c r="O1502" s="4">
        <f>P1502-N1502</f>
        <v>0</v>
      </c>
      <c r="P1502" s="4">
        <v>0</v>
      </c>
      <c r="Q1502" s="70"/>
      <c r="R1502" s="71"/>
      <c r="S1502" s="97"/>
      <c r="T1502" s="97"/>
      <c r="U1502" s="64"/>
      <c r="V1502" s="64"/>
    </row>
    <row r="1503" spans="1:22" ht="11.65" customHeight="1">
      <c r="A1503" s="2">
        <v>1383</v>
      </c>
      <c r="C1503" s="96"/>
      <c r="E1503" s="67" t="s">
        <v>135</v>
      </c>
      <c r="H1503" s="72"/>
      <c r="I1503" s="4">
        <v>5906866336.1499949</v>
      </c>
      <c r="J1503" s="4">
        <v>2549089327.3423967</v>
      </c>
      <c r="K1503" s="72"/>
      <c r="L1503" s="4">
        <v>6707674326.3771896</v>
      </c>
      <c r="M1503" s="4">
        <f>L1503-N1503</f>
        <v>3812998865.0392227</v>
      </c>
      <c r="N1503" s="98">
        <v>2894675461.3379669</v>
      </c>
      <c r="O1503" s="4">
        <f>P1503-N1503</f>
        <v>0</v>
      </c>
      <c r="P1503" s="4">
        <v>2894675461.3379669</v>
      </c>
      <c r="Q1503" s="70"/>
      <c r="R1503" s="71"/>
      <c r="S1503" s="97"/>
      <c r="T1503" s="97"/>
      <c r="U1503" s="64"/>
      <c r="V1503" s="64"/>
    </row>
    <row r="1504" spans="1:22" ht="11.65" customHeight="1">
      <c r="A1504" s="2">
        <v>1384</v>
      </c>
      <c r="C1504" s="96"/>
      <c r="E1504" s="96" t="s">
        <v>219</v>
      </c>
      <c r="H1504" s="72"/>
      <c r="I1504" s="4">
        <v>0</v>
      </c>
      <c r="J1504" s="4">
        <v>0</v>
      </c>
      <c r="K1504" s="72"/>
      <c r="L1504" s="4">
        <v>0</v>
      </c>
      <c r="M1504" s="4">
        <f>L1504-N1504</f>
        <v>0</v>
      </c>
      <c r="N1504" s="98">
        <v>0</v>
      </c>
      <c r="O1504" s="4">
        <f>P1504-N1504</f>
        <v>0</v>
      </c>
      <c r="P1504" s="4">
        <v>0</v>
      </c>
      <c r="Q1504" s="70"/>
      <c r="R1504" s="71"/>
      <c r="S1504" s="97"/>
      <c r="T1504" s="97"/>
      <c r="U1504" s="64"/>
      <c r="V1504" s="64"/>
    </row>
    <row r="1505" spans="1:22" ht="11.65" customHeight="1" thickBot="1">
      <c r="A1505" s="2">
        <v>1385</v>
      </c>
      <c r="C1505" s="96" t="s">
        <v>419</v>
      </c>
      <c r="H1505" s="72" t="s">
        <v>1</v>
      </c>
      <c r="I1505" s="114">
        <v>5906866336.1499949</v>
      </c>
      <c r="J1505" s="114">
        <v>2549089327.3423967</v>
      </c>
      <c r="K1505" s="72"/>
      <c r="L1505" s="114">
        <f>SUM(L1500:L1504)</f>
        <v>6707674326.3771896</v>
      </c>
      <c r="M1505" s="114">
        <f>SUM(M1500:M1504)</f>
        <v>3812998865.0392227</v>
      </c>
      <c r="N1505" s="114">
        <f>SUM(N1500:N1504)</f>
        <v>2894675461.3379669</v>
      </c>
      <c r="O1505" s="114">
        <f>SUM(O1500:O1504)</f>
        <v>0</v>
      </c>
      <c r="P1505" s="114">
        <f>SUM(P1500:P1504)</f>
        <v>2894675461.3379669</v>
      </c>
      <c r="Q1505" s="70"/>
      <c r="R1505" s="71"/>
      <c r="S1505" s="97"/>
      <c r="T1505" s="97"/>
      <c r="U1505" s="64"/>
      <c r="V1505" s="64"/>
    </row>
    <row r="1506" spans="1:22" ht="11.65" customHeight="1" thickTop="1">
      <c r="A1506" s="2">
        <v>1386</v>
      </c>
      <c r="C1506" s="96">
        <v>320</v>
      </c>
      <c r="D1506" s="1" t="s">
        <v>407</v>
      </c>
      <c r="H1506" s="72"/>
      <c r="I1506" s="4"/>
      <c r="J1506" s="4"/>
      <c r="K1506" s="72"/>
      <c r="L1506" s="4"/>
      <c r="M1506" s="4"/>
      <c r="N1506" s="4"/>
      <c r="O1506" s="4"/>
      <c r="P1506" s="4"/>
      <c r="Q1506" s="70"/>
      <c r="R1506" s="71"/>
      <c r="S1506" s="97"/>
      <c r="T1506" s="97"/>
      <c r="U1506" s="64"/>
      <c r="V1506" s="64"/>
    </row>
    <row r="1507" spans="1:22" ht="11.65" customHeight="1">
      <c r="A1507" s="2">
        <v>1387</v>
      </c>
      <c r="C1507" s="96"/>
      <c r="F1507" s="96" t="s">
        <v>574</v>
      </c>
      <c r="G1507" s="1" t="s">
        <v>135</v>
      </c>
      <c r="H1507" s="72"/>
      <c r="I1507" s="4">
        <v>0</v>
      </c>
      <c r="J1507" s="4">
        <v>0</v>
      </c>
      <c r="K1507" s="72"/>
      <c r="L1507" s="4">
        <v>0</v>
      </c>
      <c r="M1507" s="4">
        <f>L1507-N1507</f>
        <v>0</v>
      </c>
      <c r="N1507" s="98">
        <v>0</v>
      </c>
      <c r="O1507" s="4">
        <f>P1507-N1507</f>
        <v>0</v>
      </c>
      <c r="P1507" s="4">
        <v>0</v>
      </c>
      <c r="Q1507" s="70"/>
      <c r="R1507" s="71"/>
      <c r="S1507" s="97"/>
      <c r="T1507" s="97"/>
      <c r="U1507" s="64"/>
      <c r="V1507" s="64"/>
    </row>
    <row r="1508" spans="1:22" ht="11.65" customHeight="1">
      <c r="A1508" s="2">
        <v>1388</v>
      </c>
      <c r="C1508" s="96"/>
      <c r="F1508" s="96" t="s">
        <v>574</v>
      </c>
      <c r="G1508" s="1" t="s">
        <v>135</v>
      </c>
      <c r="H1508" s="72"/>
      <c r="I1508" s="4">
        <v>0</v>
      </c>
      <c r="J1508" s="4">
        <v>0</v>
      </c>
      <c r="K1508" s="72"/>
      <c r="L1508" s="4">
        <v>0</v>
      </c>
      <c r="M1508" s="4">
        <f>L1508-N1508</f>
        <v>0</v>
      </c>
      <c r="N1508" s="98">
        <v>0</v>
      </c>
      <c r="O1508" s="4">
        <f>P1508-N1508</f>
        <v>0</v>
      </c>
      <c r="P1508" s="4">
        <v>0</v>
      </c>
      <c r="Q1508" s="70"/>
      <c r="R1508" s="71"/>
      <c r="S1508" s="97"/>
      <c r="T1508" s="97"/>
      <c r="U1508" s="64"/>
      <c r="V1508" s="64"/>
    </row>
    <row r="1509" spans="1:22" ht="11.65" customHeight="1">
      <c r="A1509" s="2">
        <v>1389</v>
      </c>
      <c r="C1509" s="96"/>
      <c r="H1509" s="72" t="s">
        <v>408</v>
      </c>
      <c r="I1509" s="99">
        <v>0</v>
      </c>
      <c r="J1509" s="99">
        <v>0</v>
      </c>
      <c r="K1509" s="72"/>
      <c r="L1509" s="99">
        <f>SUBTOTAL(9,L1507:L1508)</f>
        <v>0</v>
      </c>
      <c r="M1509" s="99">
        <f>SUBTOTAL(9,M1507:M1508)</f>
        <v>0</v>
      </c>
      <c r="N1509" s="99">
        <f>SUBTOTAL(9,N1507:N1508)</f>
        <v>0</v>
      </c>
      <c r="O1509" s="99">
        <f>SUBTOTAL(9,O1507:O1508)</f>
        <v>0</v>
      </c>
      <c r="P1509" s="99">
        <f>SUBTOTAL(9,P1507:P1508)</f>
        <v>0</v>
      </c>
      <c r="Q1509" s="70"/>
      <c r="R1509" s="71"/>
      <c r="S1509" s="97"/>
      <c r="T1509" s="97"/>
      <c r="U1509" s="64"/>
      <c r="V1509" s="64"/>
    </row>
    <row r="1510" spans="1:22" ht="11.65" customHeight="1">
      <c r="A1510" s="2">
        <v>1390</v>
      </c>
      <c r="C1510" s="96"/>
      <c r="H1510" s="72"/>
      <c r="I1510" s="4"/>
      <c r="J1510" s="4"/>
      <c r="K1510" s="72"/>
      <c r="L1510" s="4"/>
      <c r="M1510" s="4"/>
      <c r="N1510" s="4"/>
      <c r="O1510" s="4"/>
      <c r="P1510" s="4"/>
      <c r="Q1510" s="70"/>
      <c r="R1510" s="71"/>
      <c r="S1510" s="97"/>
      <c r="T1510" s="97"/>
      <c r="U1510" s="64"/>
      <c r="V1510" s="64"/>
    </row>
    <row r="1511" spans="1:22" ht="11.65" customHeight="1">
      <c r="A1511" s="2">
        <v>1391</v>
      </c>
      <c r="C1511" s="96">
        <v>321</v>
      </c>
      <c r="D1511" s="1" t="s">
        <v>409</v>
      </c>
      <c r="H1511" s="72"/>
      <c r="I1511" s="4"/>
      <c r="J1511" s="4"/>
      <c r="K1511" s="72"/>
      <c r="L1511" s="4"/>
      <c r="M1511" s="4"/>
      <c r="N1511" s="4"/>
      <c r="O1511" s="4"/>
      <c r="P1511" s="4"/>
      <c r="Q1511" s="70"/>
      <c r="R1511" s="71"/>
      <c r="S1511" s="97"/>
      <c r="T1511" s="97"/>
      <c r="U1511" s="64"/>
      <c r="V1511" s="64"/>
    </row>
    <row r="1512" spans="1:22" ht="11.65" customHeight="1">
      <c r="A1512" s="2">
        <v>1392</v>
      </c>
      <c r="C1512" s="96"/>
      <c r="F1512" s="96" t="s">
        <v>574</v>
      </c>
      <c r="G1512" s="1" t="s">
        <v>135</v>
      </c>
      <c r="H1512" s="72"/>
      <c r="I1512" s="4">
        <v>0</v>
      </c>
      <c r="J1512" s="4">
        <v>0</v>
      </c>
      <c r="K1512" s="72"/>
      <c r="L1512" s="4">
        <v>0</v>
      </c>
      <c r="M1512" s="4">
        <f>L1512-N1512</f>
        <v>0</v>
      </c>
      <c r="N1512" s="98">
        <v>0</v>
      </c>
      <c r="O1512" s="4">
        <f>P1512-N1512</f>
        <v>0</v>
      </c>
      <c r="P1512" s="4">
        <v>0</v>
      </c>
      <c r="Q1512" s="70"/>
      <c r="R1512" s="71"/>
      <c r="S1512" s="97"/>
      <c r="T1512" s="97"/>
      <c r="U1512" s="64"/>
      <c r="V1512" s="64"/>
    </row>
    <row r="1513" spans="1:22" ht="11.65" customHeight="1">
      <c r="A1513" s="2">
        <v>1393</v>
      </c>
      <c r="C1513" s="96"/>
      <c r="F1513" s="96" t="s">
        <v>574</v>
      </c>
      <c r="G1513" s="1" t="s">
        <v>135</v>
      </c>
      <c r="H1513" s="72" t="s">
        <v>408</v>
      </c>
      <c r="I1513" s="4">
        <v>0</v>
      </c>
      <c r="J1513" s="4">
        <v>0</v>
      </c>
      <c r="K1513" s="72"/>
      <c r="L1513" s="4">
        <v>0</v>
      </c>
      <c r="M1513" s="4">
        <f>L1513-N1513</f>
        <v>0</v>
      </c>
      <c r="N1513" s="98">
        <v>0</v>
      </c>
      <c r="O1513" s="4">
        <f>P1513-N1513</f>
        <v>0</v>
      </c>
      <c r="P1513" s="4">
        <v>0</v>
      </c>
      <c r="Q1513" s="70"/>
      <c r="R1513" s="71"/>
      <c r="S1513" s="97"/>
      <c r="T1513" s="97"/>
      <c r="U1513" s="64"/>
      <c r="V1513" s="64"/>
    </row>
    <row r="1514" spans="1:22" ht="11.65" customHeight="1">
      <c r="A1514" s="2">
        <v>1394</v>
      </c>
      <c r="C1514" s="96"/>
      <c r="H1514" s="72"/>
      <c r="I1514" s="99">
        <v>0</v>
      </c>
      <c r="J1514" s="99">
        <v>0</v>
      </c>
      <c r="K1514" s="72"/>
      <c r="L1514" s="99">
        <f>SUBTOTAL(9,L1512:L1513)</f>
        <v>0</v>
      </c>
      <c r="M1514" s="99">
        <f>SUBTOTAL(9,M1512:M1513)</f>
        <v>0</v>
      </c>
      <c r="N1514" s="99">
        <f>SUBTOTAL(9,N1512:N1513)</f>
        <v>0</v>
      </c>
      <c r="O1514" s="99">
        <f>SUBTOTAL(9,O1512:O1513)</f>
        <v>0</v>
      </c>
      <c r="P1514" s="99">
        <f>SUBTOTAL(9,P1512:P1513)</f>
        <v>0</v>
      </c>
      <c r="Q1514" s="70"/>
      <c r="R1514" s="71"/>
      <c r="S1514" s="97"/>
      <c r="T1514" s="97"/>
      <c r="U1514" s="64"/>
      <c r="V1514" s="64"/>
    </row>
    <row r="1515" spans="1:22" ht="11.65" customHeight="1">
      <c r="A1515" s="2">
        <v>1395</v>
      </c>
      <c r="C1515" s="96"/>
      <c r="H1515" s="72"/>
      <c r="I1515" s="4"/>
      <c r="J1515" s="4"/>
      <c r="K1515" s="72"/>
      <c r="L1515" s="4"/>
      <c r="M1515" s="4"/>
      <c r="N1515" s="4"/>
      <c r="O1515" s="4"/>
      <c r="P1515" s="4"/>
      <c r="Q1515" s="70"/>
      <c r="R1515" s="71"/>
      <c r="S1515" s="97"/>
      <c r="T1515" s="97"/>
      <c r="U1515" s="64"/>
      <c r="V1515" s="64"/>
    </row>
    <row r="1516" spans="1:22" ht="11.65" customHeight="1">
      <c r="A1516" s="2">
        <v>1396</v>
      </c>
      <c r="C1516" s="96">
        <v>322</v>
      </c>
      <c r="D1516" s="1" t="s">
        <v>420</v>
      </c>
      <c r="H1516" s="72"/>
      <c r="I1516" s="4"/>
      <c r="J1516" s="4"/>
      <c r="K1516" s="72"/>
      <c r="L1516" s="4"/>
      <c r="M1516" s="4"/>
      <c r="N1516" s="4"/>
      <c r="O1516" s="4"/>
      <c r="P1516" s="4"/>
      <c r="Q1516" s="70"/>
      <c r="R1516" s="71"/>
      <c r="S1516" s="97"/>
      <c r="T1516" s="97"/>
      <c r="U1516" s="64"/>
      <c r="V1516" s="64"/>
    </row>
    <row r="1517" spans="1:22" ht="11.65" customHeight="1">
      <c r="A1517" s="2">
        <v>1397</v>
      </c>
      <c r="C1517" s="96"/>
      <c r="F1517" s="96" t="s">
        <v>574</v>
      </c>
      <c r="G1517" s="1" t="s">
        <v>135</v>
      </c>
      <c r="H1517" s="72"/>
      <c r="I1517" s="4">
        <v>0</v>
      </c>
      <c r="J1517" s="4">
        <v>0</v>
      </c>
      <c r="K1517" s="72"/>
      <c r="L1517" s="4">
        <v>0</v>
      </c>
      <c r="M1517" s="4">
        <f>L1517-N1517</f>
        <v>0</v>
      </c>
      <c r="N1517" s="98">
        <v>0</v>
      </c>
      <c r="O1517" s="4">
        <f>P1517-N1517</f>
        <v>0</v>
      </c>
      <c r="P1517" s="4">
        <v>0</v>
      </c>
      <c r="Q1517" s="70"/>
      <c r="R1517" s="71"/>
      <c r="S1517" s="97"/>
      <c r="T1517" s="97"/>
      <c r="U1517" s="64"/>
      <c r="V1517" s="64"/>
    </row>
    <row r="1518" spans="1:22" ht="11.65" customHeight="1">
      <c r="A1518" s="2">
        <v>1398</v>
      </c>
      <c r="C1518" s="96"/>
      <c r="F1518" s="96" t="s">
        <v>574</v>
      </c>
      <c r="G1518" s="1" t="s">
        <v>135</v>
      </c>
      <c r="H1518" s="72"/>
      <c r="I1518" s="4">
        <v>0</v>
      </c>
      <c r="J1518" s="4">
        <v>0</v>
      </c>
      <c r="K1518" s="72"/>
      <c r="L1518" s="4">
        <v>0</v>
      </c>
      <c r="M1518" s="4">
        <f>L1518-N1518</f>
        <v>0</v>
      </c>
      <c r="N1518" s="98">
        <v>0</v>
      </c>
      <c r="O1518" s="4">
        <f>P1518-N1518</f>
        <v>0</v>
      </c>
      <c r="P1518" s="4">
        <v>0</v>
      </c>
      <c r="Q1518" s="70"/>
      <c r="R1518" s="71"/>
      <c r="S1518" s="97"/>
      <c r="T1518" s="97"/>
      <c r="U1518" s="64"/>
      <c r="V1518" s="64"/>
    </row>
    <row r="1519" spans="1:22" ht="11.65" customHeight="1">
      <c r="A1519" s="2">
        <v>1399</v>
      </c>
      <c r="C1519" s="96"/>
      <c r="H1519" s="72" t="s">
        <v>408</v>
      </c>
      <c r="I1519" s="99">
        <v>0</v>
      </c>
      <c r="J1519" s="99">
        <v>0</v>
      </c>
      <c r="K1519" s="72"/>
      <c r="L1519" s="99">
        <f>SUBTOTAL(9,L1517:L1518)</f>
        <v>0</v>
      </c>
      <c r="M1519" s="99">
        <f>SUBTOTAL(9,M1517:M1518)</f>
        <v>0</v>
      </c>
      <c r="N1519" s="99">
        <f>SUBTOTAL(9,N1517:N1518)</f>
        <v>0</v>
      </c>
      <c r="O1519" s="99">
        <f>SUBTOTAL(9,O1517:O1518)</f>
        <v>0</v>
      </c>
      <c r="P1519" s="99">
        <f>SUBTOTAL(9,P1517:P1518)</f>
        <v>0</v>
      </c>
      <c r="Q1519" s="70"/>
      <c r="R1519" s="71"/>
      <c r="S1519" s="97"/>
      <c r="T1519" s="97"/>
      <c r="U1519" s="64"/>
      <c r="V1519" s="64"/>
    </row>
    <row r="1520" spans="1:22" ht="11.65" customHeight="1">
      <c r="A1520" s="2">
        <v>1400</v>
      </c>
      <c r="C1520" s="96"/>
      <c r="H1520" s="72"/>
      <c r="I1520" s="4"/>
      <c r="J1520" s="4"/>
      <c r="K1520" s="72"/>
      <c r="L1520" s="4"/>
      <c r="M1520" s="4"/>
      <c r="N1520" s="4"/>
      <c r="O1520" s="4"/>
      <c r="P1520" s="4"/>
      <c r="Q1520" s="70"/>
      <c r="R1520" s="71"/>
      <c r="S1520" s="97"/>
      <c r="T1520" s="97"/>
      <c r="U1520" s="64"/>
      <c r="V1520" s="64"/>
    </row>
    <row r="1521" spans="1:22" ht="11.65" customHeight="1">
      <c r="A1521" s="2">
        <v>1401</v>
      </c>
      <c r="C1521" s="96">
        <v>323</v>
      </c>
      <c r="D1521" s="1" t="s">
        <v>411</v>
      </c>
      <c r="H1521" s="72"/>
      <c r="I1521" s="4"/>
      <c r="J1521" s="4"/>
      <c r="K1521" s="72"/>
      <c r="L1521" s="4"/>
      <c r="M1521" s="4"/>
      <c r="N1521" s="4"/>
      <c r="O1521" s="4"/>
      <c r="P1521" s="4"/>
      <c r="Q1521" s="70"/>
      <c r="R1521" s="71"/>
      <c r="S1521" s="97"/>
      <c r="T1521" s="97"/>
      <c r="U1521" s="64"/>
      <c r="V1521" s="64"/>
    </row>
    <row r="1522" spans="1:22" ht="11.65" customHeight="1">
      <c r="A1522" s="2">
        <v>1402</v>
      </c>
      <c r="C1522" s="96"/>
      <c r="F1522" s="96" t="s">
        <v>574</v>
      </c>
      <c r="G1522" s="1" t="s">
        <v>135</v>
      </c>
      <c r="H1522" s="72"/>
      <c r="I1522" s="4">
        <v>0</v>
      </c>
      <c r="J1522" s="4">
        <v>0</v>
      </c>
      <c r="K1522" s="72"/>
      <c r="L1522" s="4">
        <v>0</v>
      </c>
      <c r="M1522" s="4">
        <f>L1522-N1522</f>
        <v>0</v>
      </c>
      <c r="N1522" s="98">
        <v>0</v>
      </c>
      <c r="O1522" s="4">
        <f>P1522-N1522</f>
        <v>0</v>
      </c>
      <c r="P1522" s="4">
        <v>0</v>
      </c>
      <c r="Q1522" s="70"/>
      <c r="R1522" s="71"/>
      <c r="S1522" s="97"/>
      <c r="T1522" s="97"/>
      <c r="U1522" s="64"/>
      <c r="V1522" s="64"/>
    </row>
    <row r="1523" spans="1:22" ht="11.65" customHeight="1">
      <c r="A1523" s="2">
        <v>1403</v>
      </c>
      <c r="C1523" s="96"/>
      <c r="F1523" s="96" t="s">
        <v>574</v>
      </c>
      <c r="G1523" s="1" t="s">
        <v>135</v>
      </c>
      <c r="H1523" s="72"/>
      <c r="I1523" s="4">
        <v>0</v>
      </c>
      <c r="J1523" s="4">
        <v>0</v>
      </c>
      <c r="K1523" s="72"/>
      <c r="L1523" s="4">
        <v>0</v>
      </c>
      <c r="M1523" s="4">
        <f>L1523-N1523</f>
        <v>0</v>
      </c>
      <c r="N1523" s="98">
        <v>0</v>
      </c>
      <c r="O1523" s="4">
        <f>P1523-N1523</f>
        <v>0</v>
      </c>
      <c r="P1523" s="4">
        <v>0</v>
      </c>
      <c r="Q1523" s="70"/>
      <c r="R1523" s="71"/>
      <c r="S1523" s="97"/>
      <c r="T1523" s="97"/>
      <c r="U1523" s="64"/>
      <c r="V1523" s="64"/>
    </row>
    <row r="1524" spans="1:22" ht="11.65" customHeight="1">
      <c r="A1524" s="2">
        <v>1404</v>
      </c>
      <c r="C1524" s="96"/>
      <c r="H1524" s="72" t="s">
        <v>408</v>
      </c>
      <c r="I1524" s="99">
        <v>0</v>
      </c>
      <c r="J1524" s="99">
        <v>0</v>
      </c>
      <c r="K1524" s="72"/>
      <c r="L1524" s="99">
        <f>SUBTOTAL(9,L1522:L1523)</f>
        <v>0</v>
      </c>
      <c r="M1524" s="99">
        <f>SUBTOTAL(9,M1522:M1523)</f>
        <v>0</v>
      </c>
      <c r="N1524" s="99">
        <f>SUBTOTAL(9,N1522:N1523)</f>
        <v>0</v>
      </c>
      <c r="O1524" s="99">
        <f>SUBTOTAL(9,O1522:O1523)</f>
        <v>0</v>
      </c>
      <c r="P1524" s="99">
        <f>SUBTOTAL(9,P1522:P1523)</f>
        <v>0</v>
      </c>
      <c r="Q1524" s="70"/>
      <c r="R1524" s="71"/>
      <c r="S1524" s="97"/>
      <c r="T1524" s="97"/>
      <c r="U1524" s="64"/>
      <c r="V1524" s="64"/>
    </row>
    <row r="1525" spans="1:22" ht="11.65" customHeight="1">
      <c r="A1525" s="2">
        <v>1405</v>
      </c>
      <c r="C1525" s="96"/>
      <c r="H1525" s="72"/>
      <c r="I1525" s="4"/>
      <c r="J1525" s="4"/>
      <c r="K1525" s="72"/>
      <c r="L1525" s="4"/>
      <c r="M1525" s="4"/>
      <c r="N1525" s="4"/>
      <c r="O1525" s="4"/>
      <c r="P1525" s="4"/>
      <c r="Q1525" s="70"/>
      <c r="R1525" s="71"/>
      <c r="S1525" s="97"/>
      <c r="T1525" s="97"/>
      <c r="U1525" s="64"/>
      <c r="V1525" s="64"/>
    </row>
    <row r="1526" spans="1:22" ht="11.65" customHeight="1">
      <c r="A1526" s="2">
        <v>1406</v>
      </c>
      <c r="C1526" s="96">
        <v>324</v>
      </c>
      <c r="D1526" s="1" t="s">
        <v>407</v>
      </c>
      <c r="H1526" s="72"/>
      <c r="I1526" s="4"/>
      <c r="J1526" s="4"/>
      <c r="K1526" s="72"/>
      <c r="L1526" s="4"/>
      <c r="M1526" s="4"/>
      <c r="N1526" s="4"/>
      <c r="O1526" s="4"/>
      <c r="P1526" s="4"/>
      <c r="Q1526" s="70"/>
      <c r="R1526" s="71"/>
      <c r="S1526" s="97"/>
      <c r="T1526" s="97"/>
      <c r="U1526" s="64"/>
      <c r="V1526" s="64"/>
    </row>
    <row r="1527" spans="1:22" ht="11.65" customHeight="1">
      <c r="A1527" s="2">
        <v>1407</v>
      </c>
      <c r="C1527" s="96"/>
      <c r="F1527" s="96" t="s">
        <v>574</v>
      </c>
      <c r="G1527" s="1" t="s">
        <v>135</v>
      </c>
      <c r="H1527" s="72"/>
      <c r="I1527" s="4">
        <v>0</v>
      </c>
      <c r="J1527" s="4">
        <v>0</v>
      </c>
      <c r="K1527" s="72"/>
      <c r="L1527" s="4">
        <v>0</v>
      </c>
      <c r="M1527" s="4">
        <f>L1527-N1527</f>
        <v>0</v>
      </c>
      <c r="N1527" s="98">
        <v>0</v>
      </c>
      <c r="O1527" s="4">
        <f>P1527-N1527</f>
        <v>0</v>
      </c>
      <c r="P1527" s="4">
        <v>0</v>
      </c>
      <c r="Q1527" s="70"/>
      <c r="R1527" s="71"/>
      <c r="S1527" s="97"/>
      <c r="T1527" s="97"/>
      <c r="U1527" s="64"/>
      <c r="V1527" s="64"/>
    </row>
    <row r="1528" spans="1:22" ht="11.65" customHeight="1">
      <c r="A1528" s="2">
        <v>1408</v>
      </c>
      <c r="C1528" s="96"/>
      <c r="F1528" s="96" t="s">
        <v>574</v>
      </c>
      <c r="G1528" s="1" t="s">
        <v>135</v>
      </c>
      <c r="H1528" s="72"/>
      <c r="I1528" s="4">
        <v>0</v>
      </c>
      <c r="J1528" s="4">
        <v>0</v>
      </c>
      <c r="K1528" s="72"/>
      <c r="L1528" s="4">
        <v>0</v>
      </c>
      <c r="M1528" s="4">
        <f>L1528-N1528</f>
        <v>0</v>
      </c>
      <c r="N1528" s="98">
        <v>0</v>
      </c>
      <c r="O1528" s="4">
        <f>P1528-N1528</f>
        <v>0</v>
      </c>
      <c r="P1528" s="4">
        <v>0</v>
      </c>
      <c r="Q1528" s="70"/>
      <c r="R1528" s="71"/>
      <c r="S1528" s="97"/>
      <c r="T1528" s="97"/>
      <c r="U1528" s="64"/>
      <c r="V1528" s="64"/>
    </row>
    <row r="1529" spans="1:22" ht="11.65" customHeight="1">
      <c r="A1529" s="2">
        <v>1409</v>
      </c>
      <c r="C1529" s="96"/>
      <c r="H1529" s="72" t="s">
        <v>408</v>
      </c>
      <c r="I1529" s="99">
        <v>0</v>
      </c>
      <c r="J1529" s="99">
        <v>0</v>
      </c>
      <c r="K1529" s="72"/>
      <c r="L1529" s="99">
        <f>SUBTOTAL(9,L1527:L1528)</f>
        <v>0</v>
      </c>
      <c r="M1529" s="99">
        <f>SUBTOTAL(9,M1527:M1528)</f>
        <v>0</v>
      </c>
      <c r="N1529" s="99">
        <f>SUBTOTAL(9,N1527:N1528)</f>
        <v>0</v>
      </c>
      <c r="O1529" s="99">
        <f>SUBTOTAL(9,O1527:O1528)</f>
        <v>0</v>
      </c>
      <c r="P1529" s="99">
        <f>SUBTOTAL(9,P1527:P1528)</f>
        <v>0</v>
      </c>
      <c r="Q1529" s="70"/>
      <c r="R1529" s="71"/>
      <c r="S1529" s="97"/>
      <c r="T1529" s="97"/>
      <c r="U1529" s="64"/>
      <c r="V1529" s="64"/>
    </row>
    <row r="1530" spans="1:22" ht="11.65" customHeight="1">
      <c r="A1530" s="2">
        <v>1410</v>
      </c>
      <c r="C1530" s="96"/>
      <c r="H1530" s="72"/>
      <c r="I1530" s="4"/>
      <c r="J1530" s="4"/>
      <c r="K1530" s="72"/>
      <c r="L1530" s="4"/>
      <c r="M1530" s="4"/>
      <c r="N1530" s="4"/>
      <c r="O1530" s="4"/>
      <c r="P1530" s="4"/>
      <c r="Q1530" s="70"/>
      <c r="R1530" s="71"/>
      <c r="S1530" s="97"/>
      <c r="T1530" s="97"/>
      <c r="U1530" s="64"/>
      <c r="V1530" s="64"/>
    </row>
    <row r="1531" spans="1:22" ht="11.65" customHeight="1">
      <c r="A1531" s="2">
        <v>1411</v>
      </c>
      <c r="C1531" s="96">
        <v>325</v>
      </c>
      <c r="D1531" s="1" t="s">
        <v>421</v>
      </c>
      <c r="H1531" s="72"/>
      <c r="I1531" s="4"/>
      <c r="J1531" s="4"/>
      <c r="K1531" s="72"/>
      <c r="L1531" s="4"/>
      <c r="M1531" s="4"/>
      <c r="N1531" s="4"/>
      <c r="O1531" s="4"/>
      <c r="P1531" s="4"/>
      <c r="Q1531" s="70"/>
      <c r="R1531" s="71"/>
      <c r="S1531" s="97"/>
      <c r="T1531" s="97"/>
      <c r="U1531" s="64"/>
      <c r="V1531" s="64"/>
    </row>
    <row r="1532" spans="1:22" ht="11.65" customHeight="1">
      <c r="A1532" s="2">
        <v>1412</v>
      </c>
      <c r="C1532" s="96"/>
      <c r="F1532" s="96" t="s">
        <v>574</v>
      </c>
      <c r="G1532" s="1" t="s">
        <v>135</v>
      </c>
      <c r="H1532" s="72"/>
      <c r="I1532" s="4">
        <v>0</v>
      </c>
      <c r="J1532" s="4">
        <v>0</v>
      </c>
      <c r="K1532" s="72"/>
      <c r="L1532" s="4">
        <v>0</v>
      </c>
      <c r="M1532" s="4">
        <f>L1532-N1532</f>
        <v>0</v>
      </c>
      <c r="N1532" s="98">
        <v>0</v>
      </c>
      <c r="O1532" s="4">
        <f>P1532-N1532</f>
        <v>0</v>
      </c>
      <c r="P1532" s="4">
        <v>0</v>
      </c>
      <c r="Q1532" s="70"/>
      <c r="R1532" s="71"/>
      <c r="S1532" s="97"/>
      <c r="T1532" s="97"/>
      <c r="U1532" s="64"/>
      <c r="V1532" s="64"/>
    </row>
    <row r="1533" spans="1:22" ht="11.65" customHeight="1">
      <c r="A1533" s="2">
        <v>1413</v>
      </c>
      <c r="C1533" s="96"/>
      <c r="F1533" s="96" t="s">
        <v>574</v>
      </c>
      <c r="G1533" s="1" t="s">
        <v>135</v>
      </c>
      <c r="H1533" s="72"/>
      <c r="I1533" s="4">
        <v>0</v>
      </c>
      <c r="J1533" s="4">
        <v>0</v>
      </c>
      <c r="K1533" s="72"/>
      <c r="L1533" s="4">
        <v>0</v>
      </c>
      <c r="M1533" s="4">
        <f>L1533-N1533</f>
        <v>0</v>
      </c>
      <c r="N1533" s="98">
        <v>0</v>
      </c>
      <c r="O1533" s="4">
        <f>P1533-N1533</f>
        <v>0</v>
      </c>
      <c r="P1533" s="4">
        <v>0</v>
      </c>
      <c r="Q1533" s="70"/>
      <c r="R1533" s="71"/>
      <c r="S1533" s="97"/>
      <c r="T1533" s="97"/>
      <c r="U1533" s="64"/>
      <c r="V1533" s="64"/>
    </row>
    <row r="1534" spans="1:22" ht="11.65" customHeight="1">
      <c r="A1534" s="2">
        <v>1414</v>
      </c>
      <c r="C1534" s="96"/>
      <c r="H1534" s="72" t="s">
        <v>408</v>
      </c>
      <c r="I1534" s="99">
        <v>0</v>
      </c>
      <c r="J1534" s="99">
        <v>0</v>
      </c>
      <c r="K1534" s="72"/>
      <c r="L1534" s="99">
        <f>SUBTOTAL(9,L1532:L1533)</f>
        <v>0</v>
      </c>
      <c r="M1534" s="99">
        <f>SUBTOTAL(9,M1532:M1533)</f>
        <v>0</v>
      </c>
      <c r="N1534" s="99">
        <f>SUBTOTAL(9,N1532:N1533)</f>
        <v>0</v>
      </c>
      <c r="O1534" s="99">
        <f>SUBTOTAL(9,O1532:O1533)</f>
        <v>0</v>
      </c>
      <c r="P1534" s="99">
        <f>SUBTOTAL(9,P1532:P1533)</f>
        <v>0</v>
      </c>
      <c r="Q1534" s="70"/>
      <c r="R1534" s="71"/>
      <c r="S1534" s="97"/>
      <c r="T1534" s="97"/>
      <c r="U1534" s="64"/>
      <c r="V1534" s="64"/>
    </row>
    <row r="1535" spans="1:22" ht="11.65" customHeight="1">
      <c r="A1535" s="2">
        <v>1415</v>
      </c>
      <c r="C1535" s="96"/>
      <c r="H1535" s="72"/>
      <c r="I1535" s="4"/>
      <c r="J1535" s="4"/>
      <c r="K1535" s="72"/>
      <c r="L1535" s="4"/>
      <c r="M1535" s="4"/>
      <c r="N1535" s="4"/>
      <c r="O1535" s="4"/>
      <c r="P1535" s="4"/>
      <c r="Q1535" s="70"/>
      <c r="R1535" s="71"/>
      <c r="S1535" s="97"/>
      <c r="T1535" s="97"/>
      <c r="U1535" s="64"/>
      <c r="V1535" s="64"/>
    </row>
    <row r="1536" spans="1:22" ht="11.65" customHeight="1">
      <c r="A1536" s="2">
        <v>1416</v>
      </c>
      <c r="C1536" s="96"/>
      <c r="H1536" s="72"/>
      <c r="I1536" s="4"/>
      <c r="J1536" s="4"/>
      <c r="K1536" s="72"/>
      <c r="L1536" s="4"/>
      <c r="M1536" s="4"/>
      <c r="N1536" s="4"/>
      <c r="O1536" s="4"/>
      <c r="P1536" s="4"/>
      <c r="Q1536" s="70"/>
      <c r="R1536" s="71"/>
      <c r="S1536" s="97"/>
      <c r="T1536" s="97"/>
      <c r="U1536" s="64"/>
      <c r="V1536" s="64"/>
    </row>
    <row r="1537" spans="1:22" ht="11.65" customHeight="1">
      <c r="A1537" s="2">
        <v>1417</v>
      </c>
      <c r="C1537" s="96" t="s">
        <v>422</v>
      </c>
      <c r="D1537" s="1" t="s">
        <v>423</v>
      </c>
      <c r="H1537" s="72"/>
      <c r="I1537" s="4"/>
      <c r="J1537" s="4"/>
      <c r="K1537" s="72"/>
      <c r="L1537" s="4"/>
      <c r="M1537" s="4"/>
      <c r="N1537" s="4"/>
      <c r="O1537" s="4"/>
      <c r="P1537" s="4"/>
      <c r="Q1537" s="70"/>
      <c r="R1537" s="71"/>
      <c r="S1537" s="97"/>
      <c r="T1537" s="97"/>
      <c r="U1537" s="64"/>
      <c r="V1537" s="64"/>
    </row>
    <row r="1538" spans="1:22" ht="11.65" customHeight="1">
      <c r="A1538" s="2">
        <v>1418</v>
      </c>
      <c r="C1538" s="96"/>
      <c r="F1538" s="96" t="s">
        <v>574</v>
      </c>
      <c r="G1538" s="1" t="s">
        <v>135</v>
      </c>
      <c r="H1538" s="72"/>
      <c r="I1538" s="4">
        <v>0</v>
      </c>
      <c r="J1538" s="4">
        <v>0</v>
      </c>
      <c r="K1538" s="72"/>
      <c r="L1538" s="4">
        <v>0</v>
      </c>
      <c r="M1538" s="4">
        <f>L1538-N1538</f>
        <v>0</v>
      </c>
      <c r="N1538" s="98">
        <v>0</v>
      </c>
      <c r="O1538" s="4">
        <f>P1538-N1538</f>
        <v>0</v>
      </c>
      <c r="P1538" s="4">
        <v>0</v>
      </c>
      <c r="Q1538" s="70"/>
      <c r="R1538" s="71"/>
      <c r="S1538" s="97"/>
      <c r="T1538" s="97"/>
      <c r="U1538" s="64"/>
      <c r="V1538" s="64"/>
    </row>
    <row r="1539" spans="1:22" ht="11.65" customHeight="1">
      <c r="A1539" s="2">
        <v>1419</v>
      </c>
      <c r="C1539" s="96"/>
      <c r="H1539" s="72" t="s">
        <v>408</v>
      </c>
      <c r="I1539" s="99">
        <v>0</v>
      </c>
      <c r="J1539" s="99">
        <v>0</v>
      </c>
      <c r="K1539" s="72"/>
      <c r="L1539" s="99">
        <f>SUBTOTAL(9,L1538)</f>
        <v>0</v>
      </c>
      <c r="M1539" s="99">
        <f>SUBTOTAL(9,M1538)</f>
        <v>0</v>
      </c>
      <c r="N1539" s="99">
        <f>SUBTOTAL(9,N1538)</f>
        <v>0</v>
      </c>
      <c r="O1539" s="99">
        <f>SUBTOTAL(9,O1538)</f>
        <v>0</v>
      </c>
      <c r="P1539" s="99">
        <f>SUBTOTAL(9,P1538)</f>
        <v>0</v>
      </c>
      <c r="Q1539" s="70"/>
      <c r="R1539" s="71"/>
      <c r="S1539" s="97"/>
      <c r="T1539" s="97"/>
      <c r="U1539" s="64"/>
      <c r="V1539" s="64"/>
    </row>
    <row r="1540" spans="1:22" ht="11.65" customHeight="1">
      <c r="A1540" s="2">
        <v>1420</v>
      </c>
      <c r="C1540" s="96"/>
      <c r="H1540" s="72"/>
      <c r="I1540" s="4"/>
      <c r="J1540" s="4"/>
      <c r="K1540" s="72"/>
      <c r="L1540" s="4"/>
      <c r="M1540" s="4"/>
      <c r="N1540" s="4"/>
      <c r="O1540" s="4"/>
      <c r="P1540" s="4"/>
      <c r="Q1540" s="70"/>
      <c r="R1540" s="71"/>
      <c r="S1540" s="97"/>
      <c r="T1540" s="97"/>
      <c r="U1540" s="64"/>
      <c r="V1540" s="64"/>
    </row>
    <row r="1541" spans="1:22" ht="11.65" customHeight="1">
      <c r="A1541" s="2">
        <v>1421</v>
      </c>
      <c r="C1541" s="96"/>
      <c r="H1541" s="72"/>
      <c r="I1541" s="4"/>
      <c r="J1541" s="4"/>
      <c r="K1541" s="72"/>
      <c r="L1541" s="4"/>
      <c r="M1541" s="4"/>
      <c r="N1541" s="4"/>
      <c r="O1541" s="4"/>
      <c r="P1541" s="4"/>
      <c r="Q1541" s="70"/>
      <c r="R1541" s="71"/>
      <c r="S1541" s="97"/>
      <c r="T1541" s="97"/>
      <c r="U1541" s="64"/>
      <c r="V1541" s="64"/>
    </row>
    <row r="1542" spans="1:22" ht="11.65" customHeight="1" thickBot="1">
      <c r="A1542" s="2">
        <v>1422</v>
      </c>
      <c r="C1542" s="101" t="s">
        <v>424</v>
      </c>
      <c r="H1542" s="102" t="s">
        <v>408</v>
      </c>
      <c r="I1542" s="103">
        <v>0</v>
      </c>
      <c r="J1542" s="103">
        <v>0</v>
      </c>
      <c r="K1542" s="102"/>
      <c r="L1542" s="103">
        <f>SUBTOTAL(9,L1507:L1539)</f>
        <v>0</v>
      </c>
      <c r="M1542" s="103">
        <f>SUBTOTAL(9,M1507:M1539)</f>
        <v>0</v>
      </c>
      <c r="N1542" s="103">
        <f>SUBTOTAL(9,N1507:N1539)</f>
        <v>0</v>
      </c>
      <c r="O1542" s="103">
        <f>SUBTOTAL(9,O1507:O1539)</f>
        <v>0</v>
      </c>
      <c r="P1542" s="103">
        <f>SUBTOTAL(9,P1507:P1539)</f>
        <v>0</v>
      </c>
      <c r="Q1542" s="70"/>
      <c r="R1542" s="71"/>
      <c r="S1542" s="97"/>
      <c r="T1542" s="97"/>
      <c r="U1542" s="64"/>
      <c r="V1542" s="64"/>
    </row>
    <row r="1543" spans="1:22" ht="11.65" customHeight="1" thickTop="1">
      <c r="A1543" s="2">
        <v>1423</v>
      </c>
      <c r="C1543" s="96"/>
      <c r="H1543" s="72"/>
      <c r="I1543" s="104"/>
      <c r="J1543" s="104"/>
      <c r="K1543" s="72"/>
      <c r="L1543" s="104"/>
      <c r="M1543" s="4"/>
      <c r="N1543" s="4"/>
      <c r="O1543" s="4"/>
      <c r="P1543" s="4"/>
      <c r="Q1543" s="70"/>
      <c r="R1543" s="71"/>
      <c r="S1543" s="97"/>
      <c r="T1543" s="97"/>
      <c r="U1543" s="64"/>
      <c r="V1543" s="64"/>
    </row>
    <row r="1544" spans="1:22" ht="11.65" customHeight="1">
      <c r="A1544" s="2">
        <v>1424</v>
      </c>
      <c r="C1544" s="96"/>
      <c r="E1544" s="67"/>
      <c r="H1544" s="72"/>
      <c r="I1544" s="104"/>
      <c r="J1544" s="104"/>
      <c r="K1544" s="72"/>
      <c r="L1544" s="104"/>
      <c r="M1544" s="104"/>
      <c r="N1544" s="104"/>
      <c r="O1544" s="104"/>
      <c r="P1544" s="104"/>
      <c r="Q1544" s="70"/>
      <c r="R1544" s="71"/>
      <c r="S1544" s="97"/>
      <c r="T1544" s="97"/>
      <c r="U1544" s="64"/>
      <c r="V1544" s="64"/>
    </row>
    <row r="1545" spans="1:22" ht="11.65" customHeight="1">
      <c r="A1545" s="2">
        <v>1425</v>
      </c>
      <c r="C1545" s="105"/>
      <c r="D1545" s="106"/>
      <c r="E1545" s="107"/>
      <c r="G1545" s="106"/>
      <c r="H1545" s="108"/>
      <c r="I1545" s="109"/>
      <c r="J1545" s="109"/>
      <c r="K1545" s="108"/>
      <c r="L1545" s="109"/>
      <c r="M1545" s="109"/>
      <c r="N1545" s="109"/>
      <c r="O1545" s="109"/>
      <c r="P1545" s="109"/>
      <c r="Q1545" s="70"/>
      <c r="R1545" s="71"/>
      <c r="S1545" s="97"/>
      <c r="T1545" s="97"/>
      <c r="U1545" s="64"/>
      <c r="V1545" s="64"/>
    </row>
    <row r="1546" spans="1:22" ht="11.65" customHeight="1">
      <c r="A1546" s="2">
        <v>1426</v>
      </c>
      <c r="C1546" s="96" t="s">
        <v>425</v>
      </c>
      <c r="H1546" s="72"/>
      <c r="I1546" s="4"/>
      <c r="J1546" s="4"/>
      <c r="K1546" s="72"/>
      <c r="L1546" s="4"/>
      <c r="M1546" s="4"/>
      <c r="N1546" s="4"/>
      <c r="O1546" s="4"/>
      <c r="P1546" s="4"/>
      <c r="Q1546" s="70"/>
      <c r="R1546" s="71"/>
      <c r="S1546" s="97"/>
      <c r="T1546" s="97"/>
      <c r="U1546" s="64"/>
      <c r="V1546" s="64"/>
    </row>
    <row r="1547" spans="1:22" ht="11.65" customHeight="1">
      <c r="A1547" s="2">
        <v>1427</v>
      </c>
      <c r="C1547" s="96"/>
      <c r="E1547" s="1" t="s">
        <v>136</v>
      </c>
      <c r="H1547" s="72"/>
      <c r="I1547" s="4">
        <v>0</v>
      </c>
      <c r="J1547" s="4">
        <v>0</v>
      </c>
      <c r="K1547" s="72"/>
      <c r="L1547" s="4">
        <v>0</v>
      </c>
      <c r="M1547" s="4">
        <f>L1547-N1547</f>
        <v>0</v>
      </c>
      <c r="N1547" s="98">
        <v>0</v>
      </c>
      <c r="O1547" s="4">
        <f>P1547-N1547</f>
        <v>0</v>
      </c>
      <c r="P1547" s="4">
        <v>0</v>
      </c>
      <c r="Q1547" s="70"/>
      <c r="R1547" s="71"/>
      <c r="S1547" s="97"/>
      <c r="T1547" s="97"/>
      <c r="U1547" s="64"/>
      <c r="V1547" s="64"/>
    </row>
    <row r="1548" spans="1:22" ht="11.65" customHeight="1">
      <c r="A1548" s="2">
        <v>1428</v>
      </c>
      <c r="C1548" s="96"/>
      <c r="E1548" s="1" t="s">
        <v>214</v>
      </c>
      <c r="H1548" s="72"/>
      <c r="I1548" s="4">
        <v>0</v>
      </c>
      <c r="J1548" s="4">
        <v>0</v>
      </c>
      <c r="K1548" s="72"/>
      <c r="L1548" s="4">
        <v>0</v>
      </c>
      <c r="M1548" s="4">
        <f>L1548-N1548</f>
        <v>0</v>
      </c>
      <c r="N1548" s="98">
        <v>0</v>
      </c>
      <c r="O1548" s="4">
        <f>P1548-N1548</f>
        <v>0</v>
      </c>
      <c r="P1548" s="4">
        <v>0</v>
      </c>
      <c r="Q1548" s="70"/>
      <c r="R1548" s="71"/>
      <c r="S1548" s="97"/>
      <c r="T1548" s="97"/>
      <c r="U1548" s="64"/>
      <c r="V1548" s="64"/>
    </row>
    <row r="1549" spans="1:22" ht="11.65" customHeight="1">
      <c r="A1549" s="2">
        <v>1429</v>
      </c>
      <c r="C1549" s="96"/>
      <c r="E1549" s="1" t="s">
        <v>135</v>
      </c>
      <c r="H1549" s="72"/>
      <c r="I1549" s="4">
        <v>0</v>
      </c>
      <c r="J1549" s="4">
        <v>0</v>
      </c>
      <c r="K1549" s="72"/>
      <c r="L1549" s="4">
        <v>0</v>
      </c>
      <c r="M1549" s="4">
        <f>L1549-N1549</f>
        <v>0</v>
      </c>
      <c r="N1549" s="98">
        <v>0</v>
      </c>
      <c r="O1549" s="4">
        <f>P1549-N1549</f>
        <v>0</v>
      </c>
      <c r="P1549" s="4">
        <v>0</v>
      </c>
      <c r="Q1549" s="70"/>
      <c r="R1549" s="71"/>
      <c r="S1549" s="97"/>
      <c r="T1549" s="97"/>
      <c r="U1549" s="64"/>
      <c r="V1549" s="64"/>
    </row>
    <row r="1550" spans="1:22" ht="11.65" customHeight="1">
      <c r="A1550" s="2">
        <v>1430</v>
      </c>
      <c r="C1550" s="96"/>
      <c r="H1550" s="72"/>
      <c r="I1550" s="4"/>
      <c r="J1550" s="4"/>
      <c r="K1550" s="72"/>
      <c r="L1550" s="4"/>
      <c r="M1550" s="4"/>
      <c r="N1550" s="4"/>
      <c r="O1550" s="4"/>
      <c r="P1550" s="4"/>
      <c r="Q1550" s="70"/>
      <c r="R1550" s="71"/>
      <c r="S1550" s="97"/>
      <c r="T1550" s="97"/>
      <c r="U1550" s="64"/>
      <c r="V1550" s="64"/>
    </row>
    <row r="1551" spans="1:22" ht="11.65" customHeight="1" thickBot="1">
      <c r="A1551" s="2">
        <v>1431</v>
      </c>
      <c r="C1551" s="96" t="s">
        <v>426</v>
      </c>
      <c r="H1551" s="72"/>
      <c r="I1551" s="114">
        <v>0</v>
      </c>
      <c r="J1551" s="114">
        <v>0</v>
      </c>
      <c r="K1551" s="72"/>
      <c r="L1551" s="114">
        <f>SUM(L1547:L1549)</f>
        <v>0</v>
      </c>
      <c r="M1551" s="114">
        <f>SUM(M1547:M1549)</f>
        <v>0</v>
      </c>
      <c r="N1551" s="114">
        <f>SUM(N1547:N1549)</f>
        <v>0</v>
      </c>
      <c r="O1551" s="114">
        <f>SUM(O1547:O1549)</f>
        <v>0</v>
      </c>
      <c r="P1551" s="114">
        <f>SUM(P1547:P1549)</f>
        <v>0</v>
      </c>
      <c r="Q1551" s="70"/>
      <c r="R1551" s="71"/>
      <c r="S1551" s="97"/>
      <c r="T1551" s="97"/>
      <c r="U1551" s="64"/>
      <c r="V1551" s="64"/>
    </row>
    <row r="1552" spans="1:22" ht="11.65" customHeight="1" thickTop="1">
      <c r="A1552" s="2">
        <v>1432</v>
      </c>
      <c r="C1552" s="96"/>
      <c r="H1552" s="72"/>
      <c r="I1552" s="4"/>
      <c r="J1552" s="4"/>
      <c r="K1552" s="72"/>
      <c r="L1552" s="4"/>
      <c r="M1552" s="4"/>
      <c r="N1552" s="4"/>
      <c r="O1552" s="4"/>
      <c r="P1552" s="4"/>
      <c r="Q1552" s="70"/>
      <c r="R1552" s="71"/>
      <c r="S1552" s="97"/>
      <c r="T1552" s="97"/>
      <c r="U1552" s="64"/>
      <c r="V1552" s="64"/>
    </row>
    <row r="1553" spans="1:22" ht="11.65" customHeight="1">
      <c r="A1553" s="2">
        <v>1433</v>
      </c>
      <c r="C1553" s="96">
        <v>330</v>
      </c>
      <c r="D1553" s="1" t="s">
        <v>407</v>
      </c>
      <c r="H1553" s="72"/>
      <c r="I1553" s="4"/>
      <c r="J1553" s="4"/>
      <c r="K1553" s="72"/>
      <c r="L1553" s="4"/>
      <c r="M1553" s="4"/>
      <c r="N1553" s="4"/>
      <c r="O1553" s="4"/>
      <c r="P1553" s="4"/>
      <c r="Q1553" s="70"/>
      <c r="R1553" s="71"/>
      <c r="S1553" s="97"/>
      <c r="T1553" s="97"/>
      <c r="U1553" s="64"/>
      <c r="V1553" s="64"/>
    </row>
    <row r="1554" spans="1:22" ht="11.65" customHeight="1">
      <c r="A1554" s="2">
        <v>1434</v>
      </c>
      <c r="C1554" s="96"/>
      <c r="E1554" s="67"/>
      <c r="F1554" s="96" t="s">
        <v>574</v>
      </c>
      <c r="G1554" s="1" t="s">
        <v>135</v>
      </c>
      <c r="H1554" s="72"/>
      <c r="I1554" s="4">
        <v>10579478.285</v>
      </c>
      <c r="J1554" s="4">
        <v>4565540.1105150953</v>
      </c>
      <c r="K1554" s="72"/>
      <c r="L1554" s="4">
        <v>10579478.285</v>
      </c>
      <c r="M1554" s="4">
        <f>L1554-N1554</f>
        <v>6013938.1744849049</v>
      </c>
      <c r="N1554" s="98">
        <v>4565540.1105150953</v>
      </c>
      <c r="O1554" s="4">
        <f>P1554-N1554</f>
        <v>0</v>
      </c>
      <c r="P1554" s="4">
        <v>4565540.1105150953</v>
      </c>
      <c r="Q1554" s="70"/>
      <c r="R1554" s="71"/>
      <c r="S1554" s="97"/>
      <c r="T1554" s="97"/>
      <c r="U1554" s="64"/>
      <c r="V1554" s="64"/>
    </row>
    <row r="1555" spans="1:22" ht="11.65" customHeight="1">
      <c r="A1555" s="2">
        <v>1435</v>
      </c>
      <c r="C1555" s="96"/>
      <c r="E1555" s="67"/>
      <c r="F1555" s="96" t="s">
        <v>574</v>
      </c>
      <c r="G1555" s="1" t="s">
        <v>135</v>
      </c>
      <c r="H1555" s="72"/>
      <c r="I1555" s="4">
        <v>5269723.2149999999</v>
      </c>
      <c r="J1555" s="4">
        <v>2274132.2455859706</v>
      </c>
      <c r="K1555" s="72"/>
      <c r="L1555" s="4">
        <v>5269723.2149999999</v>
      </c>
      <c r="M1555" s="4">
        <f>L1555-N1555</f>
        <v>2995590.9694140293</v>
      </c>
      <c r="N1555" s="98">
        <v>2274132.2455859706</v>
      </c>
      <c r="O1555" s="4">
        <f>P1555-N1555</f>
        <v>0</v>
      </c>
      <c r="P1555" s="4">
        <v>2274132.2455859706</v>
      </c>
      <c r="Q1555" s="70"/>
      <c r="R1555" s="71"/>
      <c r="S1555" s="97"/>
      <c r="T1555" s="97"/>
      <c r="U1555" s="64"/>
      <c r="V1555" s="64"/>
    </row>
    <row r="1556" spans="1:22" ht="11.65" customHeight="1">
      <c r="A1556" s="2">
        <v>1436</v>
      </c>
      <c r="C1556" s="96"/>
      <c r="E1556" s="67"/>
      <c r="F1556" s="96" t="s">
        <v>574</v>
      </c>
      <c r="G1556" s="1" t="s">
        <v>135</v>
      </c>
      <c r="H1556" s="72"/>
      <c r="I1556" s="4">
        <v>6608428.4100000001</v>
      </c>
      <c r="J1556" s="4">
        <v>2851846.2026714669</v>
      </c>
      <c r="K1556" s="72"/>
      <c r="L1556" s="4">
        <v>6608428.4100000001</v>
      </c>
      <c r="M1556" s="4">
        <f>L1556-N1556</f>
        <v>3756582.2073285333</v>
      </c>
      <c r="N1556" s="98">
        <v>2851846.2026714669</v>
      </c>
      <c r="O1556" s="4">
        <f>P1556-N1556</f>
        <v>0</v>
      </c>
      <c r="P1556" s="4">
        <v>2851846.2026714669</v>
      </c>
      <c r="Q1556" s="70"/>
      <c r="R1556" s="71"/>
      <c r="S1556" s="97"/>
      <c r="T1556" s="97"/>
      <c r="U1556" s="64"/>
      <c r="V1556" s="64"/>
    </row>
    <row r="1557" spans="1:22" ht="11.65" customHeight="1">
      <c r="A1557" s="2">
        <v>1437</v>
      </c>
      <c r="C1557" s="96"/>
      <c r="E1557" s="67"/>
      <c r="F1557" s="96" t="s">
        <v>574</v>
      </c>
      <c r="G1557" s="1" t="s">
        <v>135</v>
      </c>
      <c r="H1557" s="72"/>
      <c r="I1557" s="4">
        <v>672873.25</v>
      </c>
      <c r="J1557" s="4">
        <v>290376.3048999586</v>
      </c>
      <c r="K1557" s="72"/>
      <c r="L1557" s="4">
        <v>672873.25</v>
      </c>
      <c r="M1557" s="4">
        <f>L1557-N1557</f>
        <v>382496.9451000414</v>
      </c>
      <c r="N1557" s="98">
        <v>290376.3048999586</v>
      </c>
      <c r="O1557" s="4">
        <f>P1557-N1557</f>
        <v>0</v>
      </c>
      <c r="P1557" s="4">
        <v>290376.3048999586</v>
      </c>
      <c r="Q1557" s="70"/>
      <c r="R1557" s="71"/>
      <c r="S1557" s="97"/>
      <c r="T1557" s="97"/>
      <c r="U1557" s="64"/>
      <c r="V1557" s="64"/>
    </row>
    <row r="1558" spans="1:22" ht="11.65" customHeight="1">
      <c r="A1558" s="2">
        <v>1438</v>
      </c>
      <c r="C1558" s="96"/>
      <c r="H1558" s="72" t="s">
        <v>408</v>
      </c>
      <c r="I1558" s="99">
        <v>23130503.16</v>
      </c>
      <c r="J1558" s="99">
        <v>9981894.8636724912</v>
      </c>
      <c r="K1558" s="72"/>
      <c r="L1558" s="99">
        <f>SUBTOTAL(9,L1554:L1557)</f>
        <v>23130503.16</v>
      </c>
      <c r="M1558" s="99">
        <f>SUBTOTAL(9,M1554:M1557)</f>
        <v>13148608.296327509</v>
      </c>
      <c r="N1558" s="99">
        <f>SUBTOTAL(9,N1554:N1557)</f>
        <v>9981894.8636724912</v>
      </c>
      <c r="O1558" s="99">
        <f>SUBTOTAL(9,O1554:O1557)</f>
        <v>0</v>
      </c>
      <c r="P1558" s="99">
        <f>SUBTOTAL(9,P1554:P1557)</f>
        <v>9981894.8636724912</v>
      </c>
      <c r="Q1558" s="70"/>
      <c r="R1558" s="71"/>
      <c r="S1558" s="97"/>
      <c r="T1558" s="97"/>
      <c r="U1558" s="64"/>
      <c r="V1558" s="64"/>
    </row>
    <row r="1559" spans="1:22" ht="11.65" customHeight="1">
      <c r="A1559" s="2">
        <v>1439</v>
      </c>
      <c r="C1559" s="96"/>
      <c r="H1559" s="72"/>
      <c r="I1559" s="4"/>
      <c r="J1559" s="4"/>
      <c r="K1559" s="72"/>
      <c r="L1559" s="4"/>
      <c r="M1559" s="4"/>
      <c r="N1559" s="4"/>
      <c r="O1559" s="4"/>
      <c r="P1559" s="4"/>
      <c r="Q1559" s="70"/>
      <c r="R1559" s="71"/>
      <c r="S1559" s="97"/>
      <c r="T1559" s="97"/>
      <c r="U1559" s="64"/>
      <c r="V1559" s="64"/>
    </row>
    <row r="1560" spans="1:22" ht="11.65" customHeight="1">
      <c r="A1560" s="2">
        <v>1440</v>
      </c>
      <c r="C1560" s="96">
        <v>331</v>
      </c>
      <c r="D1560" s="1" t="s">
        <v>409</v>
      </c>
      <c r="H1560" s="72"/>
      <c r="I1560" s="4"/>
      <c r="J1560" s="4"/>
      <c r="K1560" s="72"/>
      <c r="L1560" s="4"/>
      <c r="M1560" s="4"/>
      <c r="N1560" s="4"/>
      <c r="O1560" s="4"/>
      <c r="P1560" s="4"/>
      <c r="Q1560" s="70"/>
      <c r="R1560" s="71"/>
      <c r="S1560" s="97"/>
      <c r="T1560" s="97"/>
      <c r="U1560" s="64"/>
      <c r="V1560" s="64"/>
    </row>
    <row r="1561" spans="1:22" ht="11.65" customHeight="1">
      <c r="A1561" s="2">
        <v>1441</v>
      </c>
      <c r="C1561" s="96"/>
      <c r="E1561" s="67"/>
      <c r="F1561" s="96" t="s">
        <v>574</v>
      </c>
      <c r="G1561" s="1" t="s">
        <v>135</v>
      </c>
      <c r="H1561" s="72"/>
      <c r="I1561" s="4">
        <v>20891788.960000001</v>
      </c>
      <c r="J1561" s="4">
        <v>9015784.8910690825</v>
      </c>
      <c r="K1561" s="72"/>
      <c r="L1561" s="4">
        <v>20891788.960000001</v>
      </c>
      <c r="M1561" s="4">
        <f>L1561-N1561</f>
        <v>11876004.068930918</v>
      </c>
      <c r="N1561" s="98">
        <v>9015784.8910690825</v>
      </c>
      <c r="O1561" s="4">
        <f>P1561-N1561</f>
        <v>0</v>
      </c>
      <c r="P1561" s="4">
        <v>9015784.8910690825</v>
      </c>
      <c r="Q1561" s="70"/>
      <c r="R1561" s="71"/>
      <c r="S1561" s="97"/>
      <c r="T1561" s="97"/>
      <c r="U1561" s="64"/>
      <c r="V1561" s="64"/>
    </row>
    <row r="1562" spans="1:22" ht="11.65" customHeight="1">
      <c r="A1562" s="2">
        <v>1442</v>
      </c>
      <c r="C1562" s="96"/>
      <c r="E1562" s="67"/>
      <c r="F1562" s="96" t="s">
        <v>574</v>
      </c>
      <c r="G1562" s="1" t="s">
        <v>135</v>
      </c>
      <c r="H1562" s="72"/>
      <c r="I1562" s="4">
        <v>5284981.7549999999</v>
      </c>
      <c r="J1562" s="4">
        <v>2280717.0198556688</v>
      </c>
      <c r="K1562" s="72"/>
      <c r="L1562" s="4">
        <v>5284981.7549999999</v>
      </c>
      <c r="M1562" s="4">
        <f>L1562-N1562</f>
        <v>3004264.7351443311</v>
      </c>
      <c r="N1562" s="98">
        <v>2280717.0198556688</v>
      </c>
      <c r="O1562" s="4">
        <f>P1562-N1562</f>
        <v>0</v>
      </c>
      <c r="P1562" s="4">
        <v>2280717.0198556688</v>
      </c>
      <c r="Q1562" s="70"/>
      <c r="R1562" s="71"/>
      <c r="S1562" s="97"/>
      <c r="T1562" s="97"/>
      <c r="U1562" s="64"/>
      <c r="V1562" s="64"/>
    </row>
    <row r="1563" spans="1:22" ht="11.65" customHeight="1">
      <c r="A1563" s="2">
        <v>1443</v>
      </c>
      <c r="C1563" s="96"/>
      <c r="E1563" s="67"/>
      <c r="F1563" s="96" t="s">
        <v>574</v>
      </c>
      <c r="G1563" s="1" t="s">
        <v>135</v>
      </c>
      <c r="H1563" s="72"/>
      <c r="I1563" s="4">
        <v>75964875.555000007</v>
      </c>
      <c r="J1563" s="4">
        <v>32782399.754851442</v>
      </c>
      <c r="K1563" s="72"/>
      <c r="L1563" s="4">
        <v>75964875.555000007</v>
      </c>
      <c r="M1563" s="4">
        <f>L1563-N1563</f>
        <v>43182475.800148562</v>
      </c>
      <c r="N1563" s="98">
        <v>32782399.754851442</v>
      </c>
      <c r="O1563" s="4">
        <f>P1563-N1563</f>
        <v>0</v>
      </c>
      <c r="P1563" s="4">
        <v>32782399.754851442</v>
      </c>
      <c r="Q1563" s="70"/>
      <c r="R1563" s="71"/>
      <c r="S1563" s="97"/>
      <c r="T1563" s="97"/>
      <c r="U1563" s="64"/>
      <c r="V1563" s="64"/>
    </row>
    <row r="1564" spans="1:22" ht="11.65" customHeight="1">
      <c r="A1564" s="2">
        <v>1444</v>
      </c>
      <c r="C1564" s="96"/>
      <c r="E1564" s="67"/>
      <c r="F1564" s="96" t="s">
        <v>574</v>
      </c>
      <c r="G1564" s="1" t="s">
        <v>135</v>
      </c>
      <c r="H1564" s="72"/>
      <c r="I1564" s="4">
        <v>8101986.4800000004</v>
      </c>
      <c r="J1564" s="4">
        <v>3496386.4240580564</v>
      </c>
      <c r="K1564" s="72"/>
      <c r="L1564" s="4">
        <v>8101986.4800000004</v>
      </c>
      <c r="M1564" s="4">
        <f>L1564-N1564</f>
        <v>4605600.055941944</v>
      </c>
      <c r="N1564" s="98">
        <v>3496386.4240580564</v>
      </c>
      <c r="O1564" s="4">
        <f>P1564-N1564</f>
        <v>0</v>
      </c>
      <c r="P1564" s="4">
        <v>3496386.4240580564</v>
      </c>
      <c r="Q1564" s="70"/>
      <c r="R1564" s="71"/>
      <c r="S1564" s="97"/>
      <c r="T1564" s="97"/>
      <c r="U1564" s="64"/>
      <c r="V1564" s="64"/>
    </row>
    <row r="1565" spans="1:22" ht="11.65" customHeight="1">
      <c r="A1565" s="2">
        <v>1445</v>
      </c>
      <c r="C1565" s="96"/>
      <c r="H1565" s="72" t="s">
        <v>408</v>
      </c>
      <c r="I1565" s="99">
        <v>110243632.75000001</v>
      </c>
      <c r="J1565" s="99">
        <v>47575288.089834251</v>
      </c>
      <c r="K1565" s="72"/>
      <c r="L1565" s="99">
        <f>SUBTOTAL(9,L1561:L1564)</f>
        <v>110243632.75000001</v>
      </c>
      <c r="M1565" s="99">
        <f>SUBTOTAL(9,M1561:M1564)</f>
        <v>62668344.660165757</v>
      </c>
      <c r="N1565" s="99">
        <f>SUBTOTAL(9,N1561:N1564)</f>
        <v>47575288.089834251</v>
      </c>
      <c r="O1565" s="99">
        <f>SUBTOTAL(9,O1561:O1564)</f>
        <v>0</v>
      </c>
      <c r="P1565" s="99">
        <f>SUBTOTAL(9,P1561:P1564)</f>
        <v>47575288.089834251</v>
      </c>
      <c r="Q1565" s="70"/>
      <c r="R1565" s="71"/>
      <c r="S1565" s="97"/>
      <c r="T1565" s="97"/>
      <c r="U1565" s="64"/>
      <c r="V1565" s="64"/>
    </row>
    <row r="1566" spans="1:22" ht="11.65" customHeight="1">
      <c r="A1566" s="2">
        <v>1446</v>
      </c>
      <c r="C1566" s="96"/>
      <c r="H1566" s="72"/>
      <c r="I1566" s="4"/>
      <c r="J1566" s="4"/>
      <c r="K1566" s="72"/>
      <c r="L1566" s="4"/>
      <c r="M1566" s="4"/>
      <c r="N1566" s="4"/>
      <c r="O1566" s="4"/>
      <c r="P1566" s="4"/>
      <c r="Q1566" s="70"/>
      <c r="R1566" s="71"/>
      <c r="S1566" s="97"/>
      <c r="T1566" s="97"/>
      <c r="U1566" s="64"/>
      <c r="V1566" s="64"/>
    </row>
    <row r="1567" spans="1:22" ht="11.65" customHeight="1">
      <c r="A1567" s="2">
        <v>1447</v>
      </c>
      <c r="C1567" s="96">
        <v>332</v>
      </c>
      <c r="D1567" s="1" t="s">
        <v>427</v>
      </c>
      <c r="H1567" s="72"/>
      <c r="I1567" s="4"/>
      <c r="J1567" s="4"/>
      <c r="K1567" s="72"/>
      <c r="L1567" s="4"/>
      <c r="M1567" s="4"/>
      <c r="N1567" s="4"/>
      <c r="O1567" s="4"/>
      <c r="P1567" s="4"/>
      <c r="Q1567" s="70"/>
      <c r="R1567" s="71"/>
      <c r="S1567" s="97"/>
      <c r="T1567" s="97"/>
      <c r="U1567" s="64"/>
      <c r="V1567" s="64"/>
    </row>
    <row r="1568" spans="1:22" ht="11.65" customHeight="1">
      <c r="A1568" s="2">
        <v>1448</v>
      </c>
      <c r="C1568" s="96"/>
      <c r="E1568" s="67"/>
      <c r="F1568" s="96" t="s">
        <v>574</v>
      </c>
      <c r="G1568" s="1" t="s">
        <v>135</v>
      </c>
      <c r="H1568" s="72"/>
      <c r="I1568" s="4">
        <v>150930673.62</v>
      </c>
      <c r="J1568" s="4">
        <v>65133650.805463374</v>
      </c>
      <c r="K1568" s="72"/>
      <c r="L1568" s="4">
        <v>144295486.90578938</v>
      </c>
      <c r="M1568" s="4">
        <f>L1568-N1568</f>
        <v>82025229.763833612</v>
      </c>
      <c r="N1568" s="98">
        <v>62270257.141955756</v>
      </c>
      <c r="O1568" s="4">
        <f>P1568-N1568</f>
        <v>0</v>
      </c>
      <c r="P1568" s="4">
        <v>62270257.141955756</v>
      </c>
      <c r="Q1568" s="70"/>
      <c r="R1568" s="71"/>
      <c r="S1568" s="97"/>
      <c r="T1568" s="97"/>
      <c r="U1568" s="64"/>
      <c r="V1568" s="64"/>
    </row>
    <row r="1569" spans="1:22" ht="11.65" customHeight="1">
      <c r="A1569" s="2">
        <v>1449</v>
      </c>
      <c r="C1569" s="96"/>
      <c r="E1569" s="67"/>
      <c r="F1569" s="96" t="s">
        <v>574</v>
      </c>
      <c r="G1569" s="1" t="s">
        <v>135</v>
      </c>
      <c r="H1569" s="72"/>
      <c r="I1569" s="4">
        <v>20039679.02</v>
      </c>
      <c r="J1569" s="4">
        <v>8648059.5642772596</v>
      </c>
      <c r="K1569" s="72"/>
      <c r="L1569" s="4">
        <v>18013394.30513766</v>
      </c>
      <c r="M1569" s="4">
        <f>L1569-N1569</f>
        <v>10239771.44669912</v>
      </c>
      <c r="N1569" s="98">
        <v>7773622.8584385412</v>
      </c>
      <c r="O1569" s="4">
        <f>P1569-N1569</f>
        <v>0</v>
      </c>
      <c r="P1569" s="4">
        <v>7773622.8584385412</v>
      </c>
      <c r="Q1569" s="70"/>
      <c r="R1569" s="71"/>
      <c r="S1569" s="97"/>
      <c r="T1569" s="97"/>
      <c r="U1569" s="64"/>
      <c r="V1569" s="64"/>
    </row>
    <row r="1570" spans="1:22" ht="11.65" customHeight="1">
      <c r="A1570" s="2">
        <v>1450</v>
      </c>
      <c r="C1570" s="96"/>
      <c r="E1570" s="67"/>
      <c r="F1570" s="96" t="s">
        <v>574</v>
      </c>
      <c r="G1570" s="1" t="s">
        <v>135</v>
      </c>
      <c r="H1570" s="72"/>
      <c r="I1570" s="4">
        <v>110095599.54000001</v>
      </c>
      <c r="J1570" s="4">
        <v>47511404.830212504</v>
      </c>
      <c r="K1570" s="72"/>
      <c r="L1570" s="4">
        <v>291892109.17462665</v>
      </c>
      <c r="M1570" s="4">
        <f>L1570-N1570</f>
        <v>165927000.45380384</v>
      </c>
      <c r="N1570" s="98">
        <v>125965108.72082281</v>
      </c>
      <c r="O1570" s="4">
        <f>P1570-N1570</f>
        <v>0</v>
      </c>
      <c r="P1570" s="4">
        <v>125965108.72082281</v>
      </c>
      <c r="Q1570" s="70"/>
      <c r="R1570" s="71"/>
      <c r="S1570" s="97"/>
      <c r="T1570" s="97"/>
      <c r="U1570" s="64"/>
      <c r="V1570" s="64"/>
    </row>
    <row r="1571" spans="1:22" ht="11.65" customHeight="1">
      <c r="A1571" s="2">
        <v>1451</v>
      </c>
      <c r="C1571" s="96"/>
      <c r="E1571" s="67"/>
      <c r="F1571" s="96" t="s">
        <v>574</v>
      </c>
      <c r="G1571" s="1" t="s">
        <v>135</v>
      </c>
      <c r="H1571" s="72"/>
      <c r="I1571" s="4">
        <v>43417334.689999901</v>
      </c>
      <c r="J1571" s="4">
        <v>18736612.305344224</v>
      </c>
      <c r="K1571" s="72"/>
      <c r="L1571" s="4">
        <v>64356634.627541475</v>
      </c>
      <c r="M1571" s="4">
        <f>L1571-N1571</f>
        <v>36583734.220306948</v>
      </c>
      <c r="N1571" s="98">
        <v>27772900.407234523</v>
      </c>
      <c r="O1571" s="4">
        <f>P1571-N1571</f>
        <v>0</v>
      </c>
      <c r="P1571" s="4">
        <v>27772900.407234523</v>
      </c>
      <c r="Q1571" s="70"/>
      <c r="R1571" s="71"/>
      <c r="S1571" s="97"/>
      <c r="T1571" s="97"/>
      <c r="U1571" s="64"/>
      <c r="V1571" s="64"/>
    </row>
    <row r="1572" spans="1:22" ht="11.65" customHeight="1">
      <c r="A1572" s="2">
        <v>1452</v>
      </c>
      <c r="C1572" s="96"/>
      <c r="H1572" s="72" t="s">
        <v>408</v>
      </c>
      <c r="I1572" s="99">
        <v>324483286.86999989</v>
      </c>
      <c r="J1572" s="99">
        <v>140029727.50529736</v>
      </c>
      <c r="K1572" s="72"/>
      <c r="L1572" s="99">
        <f>SUBTOTAL(9,L1568:L1571)</f>
        <v>518557625.0130952</v>
      </c>
      <c r="M1572" s="99">
        <f>SUBTOTAL(9,M1568:M1571)</f>
        <v>294775735.8846435</v>
      </c>
      <c r="N1572" s="99">
        <f>SUBTOTAL(9,N1568:N1571)</f>
        <v>223781889.12845162</v>
      </c>
      <c r="O1572" s="99">
        <f>SUBTOTAL(9,O1568:O1571)</f>
        <v>0</v>
      </c>
      <c r="P1572" s="99">
        <f>SUBTOTAL(9,P1568:P1571)</f>
        <v>223781889.12845162</v>
      </c>
      <c r="Q1572" s="70"/>
      <c r="R1572" s="71"/>
      <c r="S1572" s="97"/>
      <c r="T1572" s="97"/>
      <c r="U1572" s="64"/>
      <c r="V1572" s="64"/>
    </row>
    <row r="1573" spans="1:22" ht="11.65" customHeight="1">
      <c r="A1573" s="2">
        <v>1453</v>
      </c>
      <c r="C1573" s="96"/>
      <c r="H1573" s="72"/>
      <c r="I1573" s="4"/>
      <c r="J1573" s="4"/>
      <c r="K1573" s="72"/>
      <c r="L1573" s="4"/>
      <c r="M1573" s="4"/>
      <c r="N1573" s="4"/>
      <c r="O1573" s="4"/>
      <c r="P1573" s="4"/>
      <c r="Q1573" s="70"/>
      <c r="R1573" s="71"/>
      <c r="S1573" s="97"/>
      <c r="T1573" s="97"/>
      <c r="U1573" s="64"/>
      <c r="V1573" s="64"/>
    </row>
    <row r="1574" spans="1:22" ht="11.65" customHeight="1">
      <c r="A1574" s="2">
        <v>1454</v>
      </c>
      <c r="C1574" s="96">
        <v>333</v>
      </c>
      <c r="D1574" s="1" t="s">
        <v>428</v>
      </c>
      <c r="H1574" s="72"/>
      <c r="I1574" s="4"/>
      <c r="J1574" s="4"/>
      <c r="K1574" s="72"/>
      <c r="L1574" s="4"/>
      <c r="M1574" s="4"/>
      <c r="N1574" s="4"/>
      <c r="O1574" s="4"/>
      <c r="P1574" s="4"/>
      <c r="Q1574" s="70"/>
      <c r="R1574" s="71"/>
      <c r="S1574" s="97"/>
      <c r="T1574" s="97"/>
      <c r="U1574" s="64"/>
      <c r="V1574" s="64"/>
    </row>
    <row r="1575" spans="1:22" ht="11.65" customHeight="1">
      <c r="A1575" s="2">
        <v>1455</v>
      </c>
      <c r="C1575" s="96"/>
      <c r="E1575" s="67"/>
      <c r="F1575" s="96" t="s">
        <v>574</v>
      </c>
      <c r="G1575" s="1" t="s">
        <v>135</v>
      </c>
      <c r="H1575" s="72"/>
      <c r="I1575" s="4">
        <v>31261310.5349999</v>
      </c>
      <c r="J1575" s="4">
        <v>13490718.853043154</v>
      </c>
      <c r="K1575" s="72"/>
      <c r="L1575" s="4">
        <v>31261310.5349999</v>
      </c>
      <c r="M1575" s="4">
        <f>L1575-N1575</f>
        <v>17770591.681956746</v>
      </c>
      <c r="N1575" s="98">
        <v>13490718.853043154</v>
      </c>
      <c r="O1575" s="4">
        <f>P1575-N1575</f>
        <v>0</v>
      </c>
      <c r="P1575" s="4">
        <v>13490718.853043154</v>
      </c>
      <c r="Q1575" s="70"/>
      <c r="R1575" s="71"/>
      <c r="S1575" s="97"/>
      <c r="T1575" s="97"/>
      <c r="U1575" s="64"/>
      <c r="V1575" s="64"/>
    </row>
    <row r="1576" spans="1:22" ht="11.65" customHeight="1">
      <c r="A1576" s="2">
        <v>1456</v>
      </c>
      <c r="C1576" s="96"/>
      <c r="E1576" s="67"/>
      <c r="F1576" s="96" t="s">
        <v>574</v>
      </c>
      <c r="G1576" s="1" t="s">
        <v>135</v>
      </c>
      <c r="H1576" s="72"/>
      <c r="I1576" s="4">
        <v>8630981.5049999896</v>
      </c>
      <c r="J1576" s="4">
        <v>3724672.539860636</v>
      </c>
      <c r="K1576" s="72"/>
      <c r="L1576" s="4">
        <v>8630981.5049999896</v>
      </c>
      <c r="M1576" s="4">
        <f>L1576-N1576</f>
        <v>4906308.9651393536</v>
      </c>
      <c r="N1576" s="98">
        <v>3724672.539860636</v>
      </c>
      <c r="O1576" s="4">
        <f>P1576-N1576</f>
        <v>0</v>
      </c>
      <c r="P1576" s="4">
        <v>3724672.539860636</v>
      </c>
      <c r="Q1576" s="70"/>
      <c r="R1576" s="71"/>
      <c r="S1576" s="97"/>
      <c r="T1576" s="97"/>
      <c r="U1576" s="64"/>
      <c r="V1576" s="64"/>
    </row>
    <row r="1577" spans="1:22" ht="11.65" customHeight="1">
      <c r="A1577" s="2">
        <v>1457</v>
      </c>
      <c r="C1577" s="96"/>
      <c r="E1577" s="67"/>
      <c r="F1577" s="96" t="s">
        <v>574</v>
      </c>
      <c r="G1577" s="1" t="s">
        <v>135</v>
      </c>
      <c r="H1577" s="72"/>
      <c r="I1577" s="4">
        <v>45230360.539999902</v>
      </c>
      <c r="J1577" s="4">
        <v>19519017.828243386</v>
      </c>
      <c r="K1577" s="72"/>
      <c r="L1577" s="4">
        <v>45230360.539999902</v>
      </c>
      <c r="M1577" s="4">
        <f>L1577-N1577</f>
        <v>25711342.711756516</v>
      </c>
      <c r="N1577" s="98">
        <v>19519017.828243386</v>
      </c>
      <c r="O1577" s="4">
        <f>P1577-N1577</f>
        <v>0</v>
      </c>
      <c r="P1577" s="4">
        <v>19519017.828243386</v>
      </c>
      <c r="Q1577" s="70"/>
      <c r="R1577" s="71"/>
      <c r="S1577" s="97"/>
      <c r="T1577" s="97"/>
      <c r="U1577" s="64"/>
      <c r="V1577" s="64"/>
    </row>
    <row r="1578" spans="1:22" ht="11.65" customHeight="1">
      <c r="A1578" s="2">
        <v>1458</v>
      </c>
      <c r="C1578" s="96"/>
      <c r="E1578" s="67"/>
      <c r="F1578" s="96" t="s">
        <v>574</v>
      </c>
      <c r="G1578" s="1" t="s">
        <v>135</v>
      </c>
      <c r="H1578" s="72"/>
      <c r="I1578" s="4">
        <v>28902223.57</v>
      </c>
      <c r="J1578" s="4">
        <v>12472662.397634458</v>
      </c>
      <c r="K1578" s="72"/>
      <c r="L1578" s="4">
        <v>28902223.57</v>
      </c>
      <c r="M1578" s="4">
        <f>L1578-N1578</f>
        <v>16429561.172365543</v>
      </c>
      <c r="N1578" s="98">
        <v>12472662.397634458</v>
      </c>
      <c r="O1578" s="4">
        <f>P1578-N1578</f>
        <v>0</v>
      </c>
      <c r="P1578" s="4">
        <v>12472662.397634458</v>
      </c>
      <c r="Q1578" s="70"/>
      <c r="R1578" s="71"/>
      <c r="S1578" s="97"/>
      <c r="T1578" s="97"/>
      <c r="U1578" s="64"/>
      <c r="V1578" s="64"/>
    </row>
    <row r="1579" spans="1:22" ht="11.65" customHeight="1">
      <c r="A1579" s="2">
        <v>1459</v>
      </c>
      <c r="C1579" s="96"/>
      <c r="H1579" s="72" t="s">
        <v>408</v>
      </c>
      <c r="I1579" s="99">
        <v>114024876.1499998</v>
      </c>
      <c r="J1579" s="99">
        <v>49207071.618781641</v>
      </c>
      <c r="K1579" s="72"/>
      <c r="L1579" s="99">
        <f>SUBTOTAL(9,L1575:L1578)</f>
        <v>114024876.1499998</v>
      </c>
      <c r="M1579" s="99">
        <f>SUBTOTAL(9,M1575:M1578)</f>
        <v>64817804.531218156</v>
      </c>
      <c r="N1579" s="99">
        <f>SUBTOTAL(9,N1575:N1578)</f>
        <v>49207071.618781641</v>
      </c>
      <c r="O1579" s="99">
        <f>SUBTOTAL(9,O1575:O1578)</f>
        <v>0</v>
      </c>
      <c r="P1579" s="99">
        <f>SUBTOTAL(9,P1575:P1578)</f>
        <v>49207071.618781641</v>
      </c>
      <c r="Q1579" s="70"/>
      <c r="R1579" s="71"/>
      <c r="S1579" s="97"/>
      <c r="T1579" s="97"/>
      <c r="U1579" s="64"/>
      <c r="V1579" s="64"/>
    </row>
    <row r="1580" spans="1:22" ht="11.65" customHeight="1">
      <c r="A1580" s="2">
        <v>1460</v>
      </c>
      <c r="C1580" s="96"/>
      <c r="H1580" s="72"/>
      <c r="I1580" s="4"/>
      <c r="J1580" s="4"/>
      <c r="K1580" s="72"/>
      <c r="L1580" s="4"/>
      <c r="M1580" s="4"/>
      <c r="N1580" s="4"/>
      <c r="O1580" s="4"/>
      <c r="P1580" s="4"/>
      <c r="Q1580" s="70"/>
      <c r="R1580" s="71"/>
      <c r="S1580" s="97"/>
      <c r="T1580" s="97"/>
      <c r="U1580" s="64"/>
      <c r="V1580" s="64"/>
    </row>
    <row r="1581" spans="1:22" ht="11.65" customHeight="1">
      <c r="A1581" s="2">
        <v>1461</v>
      </c>
      <c r="C1581" s="96">
        <v>334</v>
      </c>
      <c r="D1581" s="1" t="s">
        <v>412</v>
      </c>
      <c r="H1581" s="72"/>
      <c r="I1581" s="4"/>
      <c r="J1581" s="4"/>
      <c r="K1581" s="72"/>
      <c r="L1581" s="4"/>
      <c r="M1581" s="4"/>
      <c r="N1581" s="4"/>
      <c r="O1581" s="4"/>
      <c r="P1581" s="4"/>
      <c r="Q1581" s="70"/>
      <c r="R1581" s="71"/>
      <c r="S1581" s="97"/>
      <c r="T1581" s="97"/>
      <c r="U1581" s="64"/>
      <c r="V1581" s="64"/>
    </row>
    <row r="1582" spans="1:22" ht="11.65" customHeight="1">
      <c r="A1582" s="2">
        <v>1462</v>
      </c>
      <c r="C1582" s="96"/>
      <c r="E1582" s="67"/>
      <c r="F1582" s="96" t="s">
        <v>574</v>
      </c>
      <c r="G1582" s="1" t="s">
        <v>135</v>
      </c>
      <c r="H1582" s="72"/>
      <c r="I1582" s="4">
        <v>4364805.6399999997</v>
      </c>
      <c r="J1582" s="4">
        <v>1883617.9523405023</v>
      </c>
      <c r="K1582" s="72"/>
      <c r="L1582" s="4">
        <v>4364805.6399999997</v>
      </c>
      <c r="M1582" s="4">
        <f>L1582-N1582</f>
        <v>2481187.6876594974</v>
      </c>
      <c r="N1582" s="98">
        <v>1883617.9523405023</v>
      </c>
      <c r="O1582" s="4">
        <f>P1582-N1582</f>
        <v>0</v>
      </c>
      <c r="P1582" s="4">
        <v>1883617.9523405023</v>
      </c>
      <c r="Q1582" s="70"/>
      <c r="R1582" s="71"/>
      <c r="S1582" s="97"/>
      <c r="T1582" s="97"/>
      <c r="U1582" s="64"/>
      <c r="V1582" s="64"/>
    </row>
    <row r="1583" spans="1:22" ht="11.65" customHeight="1">
      <c r="A1583" s="2">
        <v>1463</v>
      </c>
      <c r="C1583" s="96"/>
      <c r="E1583" s="67"/>
      <c r="F1583" s="96" t="s">
        <v>574</v>
      </c>
      <c r="G1583" s="1" t="s">
        <v>135</v>
      </c>
      <c r="H1583" s="72"/>
      <c r="I1583" s="4">
        <v>3641776.39</v>
      </c>
      <c r="J1583" s="4">
        <v>1571596.9856137254</v>
      </c>
      <c r="K1583" s="72"/>
      <c r="L1583" s="4">
        <v>3641776.39</v>
      </c>
      <c r="M1583" s="4">
        <f>L1583-N1583</f>
        <v>2070179.4043862747</v>
      </c>
      <c r="N1583" s="98">
        <v>1571596.9856137254</v>
      </c>
      <c r="O1583" s="4">
        <f>P1583-N1583</f>
        <v>0</v>
      </c>
      <c r="P1583" s="4">
        <v>1571596.9856137254</v>
      </c>
      <c r="Q1583" s="70"/>
      <c r="R1583" s="71"/>
      <c r="S1583" s="97"/>
      <c r="T1583" s="97"/>
      <c r="U1583" s="64"/>
      <c r="V1583" s="64"/>
    </row>
    <row r="1584" spans="1:22" ht="11.65" customHeight="1">
      <c r="A1584" s="2">
        <v>1464</v>
      </c>
      <c r="C1584" s="96"/>
      <c r="E1584" s="67"/>
      <c r="F1584" s="96" t="s">
        <v>574</v>
      </c>
      <c r="G1584" s="1" t="s">
        <v>135</v>
      </c>
      <c r="H1584" s="72"/>
      <c r="I1584" s="4">
        <v>44700796.465000004</v>
      </c>
      <c r="J1584" s="4">
        <v>19290486.140728336</v>
      </c>
      <c r="K1584" s="72"/>
      <c r="L1584" s="4">
        <v>44700796.465000004</v>
      </c>
      <c r="M1584" s="4">
        <f>L1584-N1584</f>
        <v>25410310.324271668</v>
      </c>
      <c r="N1584" s="98">
        <v>19290486.140728336</v>
      </c>
      <c r="O1584" s="4">
        <f>P1584-N1584</f>
        <v>0</v>
      </c>
      <c r="P1584" s="4">
        <v>19290486.140728336</v>
      </c>
      <c r="Q1584" s="70"/>
      <c r="R1584" s="71"/>
      <c r="S1584" s="97"/>
      <c r="T1584" s="97"/>
      <c r="U1584" s="64"/>
      <c r="V1584" s="64"/>
    </row>
    <row r="1585" spans="1:22" ht="11.65" customHeight="1">
      <c r="A1585" s="2">
        <v>1465</v>
      </c>
      <c r="C1585" s="96"/>
      <c r="E1585" s="67"/>
      <c r="F1585" s="96" t="s">
        <v>574</v>
      </c>
      <c r="G1585" s="1" t="s">
        <v>135</v>
      </c>
      <c r="H1585" s="72"/>
      <c r="I1585" s="4">
        <v>7238554.5700000003</v>
      </c>
      <c r="J1585" s="4">
        <v>3123775.137224297</v>
      </c>
      <c r="K1585" s="72"/>
      <c r="L1585" s="4">
        <v>7238554.5700000003</v>
      </c>
      <c r="M1585" s="4">
        <f>L1585-N1585</f>
        <v>4114779.4327757033</v>
      </c>
      <c r="N1585" s="98">
        <v>3123775.137224297</v>
      </c>
      <c r="O1585" s="4">
        <f>P1585-N1585</f>
        <v>0</v>
      </c>
      <c r="P1585" s="4">
        <v>3123775.137224297</v>
      </c>
      <c r="Q1585" s="70"/>
      <c r="R1585" s="71"/>
      <c r="S1585" s="97"/>
      <c r="T1585" s="97"/>
      <c r="U1585" s="64"/>
      <c r="V1585" s="64"/>
    </row>
    <row r="1586" spans="1:22" ht="11.65" customHeight="1">
      <c r="A1586" s="2">
        <v>1466</v>
      </c>
      <c r="C1586" s="96"/>
      <c r="H1586" s="72" t="s">
        <v>408</v>
      </c>
      <c r="I1586" s="99">
        <v>59945933.065000005</v>
      </c>
      <c r="J1586" s="99">
        <v>25869476.215906862</v>
      </c>
      <c r="K1586" s="72"/>
      <c r="L1586" s="99">
        <f>SUBTOTAL(9,L1582:L1585)</f>
        <v>59945933.065000005</v>
      </c>
      <c r="M1586" s="99">
        <f>SUBTOTAL(9,M1582:M1585)</f>
        <v>34076456.849093147</v>
      </c>
      <c r="N1586" s="99">
        <f>SUBTOTAL(9,N1582:N1585)</f>
        <v>25869476.215906862</v>
      </c>
      <c r="O1586" s="99">
        <f>SUBTOTAL(9,O1582:O1585)</f>
        <v>0</v>
      </c>
      <c r="P1586" s="99">
        <f>SUBTOTAL(9,P1582:P1585)</f>
        <v>25869476.215906862</v>
      </c>
      <c r="Q1586" s="70"/>
      <c r="R1586" s="71"/>
      <c r="S1586" s="97"/>
      <c r="T1586" s="97"/>
      <c r="U1586" s="64"/>
      <c r="V1586" s="64"/>
    </row>
    <row r="1587" spans="1:22" ht="11.65" customHeight="1">
      <c r="A1587" s="2">
        <v>1467</v>
      </c>
      <c r="C1587" s="96"/>
      <c r="H1587" s="72"/>
      <c r="I1587" s="104"/>
      <c r="J1587" s="104"/>
      <c r="K1587" s="72"/>
      <c r="L1587" s="104"/>
      <c r="M1587" s="4"/>
      <c r="N1587" s="4"/>
      <c r="O1587" s="4"/>
      <c r="P1587" s="4"/>
      <c r="Q1587" s="70"/>
      <c r="R1587" s="71"/>
      <c r="S1587" s="97"/>
      <c r="T1587" s="97"/>
      <c r="U1587" s="64"/>
      <c r="V1587" s="64"/>
    </row>
    <row r="1588" spans="1:22" ht="11.65" customHeight="1">
      <c r="A1588" s="2">
        <v>1468</v>
      </c>
      <c r="C1588" s="96"/>
      <c r="E1588" s="67"/>
      <c r="H1588" s="72"/>
      <c r="I1588" s="104"/>
      <c r="J1588" s="104"/>
      <c r="K1588" s="72"/>
      <c r="L1588" s="104"/>
      <c r="M1588" s="104"/>
      <c r="N1588" s="104"/>
      <c r="O1588" s="104"/>
      <c r="P1588" s="104"/>
      <c r="Q1588" s="70"/>
      <c r="R1588" s="71"/>
      <c r="S1588" s="97"/>
      <c r="T1588" s="97"/>
      <c r="U1588" s="64"/>
      <c r="V1588" s="64"/>
    </row>
    <row r="1589" spans="1:22" ht="11.65" customHeight="1">
      <c r="A1589" s="2">
        <v>1469</v>
      </c>
      <c r="C1589" s="105"/>
      <c r="D1589" s="106"/>
      <c r="E1589" s="107"/>
      <c r="G1589" s="106"/>
      <c r="H1589" s="108"/>
      <c r="I1589" s="109"/>
      <c r="J1589" s="109"/>
      <c r="K1589" s="108"/>
      <c r="L1589" s="109"/>
      <c r="M1589" s="109"/>
      <c r="N1589" s="109"/>
      <c r="O1589" s="109"/>
      <c r="P1589" s="109"/>
      <c r="Q1589" s="70"/>
      <c r="R1589" s="71"/>
      <c r="S1589" s="97"/>
      <c r="T1589" s="97"/>
      <c r="U1589" s="64"/>
      <c r="V1589" s="64"/>
    </row>
    <row r="1590" spans="1:22" ht="11.65" customHeight="1">
      <c r="A1590" s="2">
        <v>1470</v>
      </c>
      <c r="C1590" s="96">
        <v>335</v>
      </c>
      <c r="D1590" s="1" t="s">
        <v>421</v>
      </c>
      <c r="H1590" s="72"/>
      <c r="I1590" s="4"/>
      <c r="J1590" s="4"/>
      <c r="K1590" s="72"/>
      <c r="L1590" s="4"/>
      <c r="M1590" s="4"/>
      <c r="N1590" s="4"/>
      <c r="O1590" s="4"/>
      <c r="P1590" s="4"/>
      <c r="Q1590" s="70"/>
      <c r="R1590" s="71"/>
      <c r="S1590" s="97"/>
      <c r="T1590" s="97"/>
      <c r="U1590" s="64"/>
      <c r="V1590" s="64"/>
    </row>
    <row r="1591" spans="1:22" ht="11.65" customHeight="1">
      <c r="A1591" s="2">
        <v>1471</v>
      </c>
      <c r="C1591" s="96"/>
      <c r="E1591" s="67"/>
      <c r="F1591" s="96" t="s">
        <v>574</v>
      </c>
      <c r="G1591" s="1" t="s">
        <v>135</v>
      </c>
      <c r="H1591" s="72"/>
      <c r="I1591" s="4">
        <v>1170495.5</v>
      </c>
      <c r="J1591" s="4">
        <v>505123.59971514618</v>
      </c>
      <c r="K1591" s="72"/>
      <c r="L1591" s="4">
        <v>1170495.5</v>
      </c>
      <c r="M1591" s="4">
        <f>L1591-N1591</f>
        <v>665371.90028485376</v>
      </c>
      <c r="N1591" s="98">
        <v>505123.59971514618</v>
      </c>
      <c r="O1591" s="4">
        <f>P1591-N1591</f>
        <v>0</v>
      </c>
      <c r="P1591" s="4">
        <v>505123.59971514618</v>
      </c>
      <c r="Q1591" s="70"/>
      <c r="R1591" s="71"/>
      <c r="S1591" s="97"/>
      <c r="T1591" s="97"/>
      <c r="U1591" s="64"/>
      <c r="V1591" s="64"/>
    </row>
    <row r="1592" spans="1:22" ht="11.65" customHeight="1">
      <c r="A1592" s="2">
        <v>1472</v>
      </c>
      <c r="C1592" s="96"/>
      <c r="E1592" s="67"/>
      <c r="F1592" s="96" t="s">
        <v>574</v>
      </c>
      <c r="G1592" s="1" t="s">
        <v>135</v>
      </c>
      <c r="H1592" s="72"/>
      <c r="I1592" s="4">
        <v>172620.04500000001</v>
      </c>
      <c r="J1592" s="4">
        <v>74493.629845984484</v>
      </c>
      <c r="K1592" s="72"/>
      <c r="L1592" s="4">
        <v>172620.04500000001</v>
      </c>
      <c r="M1592" s="4">
        <f>L1592-N1592</f>
        <v>98126.415154015529</v>
      </c>
      <c r="N1592" s="98">
        <v>74493.629845984484</v>
      </c>
      <c r="O1592" s="4">
        <f>P1592-N1592</f>
        <v>0</v>
      </c>
      <c r="P1592" s="4">
        <v>74493.629845984484</v>
      </c>
      <c r="Q1592" s="70"/>
      <c r="R1592" s="71"/>
      <c r="S1592" s="97"/>
      <c r="T1592" s="97"/>
      <c r="U1592" s="64"/>
      <c r="V1592" s="64"/>
    </row>
    <row r="1593" spans="1:22" ht="11.65" customHeight="1">
      <c r="A1593" s="2">
        <v>1473</v>
      </c>
      <c r="C1593" s="96"/>
      <c r="E1593" s="67"/>
      <c r="F1593" s="96" t="s">
        <v>574</v>
      </c>
      <c r="G1593" s="1" t="s">
        <v>135</v>
      </c>
      <c r="H1593" s="72"/>
      <c r="I1593" s="4">
        <v>992215.99</v>
      </c>
      <c r="J1593" s="4">
        <v>428187.64579934522</v>
      </c>
      <c r="K1593" s="72"/>
      <c r="L1593" s="4">
        <v>992215.99</v>
      </c>
      <c r="M1593" s="4">
        <f>L1593-N1593</f>
        <v>564028.34420065477</v>
      </c>
      <c r="N1593" s="98">
        <v>428187.64579934522</v>
      </c>
      <c r="O1593" s="4">
        <f>P1593-N1593</f>
        <v>0</v>
      </c>
      <c r="P1593" s="4">
        <v>428187.64579934522</v>
      </c>
      <c r="Q1593" s="70"/>
      <c r="R1593" s="71"/>
      <c r="S1593" s="97"/>
      <c r="T1593" s="97"/>
      <c r="U1593" s="64"/>
      <c r="V1593" s="64"/>
    </row>
    <row r="1594" spans="1:22" ht="11.65" customHeight="1">
      <c r="A1594" s="2">
        <v>1474</v>
      </c>
      <c r="C1594" s="96"/>
      <c r="E1594" s="67"/>
      <c r="F1594" s="96" t="s">
        <v>574</v>
      </c>
      <c r="G1594" s="1" t="s">
        <v>135</v>
      </c>
      <c r="H1594" s="72"/>
      <c r="I1594" s="4">
        <v>11967.32</v>
      </c>
      <c r="J1594" s="4">
        <v>5164.4587760850536</v>
      </c>
      <c r="K1594" s="72"/>
      <c r="L1594" s="4">
        <v>11967.32</v>
      </c>
      <c r="M1594" s="4">
        <f>L1594-N1594</f>
        <v>6802.8612239149461</v>
      </c>
      <c r="N1594" s="98">
        <v>5164.4587760850536</v>
      </c>
      <c r="O1594" s="4">
        <f>P1594-N1594</f>
        <v>0</v>
      </c>
      <c r="P1594" s="4">
        <v>5164.4587760850536</v>
      </c>
      <c r="Q1594" s="70"/>
      <c r="R1594" s="71"/>
      <c r="S1594" s="97"/>
      <c r="T1594" s="97"/>
      <c r="U1594" s="64"/>
      <c r="V1594" s="64"/>
    </row>
    <row r="1595" spans="1:22" ht="11.65" customHeight="1">
      <c r="A1595" s="2">
        <v>1475</v>
      </c>
      <c r="C1595" s="96"/>
      <c r="H1595" s="72" t="s">
        <v>408</v>
      </c>
      <c r="I1595" s="99">
        <v>2347298.855</v>
      </c>
      <c r="J1595" s="99">
        <v>1012969.3341365609</v>
      </c>
      <c r="K1595" s="72"/>
      <c r="L1595" s="99">
        <f>SUBTOTAL(9,L1591:L1594)</f>
        <v>2347298.855</v>
      </c>
      <c r="M1595" s="99">
        <f>SUBTOTAL(9,M1591:M1594)</f>
        <v>1334329.520863439</v>
      </c>
      <c r="N1595" s="99">
        <f>SUBTOTAL(9,N1591:N1594)</f>
        <v>1012969.3341365609</v>
      </c>
      <c r="O1595" s="99">
        <f>SUBTOTAL(9,O1591:O1594)</f>
        <v>0</v>
      </c>
      <c r="P1595" s="99">
        <f>SUBTOTAL(9,P1591:P1594)</f>
        <v>1012969.3341365609</v>
      </c>
      <c r="Q1595" s="70"/>
      <c r="R1595" s="71"/>
      <c r="S1595" s="97"/>
      <c r="T1595" s="97"/>
      <c r="U1595" s="64"/>
      <c r="V1595" s="64"/>
    </row>
    <row r="1596" spans="1:22" ht="11.65" customHeight="1">
      <c r="A1596" s="2">
        <v>1476</v>
      </c>
      <c r="C1596" s="96"/>
      <c r="H1596" s="72"/>
      <c r="I1596" s="4"/>
      <c r="J1596" s="4"/>
      <c r="K1596" s="72"/>
      <c r="L1596" s="4"/>
      <c r="M1596" s="4"/>
      <c r="N1596" s="4"/>
      <c r="O1596" s="4"/>
      <c r="P1596" s="4"/>
      <c r="Q1596" s="70"/>
      <c r="R1596" s="71"/>
      <c r="S1596" s="97"/>
      <c r="T1596" s="97"/>
      <c r="U1596" s="64"/>
      <c r="V1596" s="64"/>
    </row>
    <row r="1597" spans="1:22" ht="11.65" customHeight="1">
      <c r="A1597" s="2">
        <v>1477</v>
      </c>
      <c r="C1597" s="96">
        <v>336</v>
      </c>
      <c r="D1597" s="1" t="s">
        <v>429</v>
      </c>
      <c r="H1597" s="72"/>
      <c r="I1597" s="4"/>
      <c r="J1597" s="4"/>
      <c r="K1597" s="72"/>
      <c r="L1597" s="4"/>
      <c r="M1597" s="4"/>
      <c r="N1597" s="4"/>
      <c r="O1597" s="4"/>
      <c r="P1597" s="4"/>
      <c r="Q1597" s="70"/>
      <c r="R1597" s="71"/>
      <c r="S1597" s="97"/>
      <c r="T1597" s="97"/>
      <c r="U1597" s="64"/>
      <c r="V1597" s="64"/>
    </row>
    <row r="1598" spans="1:22" ht="11.65" customHeight="1">
      <c r="A1598" s="2">
        <v>1478</v>
      </c>
      <c r="C1598" s="96"/>
      <c r="E1598" s="67"/>
      <c r="F1598" s="96" t="s">
        <v>574</v>
      </c>
      <c r="G1598" s="1" t="s">
        <v>135</v>
      </c>
      <c r="H1598" s="72"/>
      <c r="I1598" s="4">
        <v>4622661.915</v>
      </c>
      <c r="J1598" s="4">
        <v>1994895.0053809786</v>
      </c>
      <c r="K1598" s="72"/>
      <c r="L1598" s="4">
        <v>4622661.915</v>
      </c>
      <c r="M1598" s="4">
        <f>L1598-N1598</f>
        <v>2627766.9096190212</v>
      </c>
      <c r="N1598" s="98">
        <v>1994895.0053809786</v>
      </c>
      <c r="O1598" s="4">
        <f>P1598-N1598</f>
        <v>0</v>
      </c>
      <c r="P1598" s="4">
        <v>1994895.0053809786</v>
      </c>
      <c r="Q1598" s="70"/>
      <c r="R1598" s="71"/>
      <c r="S1598" s="97"/>
      <c r="T1598" s="97"/>
      <c r="U1598" s="64"/>
      <c r="V1598" s="64"/>
    </row>
    <row r="1599" spans="1:22" ht="11.65" customHeight="1">
      <c r="A1599" s="2">
        <v>1479</v>
      </c>
      <c r="C1599" s="96"/>
      <c r="E1599" s="67"/>
      <c r="F1599" s="96" t="s">
        <v>574</v>
      </c>
      <c r="G1599" s="1" t="s">
        <v>135</v>
      </c>
      <c r="H1599" s="72"/>
      <c r="I1599" s="4">
        <v>822838.78</v>
      </c>
      <c r="J1599" s="4">
        <v>355093.4510545485</v>
      </c>
      <c r="K1599" s="72"/>
      <c r="L1599" s="4">
        <v>822838.78</v>
      </c>
      <c r="M1599" s="4">
        <f>L1599-N1599</f>
        <v>467745.32894545153</v>
      </c>
      <c r="N1599" s="98">
        <v>355093.4510545485</v>
      </c>
      <c r="O1599" s="4">
        <f>P1599-N1599</f>
        <v>0</v>
      </c>
      <c r="P1599" s="4">
        <v>355093.4510545485</v>
      </c>
      <c r="Q1599" s="70"/>
      <c r="R1599" s="71"/>
      <c r="S1599" s="97"/>
      <c r="T1599" s="97"/>
      <c r="U1599" s="64"/>
      <c r="V1599" s="64"/>
    </row>
    <row r="1600" spans="1:22" ht="11.65" customHeight="1">
      <c r="A1600" s="2">
        <v>1480</v>
      </c>
      <c r="C1600" s="96"/>
      <c r="E1600" s="67"/>
      <c r="F1600" s="96" t="s">
        <v>574</v>
      </c>
      <c r="G1600" s="1" t="s">
        <v>135</v>
      </c>
      <c r="H1600" s="72"/>
      <c r="I1600" s="4">
        <v>10219490.7899999</v>
      </c>
      <c r="J1600" s="4">
        <v>4410188.6552323634</v>
      </c>
      <c r="K1600" s="72"/>
      <c r="L1600" s="4">
        <v>10219490.7899999</v>
      </c>
      <c r="M1600" s="4">
        <f>L1600-N1600</f>
        <v>5809302.134767537</v>
      </c>
      <c r="N1600" s="98">
        <v>4410188.6552323634</v>
      </c>
      <c r="O1600" s="4">
        <f>P1600-N1600</f>
        <v>0</v>
      </c>
      <c r="P1600" s="4">
        <v>4410188.6552323634</v>
      </c>
      <c r="Q1600" s="70"/>
      <c r="R1600" s="71"/>
      <c r="S1600" s="97"/>
      <c r="T1600" s="97"/>
      <c r="U1600" s="64"/>
      <c r="V1600" s="64"/>
    </row>
    <row r="1601" spans="1:22" ht="11.25" customHeight="1">
      <c r="A1601" s="2">
        <v>1481</v>
      </c>
      <c r="C1601" s="96"/>
      <c r="E1601" s="67"/>
      <c r="F1601" s="96" t="s">
        <v>574</v>
      </c>
      <c r="G1601" s="1" t="s">
        <v>135</v>
      </c>
      <c r="H1601" s="72"/>
      <c r="I1601" s="4">
        <v>671489.23</v>
      </c>
      <c r="J1601" s="4">
        <v>289779.0354833075</v>
      </c>
      <c r="K1601" s="72"/>
      <c r="L1601" s="4">
        <v>671489.23</v>
      </c>
      <c r="M1601" s="4">
        <f>L1601-N1601</f>
        <v>381710.19451669249</v>
      </c>
      <c r="N1601" s="98">
        <v>289779.0354833075</v>
      </c>
      <c r="O1601" s="4">
        <f>P1601-N1601</f>
        <v>0</v>
      </c>
      <c r="P1601" s="4">
        <v>289779.0354833075</v>
      </c>
      <c r="Q1601" s="70"/>
      <c r="R1601" s="71"/>
      <c r="S1601" s="97"/>
      <c r="T1601" s="97"/>
      <c r="U1601" s="64"/>
      <c r="V1601" s="64"/>
    </row>
    <row r="1602" spans="1:22" ht="11.65" customHeight="1">
      <c r="A1602" s="2">
        <v>1482</v>
      </c>
      <c r="C1602" s="96"/>
      <c r="H1602" s="72" t="s">
        <v>408</v>
      </c>
      <c r="I1602" s="99">
        <v>16336480.714999901</v>
      </c>
      <c r="J1602" s="99">
        <v>7049956.1471511973</v>
      </c>
      <c r="K1602" s="72"/>
      <c r="L1602" s="99">
        <f>SUBTOTAL(9,L1598:L1601)</f>
        <v>16336480.714999901</v>
      </c>
      <c r="M1602" s="99">
        <f>SUBTOTAL(9,M1598:M1601)</f>
        <v>9286524.567848701</v>
      </c>
      <c r="N1602" s="99">
        <f>SUBTOTAL(9,N1598:N1601)</f>
        <v>7049956.1471511973</v>
      </c>
      <c r="O1602" s="99">
        <f>SUBTOTAL(9,O1598:O1601)</f>
        <v>0</v>
      </c>
      <c r="P1602" s="99">
        <f>SUBTOTAL(9,P1598:P1601)</f>
        <v>7049956.1471511973</v>
      </c>
      <c r="Q1602" s="70"/>
      <c r="R1602" s="71"/>
      <c r="S1602" s="97"/>
      <c r="T1602" s="97"/>
      <c r="U1602" s="64"/>
      <c r="V1602" s="64"/>
    </row>
    <row r="1603" spans="1:22" ht="11.65" customHeight="1">
      <c r="A1603" s="2">
        <v>1483</v>
      </c>
      <c r="C1603" s="96"/>
      <c r="H1603" s="72"/>
      <c r="I1603" s="4"/>
      <c r="J1603" s="4"/>
      <c r="K1603" s="72"/>
      <c r="L1603" s="4"/>
      <c r="M1603" s="4"/>
      <c r="N1603" s="4"/>
      <c r="O1603" s="4"/>
      <c r="P1603" s="4"/>
      <c r="Q1603" s="70"/>
      <c r="R1603" s="71"/>
      <c r="S1603" s="97"/>
      <c r="T1603" s="97"/>
      <c r="U1603" s="64"/>
      <c r="V1603" s="64"/>
    </row>
    <row r="1604" spans="1:22" ht="11.65" customHeight="1">
      <c r="A1604" s="2">
        <v>1484</v>
      </c>
      <c r="C1604" s="96">
        <v>337</v>
      </c>
      <c r="D1604" s="1" t="s">
        <v>430</v>
      </c>
      <c r="H1604" s="72"/>
      <c r="I1604" s="4"/>
      <c r="J1604" s="4"/>
      <c r="K1604" s="72"/>
      <c r="L1604" s="4"/>
      <c r="M1604" s="4"/>
      <c r="N1604" s="4"/>
      <c r="O1604" s="4"/>
      <c r="P1604" s="4"/>
      <c r="Q1604" s="70"/>
      <c r="R1604" s="71"/>
      <c r="S1604" s="97"/>
      <c r="T1604" s="97"/>
      <c r="U1604" s="64"/>
      <c r="V1604" s="64"/>
    </row>
    <row r="1605" spans="1:22" ht="11.65" customHeight="1">
      <c r="A1605" s="2">
        <v>1485</v>
      </c>
      <c r="C1605" s="96"/>
      <c r="F1605" s="96" t="s">
        <v>574</v>
      </c>
      <c r="G1605" s="1" t="s">
        <v>131</v>
      </c>
      <c r="H1605" s="72"/>
      <c r="I1605" s="4">
        <v>0</v>
      </c>
      <c r="J1605" s="4">
        <v>0</v>
      </c>
      <c r="K1605" s="72"/>
      <c r="L1605" s="4">
        <v>0</v>
      </c>
      <c r="M1605" s="4">
        <f>L1605-N1605</f>
        <v>0</v>
      </c>
      <c r="N1605" s="98">
        <v>0</v>
      </c>
      <c r="O1605" s="4">
        <f>P1605-N1605</f>
        <v>0</v>
      </c>
      <c r="P1605" s="4">
        <v>0</v>
      </c>
      <c r="Q1605" s="70"/>
      <c r="R1605" s="71"/>
      <c r="S1605" s="97"/>
      <c r="T1605" s="97"/>
      <c r="U1605" s="64"/>
      <c r="V1605" s="64"/>
    </row>
    <row r="1606" spans="1:22" ht="11.65" customHeight="1">
      <c r="A1606" s="2">
        <v>1486</v>
      </c>
      <c r="C1606" s="96"/>
      <c r="H1606" s="72" t="s">
        <v>408</v>
      </c>
      <c r="I1606" s="99">
        <v>0</v>
      </c>
      <c r="J1606" s="99">
        <v>0</v>
      </c>
      <c r="K1606" s="72"/>
      <c r="L1606" s="99">
        <f>SUBTOTAL(9,L1604:L1605)</f>
        <v>0</v>
      </c>
      <c r="M1606" s="99">
        <f>SUBTOTAL(9,M1604:M1605)</f>
        <v>0</v>
      </c>
      <c r="N1606" s="99">
        <f>SUBTOTAL(9,N1604:N1605)</f>
        <v>0</v>
      </c>
      <c r="O1606" s="99">
        <f>SUBTOTAL(9,O1604:O1605)</f>
        <v>0</v>
      </c>
      <c r="P1606" s="99">
        <f>SUBTOTAL(9,P1604:P1605)</f>
        <v>0</v>
      </c>
      <c r="Q1606" s="70"/>
      <c r="R1606" s="71"/>
      <c r="S1606" s="97"/>
      <c r="T1606" s="97"/>
      <c r="U1606" s="64"/>
      <c r="V1606" s="64"/>
    </row>
    <row r="1607" spans="1:22" ht="11.65" customHeight="1">
      <c r="A1607" s="2">
        <v>1487</v>
      </c>
      <c r="C1607" s="96"/>
      <c r="H1607" s="72"/>
      <c r="I1607" s="4"/>
      <c r="J1607" s="4"/>
      <c r="K1607" s="72"/>
      <c r="L1607" s="4"/>
      <c r="M1607" s="4"/>
      <c r="N1607" s="4"/>
      <c r="O1607" s="4"/>
      <c r="P1607" s="4"/>
      <c r="Q1607" s="70"/>
      <c r="R1607" s="71"/>
      <c r="S1607" s="97"/>
      <c r="T1607" s="97"/>
      <c r="U1607" s="64"/>
      <c r="V1607" s="64"/>
    </row>
    <row r="1608" spans="1:22" ht="11.65" customHeight="1">
      <c r="A1608" s="2">
        <v>1488</v>
      </c>
      <c r="C1608" s="96" t="s">
        <v>431</v>
      </c>
      <c r="D1608" s="1" t="s">
        <v>432</v>
      </c>
      <c r="H1608" s="72"/>
      <c r="I1608" s="4"/>
      <c r="J1608" s="4"/>
      <c r="K1608" s="72"/>
      <c r="L1608" s="4"/>
      <c r="M1608" s="4"/>
      <c r="N1608" s="4"/>
      <c r="O1608" s="4"/>
      <c r="P1608" s="4"/>
      <c r="Q1608" s="70"/>
      <c r="R1608" s="71"/>
      <c r="S1608" s="97"/>
      <c r="T1608" s="97"/>
      <c r="U1608" s="64"/>
      <c r="V1608" s="64"/>
    </row>
    <row r="1609" spans="1:22" ht="11.65" customHeight="1">
      <c r="A1609" s="2">
        <v>1489</v>
      </c>
      <c r="C1609" s="96"/>
      <c r="E1609" s="67"/>
      <c r="F1609" s="96" t="s">
        <v>574</v>
      </c>
      <c r="G1609" s="1" t="s">
        <v>131</v>
      </c>
      <c r="H1609" s="72"/>
      <c r="I1609" s="4">
        <v>0</v>
      </c>
      <c r="J1609" s="4">
        <v>0</v>
      </c>
      <c r="K1609" s="72"/>
      <c r="L1609" s="4">
        <v>0</v>
      </c>
      <c r="M1609" s="4">
        <f>L1609-N1609</f>
        <v>0</v>
      </c>
      <c r="N1609" s="98">
        <v>0</v>
      </c>
      <c r="O1609" s="4">
        <f>P1609-N1609</f>
        <v>0</v>
      </c>
      <c r="P1609" s="4">
        <v>0</v>
      </c>
      <c r="Q1609" s="70"/>
      <c r="R1609" s="71"/>
      <c r="S1609" s="97"/>
      <c r="T1609" s="97"/>
      <c r="U1609" s="64"/>
      <c r="V1609" s="64"/>
    </row>
    <row r="1610" spans="1:22" ht="11.65" customHeight="1">
      <c r="A1610" s="2">
        <v>1490</v>
      </c>
      <c r="C1610" s="96"/>
      <c r="E1610" s="67"/>
      <c r="F1610" s="96" t="s">
        <v>574</v>
      </c>
      <c r="G1610" s="1" t="s">
        <v>135</v>
      </c>
      <c r="H1610" s="72"/>
      <c r="I1610" s="4">
        <v>0</v>
      </c>
      <c r="J1610" s="4">
        <v>0</v>
      </c>
      <c r="K1610" s="72"/>
      <c r="L1610" s="4">
        <v>0</v>
      </c>
      <c r="M1610" s="4">
        <f>L1610-N1610</f>
        <v>0</v>
      </c>
      <c r="N1610" s="98">
        <v>0</v>
      </c>
      <c r="O1610" s="4">
        <f>P1610-N1610</f>
        <v>0</v>
      </c>
      <c r="P1610" s="4">
        <v>0</v>
      </c>
      <c r="Q1610" s="70"/>
      <c r="R1610" s="71"/>
      <c r="S1610" s="97"/>
      <c r="T1610" s="97"/>
      <c r="U1610" s="64"/>
      <c r="V1610" s="64"/>
    </row>
    <row r="1611" spans="1:22" ht="11.65" customHeight="1">
      <c r="A1611" s="2">
        <v>1491</v>
      </c>
      <c r="C1611" s="96"/>
      <c r="E1611" s="67"/>
      <c r="F1611" s="96" t="s">
        <v>574</v>
      </c>
      <c r="G1611" s="1" t="s">
        <v>135</v>
      </c>
      <c r="H1611" s="72"/>
      <c r="I1611" s="4">
        <v>0</v>
      </c>
      <c r="J1611" s="4">
        <v>0</v>
      </c>
      <c r="K1611" s="72"/>
      <c r="L1611" s="4">
        <v>0</v>
      </c>
      <c r="M1611" s="4">
        <f>L1611-N1611</f>
        <v>0</v>
      </c>
      <c r="N1611" s="98">
        <v>0</v>
      </c>
      <c r="O1611" s="4">
        <f>P1611-N1611</f>
        <v>0</v>
      </c>
      <c r="P1611" s="4">
        <v>0</v>
      </c>
      <c r="Q1611" s="70"/>
      <c r="R1611" s="71"/>
      <c r="S1611" s="97"/>
      <c r="T1611" s="97"/>
      <c r="U1611" s="64"/>
      <c r="V1611" s="64"/>
    </row>
    <row r="1612" spans="1:22" ht="11.65" customHeight="1">
      <c r="A1612" s="2">
        <v>1492</v>
      </c>
      <c r="C1612" s="96"/>
      <c r="E1612" s="67"/>
      <c r="F1612" s="96" t="s">
        <v>574</v>
      </c>
      <c r="G1612" s="1" t="s">
        <v>135</v>
      </c>
      <c r="H1612" s="72"/>
      <c r="I1612" s="4">
        <v>0</v>
      </c>
      <c r="J1612" s="4">
        <v>0</v>
      </c>
      <c r="K1612" s="72"/>
      <c r="L1612" s="4">
        <v>0</v>
      </c>
      <c r="M1612" s="4">
        <f>L1612-N1612</f>
        <v>0</v>
      </c>
      <c r="N1612" s="98">
        <v>0</v>
      </c>
      <c r="O1612" s="4">
        <f>P1612-N1612</f>
        <v>0</v>
      </c>
      <c r="P1612" s="4">
        <v>0</v>
      </c>
      <c r="Q1612" s="70"/>
      <c r="R1612" s="71"/>
      <c r="S1612" s="97"/>
      <c r="T1612" s="97"/>
      <c r="U1612" s="64"/>
      <c r="V1612" s="64"/>
    </row>
    <row r="1613" spans="1:22" ht="11.65" customHeight="1">
      <c r="A1613" s="2">
        <v>1493</v>
      </c>
      <c r="C1613" s="96"/>
      <c r="H1613" s="72" t="s">
        <v>408</v>
      </c>
      <c r="I1613" s="99">
        <v>0</v>
      </c>
      <c r="J1613" s="99">
        <v>0</v>
      </c>
      <c r="K1613" s="72"/>
      <c r="L1613" s="99">
        <f>SUBTOTAL(9,L1609:L1612)</f>
        <v>0</v>
      </c>
      <c r="M1613" s="99">
        <f>SUBTOTAL(9,M1609:M1612)</f>
        <v>0</v>
      </c>
      <c r="N1613" s="99">
        <f>SUBTOTAL(9,N1609:N1612)</f>
        <v>0</v>
      </c>
      <c r="O1613" s="99">
        <f>SUBTOTAL(9,O1609:O1612)</f>
        <v>0</v>
      </c>
      <c r="P1613" s="99">
        <f>SUBTOTAL(9,P1609:P1612)</f>
        <v>0</v>
      </c>
      <c r="Q1613" s="70"/>
      <c r="R1613" s="71"/>
      <c r="S1613" s="97"/>
      <c r="T1613" s="97"/>
      <c r="U1613" s="64"/>
      <c r="V1613" s="64"/>
    </row>
    <row r="1614" spans="1:22" ht="11.65" customHeight="1">
      <c r="A1614" s="2">
        <v>1494</v>
      </c>
      <c r="C1614" s="96"/>
      <c r="H1614" s="72"/>
      <c r="I1614" s="4"/>
      <c r="J1614" s="4"/>
      <c r="K1614" s="72"/>
      <c r="L1614" s="4"/>
      <c r="M1614" s="4"/>
      <c r="N1614" s="4"/>
      <c r="O1614" s="4"/>
      <c r="P1614" s="4"/>
      <c r="Q1614" s="70"/>
      <c r="R1614" s="71"/>
      <c r="S1614" s="97"/>
      <c r="T1614" s="97"/>
      <c r="U1614" s="64"/>
      <c r="V1614" s="64"/>
    </row>
    <row r="1615" spans="1:22" ht="11.65" customHeight="1" thickBot="1">
      <c r="A1615" s="2">
        <v>1495</v>
      </c>
      <c r="C1615" s="101" t="s">
        <v>433</v>
      </c>
      <c r="H1615" s="102" t="s">
        <v>408</v>
      </c>
      <c r="I1615" s="103">
        <v>650512011.56499958</v>
      </c>
      <c r="J1615" s="103">
        <v>280726383.77478039</v>
      </c>
      <c r="K1615" s="102"/>
      <c r="L1615" s="103">
        <f>SUBTOTAL(9,L1554:L1614)</f>
        <v>844586349.70809484</v>
      </c>
      <c r="M1615" s="103">
        <f>SUBTOTAL(9,M1554:M1614)</f>
        <v>480107804.31016028</v>
      </c>
      <c r="N1615" s="103">
        <f>SUBTOTAL(9,N1554:N1614)</f>
        <v>364478545.39793468</v>
      </c>
      <c r="O1615" s="103">
        <f>SUBTOTAL(9,O1554:O1614)</f>
        <v>0</v>
      </c>
      <c r="P1615" s="103">
        <f>SUBTOTAL(9,P1554:P1614)</f>
        <v>364478545.39793468</v>
      </c>
      <c r="Q1615" s="70"/>
      <c r="R1615" s="71"/>
      <c r="S1615" s="97"/>
      <c r="T1615" s="97"/>
      <c r="U1615" s="64"/>
      <c r="V1615" s="64"/>
    </row>
    <row r="1616" spans="1:22" ht="11.65" customHeight="1" thickTop="1">
      <c r="A1616" s="2">
        <v>1496</v>
      </c>
      <c r="C1616" s="96"/>
      <c r="H1616" s="72"/>
      <c r="I1616" s="4"/>
      <c r="J1616" s="4"/>
      <c r="K1616" s="72"/>
      <c r="L1616" s="4"/>
      <c r="M1616" s="4"/>
      <c r="N1616" s="4"/>
      <c r="O1616" s="4"/>
      <c r="P1616" s="4"/>
      <c r="Q1616" s="70"/>
      <c r="R1616" s="71"/>
      <c r="S1616" s="97"/>
      <c r="T1616" s="97"/>
      <c r="U1616" s="64"/>
      <c r="V1616" s="64"/>
    </row>
    <row r="1617" spans="1:22" ht="11.65" customHeight="1">
      <c r="A1617" s="2">
        <v>1497</v>
      </c>
      <c r="C1617" s="96" t="s">
        <v>434</v>
      </c>
      <c r="H1617" s="72"/>
      <c r="I1617" s="4"/>
      <c r="J1617" s="4"/>
      <c r="K1617" s="72"/>
      <c r="L1617" s="4"/>
      <c r="M1617" s="4"/>
      <c r="N1617" s="4"/>
      <c r="O1617" s="4"/>
      <c r="P1617" s="4"/>
      <c r="Q1617" s="70"/>
      <c r="R1617" s="71"/>
      <c r="S1617" s="97"/>
      <c r="T1617" s="97"/>
      <c r="U1617" s="64"/>
      <c r="V1617" s="64"/>
    </row>
    <row r="1618" spans="1:22" ht="11.65" customHeight="1">
      <c r="A1618" s="2">
        <v>1498</v>
      </c>
      <c r="C1618" s="96"/>
      <c r="E1618" s="1" t="s">
        <v>131</v>
      </c>
      <c r="H1618" s="72"/>
      <c r="I1618" s="4">
        <v>0</v>
      </c>
      <c r="J1618" s="4">
        <v>0</v>
      </c>
      <c r="K1618" s="72"/>
      <c r="L1618" s="4">
        <v>0</v>
      </c>
      <c r="M1618" s="4">
        <f>L1618-N1618</f>
        <v>0</v>
      </c>
      <c r="N1618" s="98">
        <v>0</v>
      </c>
      <c r="O1618" s="4">
        <f>P1618-N1618</f>
        <v>0</v>
      </c>
      <c r="P1618" s="4">
        <v>0</v>
      </c>
      <c r="Q1618" s="70"/>
      <c r="R1618" s="71"/>
      <c r="S1618" s="97"/>
      <c r="T1618" s="97"/>
      <c r="U1618" s="64"/>
      <c r="V1618" s="64"/>
    </row>
    <row r="1619" spans="1:22" ht="11.65" customHeight="1">
      <c r="A1619" s="2">
        <v>1499</v>
      </c>
      <c r="C1619" s="96"/>
      <c r="E1619" s="67" t="s">
        <v>135</v>
      </c>
      <c r="H1619" s="72"/>
      <c r="I1619" s="4">
        <v>650512011.56499958</v>
      </c>
      <c r="J1619" s="4">
        <v>280726383.77478039</v>
      </c>
      <c r="K1619" s="72"/>
      <c r="L1619" s="4">
        <v>844586349.70809484</v>
      </c>
      <c r="M1619" s="4">
        <f>L1619-N1619</f>
        <v>480107804.31016016</v>
      </c>
      <c r="N1619" s="98">
        <v>364478545.39793468</v>
      </c>
      <c r="O1619" s="4">
        <f>P1619-N1619</f>
        <v>0</v>
      </c>
      <c r="P1619" s="4">
        <v>364478545.39793468</v>
      </c>
      <c r="Q1619" s="70"/>
      <c r="R1619" s="71"/>
      <c r="S1619" s="97"/>
      <c r="T1619" s="97"/>
      <c r="U1619" s="64"/>
      <c r="V1619" s="64"/>
    </row>
    <row r="1620" spans="1:22" ht="11.65" customHeight="1">
      <c r="A1620" s="2">
        <v>1500</v>
      </c>
      <c r="C1620" s="96"/>
      <c r="E1620" s="1" t="s">
        <v>136</v>
      </c>
      <c r="H1620" s="72"/>
      <c r="I1620" s="4">
        <v>0</v>
      </c>
      <c r="J1620" s="4">
        <v>0</v>
      </c>
      <c r="K1620" s="72"/>
      <c r="L1620" s="4">
        <v>0</v>
      </c>
      <c r="M1620" s="4">
        <f>L1620-N1620</f>
        <v>0</v>
      </c>
      <c r="N1620" s="98">
        <v>0</v>
      </c>
      <c r="O1620" s="4">
        <f>P1620-N1620</f>
        <v>0</v>
      </c>
      <c r="P1620" s="4">
        <v>0</v>
      </c>
      <c r="Q1620" s="70"/>
      <c r="R1620" s="71"/>
      <c r="S1620" s="97"/>
      <c r="T1620" s="97"/>
      <c r="U1620" s="64"/>
      <c r="V1620" s="64"/>
    </row>
    <row r="1621" spans="1:22" ht="11.65" customHeight="1">
      <c r="A1621" s="2">
        <v>1501</v>
      </c>
      <c r="C1621" s="96"/>
      <c r="E1621" s="1" t="s">
        <v>214</v>
      </c>
      <c r="H1621" s="72"/>
      <c r="I1621" s="4">
        <v>0</v>
      </c>
      <c r="J1621" s="4">
        <v>0</v>
      </c>
      <c r="K1621" s="72"/>
      <c r="L1621" s="4">
        <v>0</v>
      </c>
      <c r="M1621" s="4">
        <f>L1621-N1621</f>
        <v>0</v>
      </c>
      <c r="N1621" s="98">
        <v>0</v>
      </c>
      <c r="O1621" s="4">
        <f>P1621-N1621</f>
        <v>0</v>
      </c>
      <c r="P1621" s="4">
        <v>0</v>
      </c>
      <c r="Q1621" s="70"/>
      <c r="R1621" s="71"/>
      <c r="S1621" s="97"/>
      <c r="T1621" s="97"/>
      <c r="U1621" s="64"/>
      <c r="V1621" s="64"/>
    </row>
    <row r="1622" spans="1:22" ht="11.65" customHeight="1" thickBot="1">
      <c r="A1622" s="2">
        <v>1502</v>
      </c>
      <c r="C1622" s="96" t="s">
        <v>435</v>
      </c>
      <c r="H1622" s="72" t="s">
        <v>1</v>
      </c>
      <c r="I1622" s="114">
        <v>650512011.56499958</v>
      </c>
      <c r="J1622" s="114">
        <v>280726383.77478039</v>
      </c>
      <c r="K1622" s="72"/>
      <c r="L1622" s="114">
        <f>SUM(L1618:L1621)</f>
        <v>844586349.70809484</v>
      </c>
      <c r="M1622" s="114">
        <f>SUM(M1618:M1621)</f>
        <v>480107804.31016016</v>
      </c>
      <c r="N1622" s="114">
        <f>SUM(N1618:N1621)</f>
        <v>364478545.39793468</v>
      </c>
      <c r="O1622" s="114">
        <f>SUM(O1618:O1621)</f>
        <v>0</v>
      </c>
      <c r="P1622" s="114">
        <f>SUM(P1618:P1621)</f>
        <v>364478545.39793468</v>
      </c>
      <c r="Q1622" s="70"/>
      <c r="R1622" s="71"/>
      <c r="S1622" s="97"/>
      <c r="T1622" s="97"/>
      <c r="U1622" s="64"/>
      <c r="V1622" s="64"/>
    </row>
    <row r="1623" spans="1:22" ht="11.65" customHeight="1" thickTop="1">
      <c r="A1623" s="2">
        <v>1503</v>
      </c>
      <c r="C1623" s="96"/>
      <c r="H1623" s="72"/>
      <c r="I1623" s="4"/>
      <c r="J1623" s="4"/>
      <c r="K1623" s="72"/>
      <c r="L1623" s="4"/>
      <c r="M1623" s="4"/>
      <c r="N1623" s="4"/>
      <c r="O1623" s="4"/>
      <c r="P1623" s="4"/>
      <c r="Q1623" s="70"/>
      <c r="R1623" s="71"/>
      <c r="S1623" s="97"/>
      <c r="T1623" s="97"/>
      <c r="U1623" s="64"/>
      <c r="V1623" s="64"/>
    </row>
    <row r="1624" spans="1:22" ht="11.65" customHeight="1">
      <c r="A1624" s="2">
        <v>1504</v>
      </c>
      <c r="C1624" s="96">
        <v>340</v>
      </c>
      <c r="D1624" s="1" t="s">
        <v>407</v>
      </c>
      <c r="H1624" s="72"/>
      <c r="I1624" s="4"/>
      <c r="J1624" s="4"/>
      <c r="K1624" s="72"/>
      <c r="L1624" s="4"/>
      <c r="M1624" s="4"/>
      <c r="N1624" s="4"/>
      <c r="O1624" s="4"/>
      <c r="P1624" s="4"/>
      <c r="Q1624" s="70"/>
      <c r="R1624" s="71"/>
      <c r="S1624" s="97"/>
      <c r="T1624" s="97"/>
      <c r="U1624" s="64"/>
      <c r="V1624" s="64"/>
    </row>
    <row r="1625" spans="1:22" ht="11.65" customHeight="1">
      <c r="A1625" s="2">
        <v>1505</v>
      </c>
      <c r="C1625" s="96"/>
      <c r="F1625" s="96" t="s">
        <v>574</v>
      </c>
      <c r="G1625" s="1" t="s">
        <v>135</v>
      </c>
      <c r="H1625" s="72"/>
      <c r="I1625" s="4">
        <v>23516707.75</v>
      </c>
      <c r="J1625" s="4">
        <v>10148560.222682681</v>
      </c>
      <c r="K1625" s="72"/>
      <c r="L1625" s="4">
        <v>23516707.75</v>
      </c>
      <c r="M1625" s="4">
        <f>L1625-N1625</f>
        <v>13368147.527317319</v>
      </c>
      <c r="N1625" s="98">
        <v>10148560.222682681</v>
      </c>
      <c r="O1625" s="4">
        <f>P1625-N1625</f>
        <v>0</v>
      </c>
      <c r="P1625" s="4">
        <v>10148560.222682681</v>
      </c>
      <c r="Q1625" s="70"/>
      <c r="R1625" s="71"/>
      <c r="S1625" s="97"/>
      <c r="T1625" s="97"/>
      <c r="U1625" s="64"/>
      <c r="V1625" s="64"/>
    </row>
    <row r="1626" spans="1:22" ht="11.65" customHeight="1">
      <c r="A1626" s="2">
        <v>1506</v>
      </c>
      <c r="C1626" s="96"/>
      <c r="F1626" s="96" t="s">
        <v>574</v>
      </c>
      <c r="G1626" s="1" t="s">
        <v>135</v>
      </c>
      <c r="H1626" s="72"/>
      <c r="I1626" s="4">
        <v>2712962.3450000002</v>
      </c>
      <c r="J1626" s="4">
        <v>1170770.2469578434</v>
      </c>
      <c r="K1626" s="72"/>
      <c r="L1626" s="4">
        <v>2712962.3450000002</v>
      </c>
      <c r="M1626" s="4">
        <f>L1626-N1626</f>
        <v>1542192.0980421568</v>
      </c>
      <c r="N1626" s="98">
        <v>1170770.2469578434</v>
      </c>
      <c r="O1626" s="4">
        <f>P1626-N1626</f>
        <v>0</v>
      </c>
      <c r="P1626" s="4">
        <v>1170770.2469578434</v>
      </c>
      <c r="Q1626" s="70"/>
      <c r="R1626" s="71"/>
      <c r="S1626" s="97"/>
      <c r="T1626" s="97"/>
      <c r="U1626" s="64"/>
      <c r="V1626" s="64"/>
    </row>
    <row r="1627" spans="1:22" ht="11.65" customHeight="1">
      <c r="A1627" s="2">
        <v>1507</v>
      </c>
      <c r="C1627" s="96"/>
      <c r="F1627" s="96" t="s">
        <v>574</v>
      </c>
      <c r="G1627" s="1" t="s">
        <v>135</v>
      </c>
      <c r="H1627" s="72"/>
      <c r="I1627" s="4">
        <v>0</v>
      </c>
      <c r="J1627" s="4">
        <v>0</v>
      </c>
      <c r="K1627" s="72"/>
      <c r="L1627" s="4">
        <v>0</v>
      </c>
      <c r="M1627" s="4">
        <f>L1627-N1627</f>
        <v>0</v>
      </c>
      <c r="N1627" s="98">
        <v>0</v>
      </c>
      <c r="O1627" s="4">
        <f>P1627-N1627</f>
        <v>0</v>
      </c>
      <c r="P1627" s="4">
        <v>0</v>
      </c>
      <c r="Q1627" s="70"/>
      <c r="R1627" s="71"/>
      <c r="S1627" s="97"/>
      <c r="T1627" s="97"/>
      <c r="U1627" s="64"/>
      <c r="V1627" s="64"/>
    </row>
    <row r="1628" spans="1:22" ht="11.65" customHeight="1">
      <c r="A1628" s="2">
        <v>1508</v>
      </c>
      <c r="C1628" s="96"/>
      <c r="H1628" s="72" t="s">
        <v>408</v>
      </c>
      <c r="I1628" s="99">
        <v>26229670.094999999</v>
      </c>
      <c r="J1628" s="99">
        <v>11319330.469640525</v>
      </c>
      <c r="K1628" s="72"/>
      <c r="L1628" s="99">
        <f>SUBTOTAL(9,L1625:L1627)</f>
        <v>26229670.094999999</v>
      </c>
      <c r="M1628" s="99">
        <f>SUBTOTAL(9,M1625:M1627)</f>
        <v>14910339.625359476</v>
      </c>
      <c r="N1628" s="99">
        <f>SUBTOTAL(9,N1625:N1627)</f>
        <v>11319330.469640525</v>
      </c>
      <c r="O1628" s="99">
        <f>SUBTOTAL(9,O1625:O1627)</f>
        <v>0</v>
      </c>
      <c r="P1628" s="99">
        <f>SUBTOTAL(9,P1625:P1627)</f>
        <v>11319330.469640525</v>
      </c>
      <c r="Q1628" s="70"/>
      <c r="R1628" s="71"/>
      <c r="S1628" s="97"/>
      <c r="T1628" s="97"/>
      <c r="U1628" s="64"/>
      <c r="V1628" s="64"/>
    </row>
    <row r="1629" spans="1:22" ht="11.65" customHeight="1">
      <c r="A1629" s="2">
        <v>1509</v>
      </c>
      <c r="C1629" s="96"/>
      <c r="H1629" s="72"/>
      <c r="I1629" s="4"/>
      <c r="J1629" s="4"/>
      <c r="K1629" s="72"/>
      <c r="L1629" s="4"/>
      <c r="M1629" s="4"/>
      <c r="N1629" s="4"/>
      <c r="O1629" s="4"/>
      <c r="P1629" s="4"/>
      <c r="Q1629" s="70"/>
      <c r="R1629" s="71"/>
      <c r="S1629" s="97"/>
      <c r="T1629" s="97"/>
      <c r="U1629" s="64"/>
      <c r="V1629" s="64"/>
    </row>
    <row r="1630" spans="1:22" ht="11.65" customHeight="1">
      <c r="A1630" s="2">
        <v>1510</v>
      </c>
      <c r="C1630" s="96">
        <v>341</v>
      </c>
      <c r="D1630" s="1" t="s">
        <v>409</v>
      </c>
      <c r="H1630" s="72"/>
      <c r="I1630" s="4"/>
      <c r="J1630" s="4"/>
      <c r="K1630" s="72"/>
      <c r="L1630" s="4"/>
      <c r="M1630" s="4"/>
      <c r="N1630" s="4"/>
      <c r="O1630" s="4"/>
      <c r="P1630" s="4"/>
      <c r="Q1630" s="70"/>
      <c r="R1630" s="71"/>
      <c r="S1630" s="97"/>
      <c r="T1630" s="97"/>
      <c r="U1630" s="64"/>
      <c r="V1630" s="64"/>
    </row>
    <row r="1631" spans="1:22" ht="11.65" customHeight="1">
      <c r="A1631" s="2">
        <v>1511</v>
      </c>
      <c r="C1631" s="96"/>
      <c r="F1631" s="96" t="s">
        <v>574</v>
      </c>
      <c r="G1631" s="1" t="s">
        <v>135</v>
      </c>
      <c r="H1631" s="72"/>
      <c r="I1631" s="4">
        <v>107857176.31</v>
      </c>
      <c r="J1631" s="4">
        <v>46545420.424784541</v>
      </c>
      <c r="K1631" s="72"/>
      <c r="L1631" s="4">
        <v>107857176.31</v>
      </c>
      <c r="M1631" s="4">
        <f>L1631-N1631</f>
        <v>61311755.885215461</v>
      </c>
      <c r="N1631" s="98">
        <v>46545420.424784541</v>
      </c>
      <c r="O1631" s="4">
        <f>P1631-N1631</f>
        <v>0</v>
      </c>
      <c r="P1631" s="4">
        <v>46545420.424784541</v>
      </c>
      <c r="Q1631" s="70"/>
      <c r="R1631" s="71"/>
      <c r="S1631" s="97"/>
      <c r="T1631" s="97"/>
      <c r="U1631" s="64"/>
      <c r="V1631" s="64"/>
    </row>
    <row r="1632" spans="1:22" ht="11.65" customHeight="1">
      <c r="A1632" s="2">
        <v>1512</v>
      </c>
      <c r="C1632" s="96"/>
      <c r="F1632" s="96" t="s">
        <v>574</v>
      </c>
      <c r="G1632" s="1" t="s">
        <v>135</v>
      </c>
      <c r="H1632" s="72"/>
      <c r="I1632" s="4">
        <v>163511.76999999999</v>
      </c>
      <c r="J1632" s="4">
        <v>70562.982820690086</v>
      </c>
      <c r="K1632" s="72"/>
      <c r="L1632" s="4">
        <v>163511.76999999999</v>
      </c>
      <c r="M1632" s="4">
        <f>L1632-N1632</f>
        <v>92948.787179309904</v>
      </c>
      <c r="N1632" s="98">
        <v>70562.982820690086</v>
      </c>
      <c r="O1632" s="4">
        <f>P1632-N1632</f>
        <v>0</v>
      </c>
      <c r="P1632" s="4">
        <v>70562.982820690086</v>
      </c>
      <c r="Q1632" s="70"/>
      <c r="R1632" s="71"/>
      <c r="S1632" s="97"/>
      <c r="T1632" s="97"/>
      <c r="U1632" s="64"/>
      <c r="V1632" s="64"/>
    </row>
    <row r="1633" spans="1:22" ht="11.65" customHeight="1">
      <c r="A1633" s="2">
        <v>1513</v>
      </c>
      <c r="C1633" s="96"/>
      <c r="F1633" s="96" t="s">
        <v>574</v>
      </c>
      <c r="G1633" s="1" t="s">
        <v>135</v>
      </c>
      <c r="H1633" s="72"/>
      <c r="I1633" s="4">
        <v>47122009.7449999</v>
      </c>
      <c r="J1633" s="4">
        <v>20335353.00922263</v>
      </c>
      <c r="K1633" s="72"/>
      <c r="L1633" s="4">
        <v>47122009.7449999</v>
      </c>
      <c r="M1633" s="4">
        <f>L1633-N1633</f>
        <v>26786656.73577727</v>
      </c>
      <c r="N1633" s="98">
        <v>20335353.00922263</v>
      </c>
      <c r="O1633" s="4">
        <f>P1633-N1633</f>
        <v>0</v>
      </c>
      <c r="P1633" s="4">
        <v>20335353.00922263</v>
      </c>
      <c r="Q1633" s="70"/>
      <c r="R1633" s="71"/>
      <c r="S1633" s="97"/>
      <c r="T1633" s="97"/>
      <c r="U1633" s="64"/>
      <c r="V1633" s="64"/>
    </row>
    <row r="1634" spans="1:22" ht="11.65" customHeight="1">
      <c r="A1634" s="2">
        <v>1514</v>
      </c>
      <c r="C1634" s="96"/>
      <c r="F1634" s="96" t="s">
        <v>574</v>
      </c>
      <c r="G1634" s="1" t="s">
        <v>135</v>
      </c>
      <c r="H1634" s="72"/>
      <c r="I1634" s="4">
        <v>4241128.3150000004</v>
      </c>
      <c r="J1634" s="4">
        <v>1830245.3972071081</v>
      </c>
      <c r="K1634" s="72"/>
      <c r="L1634" s="4">
        <v>4241128.3150000004</v>
      </c>
      <c r="M1634" s="4">
        <f>L1634-N1634</f>
        <v>2410882.9177928921</v>
      </c>
      <c r="N1634" s="98">
        <v>1830245.3972071081</v>
      </c>
      <c r="O1634" s="4">
        <f>P1634-N1634</f>
        <v>0</v>
      </c>
      <c r="P1634" s="4">
        <v>1830245.3972071081</v>
      </c>
      <c r="Q1634" s="70"/>
      <c r="R1634" s="71"/>
      <c r="S1634" s="97"/>
      <c r="T1634" s="97"/>
      <c r="U1634" s="64"/>
      <c r="V1634" s="64"/>
    </row>
    <row r="1635" spans="1:22" ht="11.65" customHeight="1">
      <c r="A1635" s="2">
        <v>1515</v>
      </c>
      <c r="C1635" s="96"/>
      <c r="H1635" s="72" t="s">
        <v>408</v>
      </c>
      <c r="I1635" s="99">
        <v>159383826.1399999</v>
      </c>
      <c r="J1635" s="99">
        <v>68781581.814034969</v>
      </c>
      <c r="K1635" s="72"/>
      <c r="L1635" s="99">
        <f>SUBTOTAL(9,L1631:L1634)</f>
        <v>159383826.1399999</v>
      </c>
      <c r="M1635" s="99">
        <f>SUBTOTAL(9,M1631:M1634)</f>
        <v>90602244.325964928</v>
      </c>
      <c r="N1635" s="99">
        <f>SUBTOTAL(9,N1631:N1634)</f>
        <v>68781581.814034969</v>
      </c>
      <c r="O1635" s="99">
        <f>SUBTOTAL(9,O1631:O1634)</f>
        <v>0</v>
      </c>
      <c r="P1635" s="99">
        <f>SUBTOTAL(9,P1631:P1634)</f>
        <v>68781581.814034969</v>
      </c>
      <c r="Q1635" s="70"/>
      <c r="R1635" s="71"/>
      <c r="S1635" s="97"/>
      <c r="T1635" s="97"/>
      <c r="U1635" s="64"/>
      <c r="V1635" s="64"/>
    </row>
    <row r="1636" spans="1:22" ht="11.65" customHeight="1">
      <c r="A1636" s="2">
        <v>1516</v>
      </c>
      <c r="C1636" s="96"/>
      <c r="H1636" s="72"/>
      <c r="I1636" s="4"/>
      <c r="J1636" s="4"/>
      <c r="K1636" s="72"/>
      <c r="L1636" s="4"/>
      <c r="M1636" s="4"/>
      <c r="N1636" s="4"/>
      <c r="O1636" s="4"/>
      <c r="P1636" s="4"/>
      <c r="Q1636" s="70"/>
      <c r="R1636" s="71"/>
      <c r="S1636" s="97"/>
      <c r="T1636" s="97"/>
      <c r="U1636" s="64"/>
      <c r="V1636" s="64"/>
    </row>
    <row r="1637" spans="1:22" ht="11.65" customHeight="1">
      <c r="A1637" s="2">
        <v>1517</v>
      </c>
      <c r="C1637" s="96">
        <v>342</v>
      </c>
      <c r="D1637" s="1" t="s">
        <v>436</v>
      </c>
      <c r="H1637" s="72"/>
      <c r="I1637" s="4"/>
      <c r="J1637" s="4"/>
      <c r="K1637" s="72"/>
      <c r="L1637" s="4"/>
      <c r="M1637" s="4"/>
      <c r="N1637" s="4"/>
      <c r="O1637" s="4"/>
      <c r="P1637" s="4"/>
      <c r="Q1637" s="70"/>
      <c r="R1637" s="71"/>
      <c r="S1637" s="97"/>
      <c r="T1637" s="97"/>
      <c r="U1637" s="64"/>
      <c r="V1637" s="64"/>
    </row>
    <row r="1638" spans="1:22" ht="11.65" customHeight="1">
      <c r="A1638" s="2">
        <v>1518</v>
      </c>
      <c r="C1638" s="96"/>
      <c r="F1638" s="96" t="s">
        <v>574</v>
      </c>
      <c r="G1638" s="1" t="s">
        <v>135</v>
      </c>
      <c r="H1638" s="72"/>
      <c r="I1638" s="4">
        <v>8415367.8599999901</v>
      </c>
      <c r="J1638" s="4">
        <v>3631625.1590632698</v>
      </c>
      <c r="K1638" s="72"/>
      <c r="L1638" s="4">
        <v>8415367.8599999901</v>
      </c>
      <c r="M1638" s="4">
        <f>L1638-N1638</f>
        <v>4783742.7009367198</v>
      </c>
      <c r="N1638" s="98">
        <v>3631625.1590632698</v>
      </c>
      <c r="O1638" s="4">
        <f>P1638-N1638</f>
        <v>0</v>
      </c>
      <c r="P1638" s="4">
        <v>3631625.1590632698</v>
      </c>
      <c r="Q1638" s="70"/>
      <c r="R1638" s="71"/>
      <c r="S1638" s="97"/>
      <c r="T1638" s="97"/>
      <c r="U1638" s="64"/>
      <c r="V1638" s="64"/>
    </row>
    <row r="1639" spans="1:22" ht="11.65" customHeight="1">
      <c r="A1639" s="2">
        <v>1519</v>
      </c>
      <c r="C1639" s="96"/>
      <c r="F1639" s="96" t="s">
        <v>574</v>
      </c>
      <c r="G1639" s="1" t="s">
        <v>135</v>
      </c>
      <c r="H1639" s="72"/>
      <c r="I1639" s="4">
        <v>121338.9</v>
      </c>
      <c r="J1639" s="4">
        <v>52363.415283079812</v>
      </c>
      <c r="K1639" s="72"/>
      <c r="L1639" s="4">
        <v>121338.9</v>
      </c>
      <c r="M1639" s="4">
        <f>L1639-N1639</f>
        <v>68975.484716920182</v>
      </c>
      <c r="N1639" s="98">
        <v>52363.415283079812</v>
      </c>
      <c r="O1639" s="4">
        <f>P1639-N1639</f>
        <v>0</v>
      </c>
      <c r="P1639" s="4">
        <v>52363.415283079812</v>
      </c>
      <c r="Q1639" s="70"/>
      <c r="R1639" s="71"/>
      <c r="S1639" s="97"/>
      <c r="T1639" s="97"/>
      <c r="U1639" s="64"/>
      <c r="V1639" s="64"/>
    </row>
    <row r="1640" spans="1:22" ht="11.65" customHeight="1">
      <c r="A1640" s="2">
        <v>1520</v>
      </c>
      <c r="C1640" s="96"/>
      <c r="F1640" s="96" t="s">
        <v>574</v>
      </c>
      <c r="G1640" s="1" t="s">
        <v>135</v>
      </c>
      <c r="H1640" s="72"/>
      <c r="I1640" s="4">
        <v>2284125.7599999998</v>
      </c>
      <c r="J1640" s="4">
        <v>985707.18648067757</v>
      </c>
      <c r="K1640" s="72"/>
      <c r="L1640" s="4">
        <v>2284125.7599999998</v>
      </c>
      <c r="M1640" s="4">
        <f>L1640-N1640</f>
        <v>1298418.5735193221</v>
      </c>
      <c r="N1640" s="98">
        <v>985707.18648067757</v>
      </c>
      <c r="O1640" s="4">
        <f>P1640-N1640</f>
        <v>0</v>
      </c>
      <c r="P1640" s="4">
        <v>985707.18648067757</v>
      </c>
      <c r="Q1640" s="70"/>
      <c r="R1640" s="71"/>
      <c r="S1640" s="97"/>
      <c r="T1640" s="97"/>
      <c r="U1640" s="64"/>
      <c r="V1640" s="64"/>
    </row>
    <row r="1641" spans="1:22" ht="11.65" customHeight="1">
      <c r="A1641" s="2">
        <v>1521</v>
      </c>
      <c r="C1641" s="96"/>
      <c r="H1641" s="72" t="s">
        <v>408</v>
      </c>
      <c r="I1641" s="99">
        <v>10820832.51999999</v>
      </c>
      <c r="J1641" s="99">
        <v>4669695.7608270273</v>
      </c>
      <c r="K1641" s="72"/>
      <c r="L1641" s="99">
        <f>SUBTOTAL(9,L1638:L1640)</f>
        <v>10820832.51999999</v>
      </c>
      <c r="M1641" s="99">
        <f>SUBTOTAL(9,M1638:M1640)</f>
        <v>6151136.759172962</v>
      </c>
      <c r="N1641" s="99">
        <f>SUBTOTAL(9,N1638:N1640)</f>
        <v>4669695.7608270273</v>
      </c>
      <c r="O1641" s="99">
        <f>SUBTOTAL(9,O1638:O1640)</f>
        <v>0</v>
      </c>
      <c r="P1641" s="99">
        <f>SUBTOTAL(9,P1638:P1640)</f>
        <v>4669695.7608270273</v>
      </c>
      <c r="Q1641" s="70"/>
      <c r="R1641" s="71"/>
      <c r="S1641" s="97"/>
      <c r="T1641" s="97"/>
      <c r="U1641" s="64"/>
      <c r="V1641" s="64"/>
    </row>
    <row r="1642" spans="1:22" ht="11.65" customHeight="1">
      <c r="A1642" s="2">
        <v>1522</v>
      </c>
      <c r="C1642" s="96"/>
      <c r="H1642" s="72"/>
      <c r="I1642" s="4"/>
      <c r="J1642" s="4"/>
      <c r="K1642" s="72"/>
      <c r="L1642" s="4"/>
      <c r="M1642" s="4"/>
      <c r="N1642" s="4"/>
      <c r="O1642" s="4"/>
      <c r="P1642" s="4"/>
      <c r="Q1642" s="70"/>
      <c r="R1642" s="71"/>
      <c r="S1642" s="97"/>
      <c r="T1642" s="97"/>
      <c r="U1642" s="64"/>
      <c r="V1642" s="64"/>
    </row>
    <row r="1643" spans="1:22" ht="11.65" customHeight="1">
      <c r="A1643" s="2">
        <v>1523</v>
      </c>
      <c r="C1643" s="96">
        <v>343</v>
      </c>
      <c r="D1643" s="1" t="s">
        <v>437</v>
      </c>
      <c r="H1643" s="72"/>
      <c r="I1643" s="4"/>
      <c r="J1643" s="4"/>
      <c r="K1643" s="72"/>
      <c r="L1643" s="4"/>
      <c r="M1643" s="4"/>
      <c r="N1643" s="4"/>
      <c r="O1643" s="4"/>
      <c r="P1643" s="4"/>
      <c r="Q1643" s="70"/>
      <c r="R1643" s="71"/>
      <c r="S1643" s="97"/>
      <c r="T1643" s="97"/>
      <c r="U1643" s="64"/>
      <c r="V1643" s="64"/>
    </row>
    <row r="1644" spans="1:22" ht="11.65" customHeight="1">
      <c r="A1644" s="2">
        <v>1524</v>
      </c>
      <c r="C1644" s="96"/>
      <c r="F1644" s="96" t="s">
        <v>574</v>
      </c>
      <c r="G1644" s="1" t="s">
        <v>131</v>
      </c>
      <c r="H1644" s="72"/>
      <c r="I1644" s="4">
        <v>0</v>
      </c>
      <c r="J1644" s="4">
        <v>0</v>
      </c>
      <c r="K1644" s="72"/>
      <c r="L1644" s="4">
        <v>0</v>
      </c>
      <c r="M1644" s="4">
        <f>L1644-N1644</f>
        <v>0</v>
      </c>
      <c r="N1644" s="98">
        <v>0</v>
      </c>
      <c r="O1644" s="4">
        <f>P1644-N1644</f>
        <v>0</v>
      </c>
      <c r="P1644" s="4">
        <v>0</v>
      </c>
      <c r="Q1644" s="70"/>
      <c r="R1644" s="71"/>
      <c r="S1644" s="97"/>
      <c r="T1644" s="97"/>
      <c r="U1644" s="64"/>
      <c r="V1644" s="64"/>
    </row>
    <row r="1645" spans="1:22" ht="11.65" customHeight="1">
      <c r="A1645" s="2">
        <v>1525</v>
      </c>
      <c r="C1645" s="96"/>
      <c r="F1645" s="96" t="s">
        <v>574</v>
      </c>
      <c r="G1645" s="1" t="s">
        <v>135</v>
      </c>
      <c r="H1645" s="72"/>
      <c r="I1645" s="4">
        <v>754452.7</v>
      </c>
      <c r="J1645" s="4">
        <v>325581.65634879522</v>
      </c>
      <c r="K1645" s="72"/>
      <c r="L1645" s="4">
        <v>-110102.23974382924</v>
      </c>
      <c r="M1645" s="4">
        <f>L1645-N1645</f>
        <v>-62587.969354833243</v>
      </c>
      <c r="N1645" s="98">
        <v>-47514.270388995996</v>
      </c>
      <c r="O1645" s="4">
        <f>P1645-N1645</f>
        <v>0</v>
      </c>
      <c r="P1645" s="4">
        <v>-47514.270388995996</v>
      </c>
      <c r="Q1645" s="70"/>
      <c r="R1645" s="71"/>
      <c r="S1645" s="97"/>
      <c r="T1645" s="97"/>
      <c r="U1645" s="64"/>
      <c r="V1645" s="64"/>
    </row>
    <row r="1646" spans="1:22" ht="11.65" customHeight="1">
      <c r="A1646" s="2">
        <v>1526</v>
      </c>
      <c r="C1646" s="96"/>
      <c r="F1646" s="96" t="s">
        <v>574</v>
      </c>
      <c r="G1646" s="1" t="s">
        <v>135</v>
      </c>
      <c r="H1646" s="72"/>
      <c r="I1646" s="4">
        <v>1672767851.3099899</v>
      </c>
      <c r="J1646" s="4">
        <v>721877630.91910434</v>
      </c>
      <c r="K1646" s="72"/>
      <c r="L1646" s="4">
        <v>1798316457.6096876</v>
      </c>
      <c r="M1646" s="4">
        <f>L1646-N1646</f>
        <v>1022258726.0807791</v>
      </c>
      <c r="N1646" s="98">
        <v>776057731.52890849</v>
      </c>
      <c r="O1646" s="4">
        <f>P1646-N1646</f>
        <v>0</v>
      </c>
      <c r="P1646" s="4">
        <v>776057731.52890849</v>
      </c>
      <c r="Q1646" s="70"/>
      <c r="R1646" s="71"/>
      <c r="S1646" s="97"/>
      <c r="T1646" s="97"/>
      <c r="U1646" s="64"/>
      <c r="V1646" s="64"/>
    </row>
    <row r="1647" spans="1:22" ht="11.65" customHeight="1">
      <c r="A1647" s="2">
        <v>1527</v>
      </c>
      <c r="C1647" s="96"/>
      <c r="F1647" s="96" t="s">
        <v>574</v>
      </c>
      <c r="G1647" s="1" t="s">
        <v>135</v>
      </c>
      <c r="H1647" s="72"/>
      <c r="I1647" s="4">
        <v>658223845.04499996</v>
      </c>
      <c r="J1647" s="4">
        <v>284054400.91608638</v>
      </c>
      <c r="K1647" s="72"/>
      <c r="L1647" s="4">
        <v>641356965.88630855</v>
      </c>
      <c r="M1647" s="4">
        <f>L1647-N1647</f>
        <v>364581412.87403607</v>
      </c>
      <c r="N1647" s="98">
        <v>276775553.01227248</v>
      </c>
      <c r="O1647" s="4">
        <f>P1647-N1647</f>
        <v>0</v>
      </c>
      <c r="P1647" s="4">
        <v>276775553.01227248</v>
      </c>
      <c r="Q1647" s="70"/>
      <c r="R1647" s="71"/>
      <c r="S1647" s="97"/>
      <c r="T1647" s="97"/>
      <c r="U1647" s="64"/>
      <c r="V1647" s="64"/>
    </row>
    <row r="1648" spans="1:22" ht="11.65" customHeight="1">
      <c r="A1648" s="2">
        <v>1528</v>
      </c>
      <c r="C1648" s="96"/>
      <c r="F1648" s="96" t="s">
        <v>574</v>
      </c>
      <c r="G1648" s="1" t="s">
        <v>135</v>
      </c>
      <c r="H1648" s="72"/>
      <c r="I1648" s="4">
        <v>53599520.295000002</v>
      </c>
      <c r="J1648" s="4">
        <v>23130702.026975274</v>
      </c>
      <c r="K1648" s="72"/>
      <c r="L1648" s="4">
        <v>55256160.004211932</v>
      </c>
      <c r="M1648" s="4">
        <f>L1648-N1648</f>
        <v>31410540.394599065</v>
      </c>
      <c r="N1648" s="98">
        <v>23845619.609612867</v>
      </c>
      <c r="O1648" s="4">
        <f>P1648-N1648</f>
        <v>0</v>
      </c>
      <c r="P1648" s="4">
        <v>23845619.609612867</v>
      </c>
      <c r="Q1648" s="70"/>
      <c r="R1648" s="71"/>
      <c r="S1648" s="97"/>
      <c r="T1648" s="97"/>
      <c r="U1648" s="64"/>
      <c r="V1648" s="64"/>
    </row>
    <row r="1649" spans="1:22" ht="11.65" customHeight="1">
      <c r="A1649" s="2">
        <v>1529</v>
      </c>
      <c r="C1649" s="96"/>
      <c r="H1649" s="72" t="s">
        <v>408</v>
      </c>
      <c r="I1649" s="99">
        <v>2385345669.3499899</v>
      </c>
      <c r="J1649" s="99">
        <v>1029388315.5185148</v>
      </c>
      <c r="K1649" s="72"/>
      <c r="L1649" s="99">
        <f>SUBTOTAL(9,L1644:L1648)</f>
        <v>2494819481.2604642</v>
      </c>
      <c r="M1649" s="99">
        <f>SUBTOTAL(9,M1644:M1648)</f>
        <v>1418188091.3800592</v>
      </c>
      <c r="N1649" s="99">
        <f>SUBTOTAL(9,N1644:N1648)</f>
        <v>1076631389.8804049</v>
      </c>
      <c r="O1649" s="99">
        <f>SUBTOTAL(9,O1644:O1648)</f>
        <v>0</v>
      </c>
      <c r="P1649" s="99">
        <f>SUBTOTAL(9,P1644:P1648)</f>
        <v>1076631389.8804049</v>
      </c>
      <c r="Q1649" s="70"/>
      <c r="R1649" s="71"/>
      <c r="S1649" s="97"/>
      <c r="T1649" s="97"/>
      <c r="U1649" s="64"/>
      <c r="V1649" s="64"/>
    </row>
    <row r="1650" spans="1:22" ht="11.65" customHeight="1">
      <c r="A1650" s="2">
        <v>1530</v>
      </c>
      <c r="C1650" s="96"/>
      <c r="H1650" s="72"/>
      <c r="I1650" s="4"/>
      <c r="J1650" s="4"/>
      <c r="K1650" s="72"/>
      <c r="L1650" s="4"/>
      <c r="M1650" s="4"/>
      <c r="N1650" s="4"/>
      <c r="O1650" s="4"/>
      <c r="P1650" s="4"/>
      <c r="Q1650" s="70"/>
      <c r="R1650" s="71"/>
      <c r="S1650" s="97"/>
      <c r="T1650" s="97"/>
      <c r="U1650" s="64"/>
      <c r="V1650" s="64"/>
    </row>
    <row r="1651" spans="1:22" ht="11.65" customHeight="1">
      <c r="A1651" s="2">
        <v>1531</v>
      </c>
      <c r="C1651" s="96">
        <v>344</v>
      </c>
      <c r="D1651" s="1" t="s">
        <v>438</v>
      </c>
      <c r="H1651" s="72"/>
      <c r="I1651" s="4"/>
      <c r="J1651" s="4"/>
      <c r="K1651" s="72"/>
      <c r="L1651" s="4"/>
      <c r="M1651" s="4"/>
      <c r="N1651" s="4"/>
      <c r="O1651" s="4"/>
      <c r="P1651" s="4"/>
      <c r="Q1651" s="70"/>
      <c r="R1651" s="71"/>
      <c r="S1651" s="97"/>
      <c r="T1651" s="97"/>
      <c r="U1651" s="64"/>
      <c r="V1651" s="64"/>
    </row>
    <row r="1652" spans="1:22" ht="11.65" customHeight="1">
      <c r="A1652" s="2">
        <v>1532</v>
      </c>
      <c r="C1652" s="96"/>
      <c r="F1652" s="96" t="s">
        <v>574</v>
      </c>
      <c r="G1652" s="1" t="s">
        <v>131</v>
      </c>
      <c r="H1652" s="72"/>
      <c r="I1652" s="4">
        <v>0</v>
      </c>
      <c r="J1652" s="4">
        <v>0</v>
      </c>
      <c r="K1652" s="72"/>
      <c r="L1652" s="4">
        <v>0</v>
      </c>
      <c r="M1652" s="4">
        <f>L1652-N1652</f>
        <v>0</v>
      </c>
      <c r="N1652" s="98">
        <v>0</v>
      </c>
      <c r="O1652" s="4">
        <f>P1652-N1652</f>
        <v>0</v>
      </c>
      <c r="P1652" s="4">
        <v>0</v>
      </c>
      <c r="Q1652" s="70"/>
      <c r="R1652" s="71"/>
      <c r="S1652" s="97"/>
      <c r="T1652" s="97"/>
      <c r="U1652" s="64"/>
      <c r="V1652" s="64"/>
    </row>
    <row r="1653" spans="1:22" ht="11.65" customHeight="1">
      <c r="A1653" s="2">
        <v>1533</v>
      </c>
      <c r="C1653" s="96"/>
      <c r="F1653" s="96" t="s">
        <v>574</v>
      </c>
      <c r="G1653" s="1" t="s">
        <v>135</v>
      </c>
      <c r="H1653" s="72"/>
      <c r="I1653" s="4">
        <v>50472931.119999997</v>
      </c>
      <c r="J1653" s="4">
        <v>21781432.440798812</v>
      </c>
      <c r="K1653" s="72"/>
      <c r="L1653" s="4">
        <v>50472931.119999997</v>
      </c>
      <c r="M1653" s="4">
        <f>L1653-N1653</f>
        <v>28691498.679201186</v>
      </c>
      <c r="N1653" s="98">
        <v>21781432.440798812</v>
      </c>
      <c r="O1653" s="4">
        <f>P1653-N1653</f>
        <v>0</v>
      </c>
      <c r="P1653" s="4">
        <v>21781432.440798812</v>
      </c>
      <c r="Q1653" s="70"/>
      <c r="R1653" s="71"/>
      <c r="S1653" s="97"/>
      <c r="T1653" s="97"/>
      <c r="U1653" s="64"/>
      <c r="V1653" s="64"/>
    </row>
    <row r="1654" spans="1:22" ht="11.65" customHeight="1">
      <c r="A1654" s="2">
        <v>1534</v>
      </c>
      <c r="C1654" s="96"/>
      <c r="F1654" s="96" t="s">
        <v>574</v>
      </c>
      <c r="G1654" s="1" t="s">
        <v>135</v>
      </c>
      <c r="H1654" s="72"/>
      <c r="I1654" s="4">
        <v>283804769.22500002</v>
      </c>
      <c r="J1654" s="4">
        <v>122475042.96023211</v>
      </c>
      <c r="K1654" s="72"/>
      <c r="L1654" s="4">
        <v>283804769.22500002</v>
      </c>
      <c r="M1654" s="4">
        <f>L1654-N1654</f>
        <v>161329726.26476792</v>
      </c>
      <c r="N1654" s="98">
        <v>122475042.96023211</v>
      </c>
      <c r="O1654" s="4">
        <f>P1654-N1654</f>
        <v>0</v>
      </c>
      <c r="P1654" s="4">
        <v>122475042.96023211</v>
      </c>
      <c r="Q1654" s="70"/>
      <c r="R1654" s="71"/>
      <c r="S1654" s="97"/>
      <c r="T1654" s="97"/>
      <c r="U1654" s="64"/>
      <c r="V1654" s="64"/>
    </row>
    <row r="1655" spans="1:22" ht="11.65" customHeight="1">
      <c r="A1655" s="2">
        <v>1535</v>
      </c>
      <c r="C1655" s="96"/>
      <c r="F1655" s="96" t="s">
        <v>574</v>
      </c>
      <c r="G1655" s="1" t="s">
        <v>135</v>
      </c>
      <c r="H1655" s="72"/>
      <c r="I1655" s="4">
        <v>15873643.470000001</v>
      </c>
      <c r="J1655" s="4">
        <v>6850220.2102966001</v>
      </c>
      <c r="K1655" s="72"/>
      <c r="L1655" s="4">
        <v>15873643.470000001</v>
      </c>
      <c r="M1655" s="4">
        <f>L1655-N1655</f>
        <v>9023423.2597034015</v>
      </c>
      <c r="N1655" s="98">
        <v>6850220.2102966001</v>
      </c>
      <c r="O1655" s="4">
        <f>P1655-N1655</f>
        <v>0</v>
      </c>
      <c r="P1655" s="4">
        <v>6850220.2102966001</v>
      </c>
      <c r="Q1655" s="70"/>
      <c r="R1655" s="71"/>
      <c r="S1655" s="97"/>
      <c r="T1655" s="97"/>
      <c r="U1655" s="64"/>
      <c r="V1655" s="64"/>
    </row>
    <row r="1656" spans="1:22" ht="11.65" customHeight="1">
      <c r="A1656" s="2">
        <v>1536</v>
      </c>
      <c r="C1656" s="96"/>
      <c r="H1656" s="72" t="s">
        <v>408</v>
      </c>
      <c r="I1656" s="99">
        <v>350151343.81500006</v>
      </c>
      <c r="J1656" s="99">
        <v>151106695.61132753</v>
      </c>
      <c r="K1656" s="72"/>
      <c r="L1656" s="99">
        <f>SUBTOTAL(9,L1652:L1655)</f>
        <v>350151343.81500006</v>
      </c>
      <c r="M1656" s="99">
        <f>SUBTOTAL(9,M1652:M1655)</f>
        <v>199044648.2036725</v>
      </c>
      <c r="N1656" s="99">
        <f>SUBTOTAL(9,N1652:N1655)</f>
        <v>151106695.61132753</v>
      </c>
      <c r="O1656" s="99">
        <f>SUBTOTAL(9,O1652:O1655)</f>
        <v>0</v>
      </c>
      <c r="P1656" s="99">
        <f>SUBTOTAL(9,P1652:P1655)</f>
        <v>151106695.61132753</v>
      </c>
      <c r="Q1656" s="70"/>
      <c r="R1656" s="71"/>
      <c r="S1656" s="97"/>
      <c r="T1656" s="97"/>
      <c r="U1656" s="64"/>
      <c r="V1656" s="64"/>
    </row>
    <row r="1657" spans="1:22" ht="11.65" customHeight="1">
      <c r="A1657" s="2">
        <v>1537</v>
      </c>
      <c r="C1657" s="96"/>
      <c r="H1657" s="72"/>
      <c r="I1657" s="4"/>
      <c r="J1657" s="4"/>
      <c r="K1657" s="72"/>
      <c r="L1657" s="4"/>
      <c r="M1657" s="4"/>
      <c r="N1657" s="4"/>
      <c r="O1657" s="4"/>
      <c r="P1657" s="4"/>
      <c r="Q1657" s="70"/>
      <c r="R1657" s="71"/>
      <c r="S1657" s="97"/>
      <c r="T1657" s="97"/>
      <c r="U1657" s="64"/>
      <c r="V1657" s="64"/>
    </row>
    <row r="1658" spans="1:22" ht="11.65" customHeight="1">
      <c r="A1658" s="2">
        <v>1538</v>
      </c>
      <c r="C1658" s="96">
        <v>345</v>
      </c>
      <c r="D1658" s="1" t="s">
        <v>439</v>
      </c>
      <c r="H1658" s="72"/>
      <c r="I1658" s="4"/>
      <c r="J1658" s="4"/>
      <c r="K1658" s="72"/>
      <c r="L1658" s="4"/>
      <c r="M1658" s="4"/>
      <c r="N1658" s="4"/>
      <c r="O1658" s="4"/>
      <c r="P1658" s="4"/>
      <c r="Q1658" s="70"/>
      <c r="R1658" s="71"/>
      <c r="S1658" s="97"/>
      <c r="T1658" s="97"/>
      <c r="U1658" s="64"/>
      <c r="V1658" s="64"/>
    </row>
    <row r="1659" spans="1:22" ht="11.65" customHeight="1">
      <c r="A1659" s="2">
        <v>1539</v>
      </c>
      <c r="C1659" s="96"/>
      <c r="F1659" s="96" t="s">
        <v>574</v>
      </c>
      <c r="G1659" s="1" t="s">
        <v>135</v>
      </c>
      <c r="H1659" s="72"/>
      <c r="I1659" s="4">
        <v>134653339.27500001</v>
      </c>
      <c r="J1659" s="4">
        <v>58109219.085637562</v>
      </c>
      <c r="K1659" s="72"/>
      <c r="L1659" s="4">
        <v>134653339.27500001</v>
      </c>
      <c r="M1659" s="4">
        <f>L1659-N1659</f>
        <v>76544120.189362437</v>
      </c>
      <c r="N1659" s="98">
        <v>58109219.085637562</v>
      </c>
      <c r="O1659" s="4">
        <f>P1659-N1659</f>
        <v>0</v>
      </c>
      <c r="P1659" s="4">
        <v>58109219.085637562</v>
      </c>
      <c r="Q1659" s="70"/>
      <c r="R1659" s="71"/>
      <c r="S1659" s="97"/>
      <c r="T1659" s="97"/>
      <c r="U1659" s="64"/>
      <c r="V1659" s="64"/>
    </row>
    <row r="1660" spans="1:22" ht="11.65" customHeight="1">
      <c r="A1660" s="2">
        <v>1540</v>
      </c>
      <c r="C1660" s="96"/>
      <c r="F1660" s="96" t="s">
        <v>574</v>
      </c>
      <c r="G1660" s="1" t="s">
        <v>135</v>
      </c>
      <c r="H1660" s="72"/>
      <c r="I1660" s="4">
        <v>103506550.77</v>
      </c>
      <c r="J1660" s="4">
        <v>44667921.849371426</v>
      </c>
      <c r="K1660" s="72"/>
      <c r="L1660" s="4">
        <v>103506550.77</v>
      </c>
      <c r="M1660" s="4">
        <f>L1660-N1660</f>
        <v>58838628.92062857</v>
      </c>
      <c r="N1660" s="98">
        <v>44667921.849371426</v>
      </c>
      <c r="O1660" s="4">
        <f>P1660-N1660</f>
        <v>0</v>
      </c>
      <c r="P1660" s="4">
        <v>44667921.849371426</v>
      </c>
      <c r="Q1660" s="70"/>
      <c r="R1660" s="71"/>
      <c r="S1660" s="97"/>
      <c r="T1660" s="97"/>
      <c r="U1660" s="64"/>
      <c r="V1660" s="64"/>
    </row>
    <row r="1661" spans="1:22" ht="11.65" customHeight="1">
      <c r="A1661" s="2">
        <v>1541</v>
      </c>
      <c r="C1661" s="96"/>
      <c r="F1661" s="96" t="s">
        <v>574</v>
      </c>
      <c r="G1661" s="1" t="s">
        <v>135</v>
      </c>
      <c r="H1661" s="72"/>
      <c r="I1661" s="4">
        <v>156586.13</v>
      </c>
      <c r="J1661" s="4">
        <v>67574.244968104409</v>
      </c>
      <c r="K1661" s="72"/>
      <c r="L1661" s="4">
        <v>156586.13</v>
      </c>
      <c r="M1661" s="4">
        <f>L1661-N1661</f>
        <v>89011.885031895596</v>
      </c>
      <c r="N1661" s="98">
        <v>67574.244968104409</v>
      </c>
      <c r="O1661" s="4">
        <f>P1661-N1661</f>
        <v>0</v>
      </c>
      <c r="P1661" s="4">
        <v>67574.244968104409</v>
      </c>
      <c r="Q1661" s="70"/>
      <c r="R1661" s="71"/>
      <c r="S1661" s="97"/>
      <c r="T1661" s="97"/>
      <c r="U1661" s="64"/>
      <c r="V1661" s="64"/>
    </row>
    <row r="1662" spans="1:22" ht="11.65" customHeight="1">
      <c r="A1662" s="2">
        <v>1542</v>
      </c>
      <c r="C1662" s="96"/>
      <c r="F1662" s="96" t="s">
        <v>574</v>
      </c>
      <c r="G1662" s="1" t="s">
        <v>135</v>
      </c>
      <c r="H1662" s="72"/>
      <c r="I1662" s="4">
        <v>2919648.88</v>
      </c>
      <c r="J1662" s="4">
        <v>1259965.1619078373</v>
      </c>
      <c r="K1662" s="72"/>
      <c r="L1662" s="4">
        <v>2919648.88</v>
      </c>
      <c r="M1662" s="4">
        <f>L1662-N1662</f>
        <v>1659683.7180921626</v>
      </c>
      <c r="N1662" s="98">
        <v>1259965.1619078373</v>
      </c>
      <c r="O1662" s="4">
        <f>P1662-N1662</f>
        <v>0</v>
      </c>
      <c r="P1662" s="4">
        <v>1259965.1619078373</v>
      </c>
      <c r="Q1662" s="70"/>
      <c r="R1662" s="71"/>
      <c r="S1662" s="97"/>
      <c r="T1662" s="97"/>
      <c r="U1662" s="64"/>
      <c r="V1662" s="64"/>
    </row>
    <row r="1663" spans="1:22" ht="11.65" customHeight="1">
      <c r="A1663" s="2">
        <v>1543</v>
      </c>
      <c r="C1663" s="96"/>
      <c r="H1663" s="72" t="s">
        <v>408</v>
      </c>
      <c r="I1663" s="99">
        <v>241236125.05500001</v>
      </c>
      <c r="J1663" s="99">
        <v>104104680.34188493</v>
      </c>
      <c r="K1663" s="72"/>
      <c r="L1663" s="99">
        <f>SUBTOTAL(9,L1659:L1662)</f>
        <v>241236125.05500001</v>
      </c>
      <c r="M1663" s="99">
        <f>SUBTOTAL(9,M1659:M1662)</f>
        <v>137131444.7131151</v>
      </c>
      <c r="N1663" s="99">
        <f>SUBTOTAL(9,N1659:N1662)</f>
        <v>104104680.34188493</v>
      </c>
      <c r="O1663" s="99">
        <f>SUBTOTAL(9,O1659:O1662)</f>
        <v>0</v>
      </c>
      <c r="P1663" s="99">
        <f>SUBTOTAL(9,P1659:P1662)</f>
        <v>104104680.34188493</v>
      </c>
      <c r="Q1663" s="70"/>
      <c r="R1663" s="71"/>
      <c r="S1663" s="97"/>
      <c r="T1663" s="97"/>
      <c r="U1663" s="64"/>
      <c r="V1663" s="64"/>
    </row>
    <row r="1664" spans="1:22" ht="11.65" customHeight="1">
      <c r="A1664" s="2">
        <v>1544</v>
      </c>
      <c r="C1664" s="96"/>
      <c r="H1664" s="72"/>
      <c r="I1664" s="104"/>
      <c r="J1664" s="104"/>
      <c r="K1664" s="72"/>
      <c r="L1664" s="104"/>
      <c r="M1664" s="4"/>
      <c r="N1664" s="4"/>
      <c r="O1664" s="4"/>
      <c r="P1664" s="4"/>
      <c r="Q1664" s="70"/>
      <c r="R1664" s="71"/>
      <c r="S1664" s="97"/>
      <c r="T1664" s="97"/>
      <c r="U1664" s="64"/>
      <c r="V1664" s="64"/>
    </row>
    <row r="1665" spans="1:22" ht="11.65" customHeight="1">
      <c r="A1665" s="2">
        <v>1545</v>
      </c>
      <c r="C1665" s="96"/>
      <c r="E1665" s="67"/>
      <c r="H1665" s="72"/>
      <c r="I1665" s="104"/>
      <c r="J1665" s="104"/>
      <c r="K1665" s="72"/>
      <c r="L1665" s="104"/>
      <c r="M1665" s="104"/>
      <c r="N1665" s="104"/>
      <c r="O1665" s="104"/>
      <c r="P1665" s="104"/>
      <c r="Q1665" s="70"/>
      <c r="R1665" s="71"/>
      <c r="S1665" s="97"/>
      <c r="T1665" s="97"/>
      <c r="U1665" s="64"/>
      <c r="V1665" s="64"/>
    </row>
    <row r="1666" spans="1:22" ht="11.65" customHeight="1">
      <c r="A1666" s="2">
        <v>1546</v>
      </c>
      <c r="C1666" s="105"/>
      <c r="D1666" s="106"/>
      <c r="E1666" s="107"/>
      <c r="G1666" s="106"/>
      <c r="H1666" s="108"/>
      <c r="I1666" s="109"/>
      <c r="J1666" s="109"/>
      <c r="K1666" s="108"/>
      <c r="L1666" s="109"/>
      <c r="M1666" s="109"/>
      <c r="N1666" s="109"/>
      <c r="O1666" s="109"/>
      <c r="P1666" s="109"/>
      <c r="Q1666" s="70"/>
      <c r="R1666" s="71"/>
      <c r="S1666" s="97"/>
      <c r="T1666" s="97"/>
      <c r="U1666" s="64"/>
      <c r="V1666" s="64"/>
    </row>
    <row r="1667" spans="1:22" ht="11.65" customHeight="1">
      <c r="A1667" s="2">
        <v>1547</v>
      </c>
      <c r="C1667" s="96">
        <v>346</v>
      </c>
      <c r="D1667" s="1" t="s">
        <v>421</v>
      </c>
      <c r="H1667" s="72"/>
      <c r="I1667" s="4"/>
      <c r="J1667" s="4"/>
      <c r="K1667" s="72"/>
      <c r="L1667" s="4"/>
      <c r="M1667" s="4"/>
      <c r="N1667" s="4"/>
      <c r="O1667" s="4"/>
      <c r="P1667" s="4"/>
      <c r="Q1667" s="70"/>
      <c r="R1667" s="71"/>
      <c r="S1667" s="97"/>
      <c r="T1667" s="97"/>
      <c r="U1667" s="64"/>
      <c r="V1667" s="64"/>
    </row>
    <row r="1668" spans="1:22" ht="11.65" customHeight="1">
      <c r="A1668" s="2">
        <v>1548</v>
      </c>
      <c r="C1668" s="96"/>
      <c r="F1668" s="96" t="s">
        <v>574</v>
      </c>
      <c r="G1668" s="1" t="s">
        <v>135</v>
      </c>
      <c r="H1668" s="72"/>
      <c r="I1668" s="4">
        <v>9839540.6950000003</v>
      </c>
      <c r="J1668" s="4">
        <v>4246222.4035906773</v>
      </c>
      <c r="K1668" s="72"/>
      <c r="L1668" s="4">
        <v>9839540.6950000003</v>
      </c>
      <c r="M1668" s="4">
        <f>L1668-N1668</f>
        <v>5593318.291409323</v>
      </c>
      <c r="N1668" s="98">
        <v>4246222.4035906773</v>
      </c>
      <c r="O1668" s="4">
        <f>P1668-N1668</f>
        <v>0</v>
      </c>
      <c r="P1668" s="4">
        <v>4246222.4035906773</v>
      </c>
      <c r="Q1668" s="70"/>
      <c r="R1668" s="71"/>
      <c r="S1668" s="97"/>
      <c r="T1668" s="97"/>
      <c r="U1668" s="64"/>
      <c r="V1668" s="64"/>
    </row>
    <row r="1669" spans="1:22" ht="11.65" customHeight="1">
      <c r="A1669" s="2">
        <v>1549</v>
      </c>
      <c r="C1669" s="96"/>
      <c r="F1669" s="96" t="s">
        <v>574</v>
      </c>
      <c r="G1669" s="1" t="s">
        <v>135</v>
      </c>
      <c r="H1669" s="72"/>
      <c r="I1669" s="4">
        <v>2424658.375</v>
      </c>
      <c r="J1669" s="4">
        <v>1046353.5882534165</v>
      </c>
      <c r="K1669" s="72"/>
      <c r="L1669" s="4">
        <v>2424658.375</v>
      </c>
      <c r="M1669" s="4">
        <f>L1669-N1669</f>
        <v>1378304.7867465834</v>
      </c>
      <c r="N1669" s="98">
        <v>1046353.5882534165</v>
      </c>
      <c r="O1669" s="4">
        <f>P1669-N1669</f>
        <v>0</v>
      </c>
      <c r="P1669" s="4">
        <v>1046353.5882534165</v>
      </c>
      <c r="Q1669" s="70"/>
      <c r="R1669" s="71"/>
      <c r="S1669" s="97"/>
      <c r="T1669" s="97"/>
      <c r="U1669" s="64"/>
      <c r="V1669" s="64"/>
    </row>
    <row r="1670" spans="1:22" ht="11.65" customHeight="1">
      <c r="A1670" s="2">
        <v>1550</v>
      </c>
      <c r="C1670" s="96"/>
      <c r="F1670" s="96" t="s">
        <v>574</v>
      </c>
      <c r="G1670" s="1" t="s">
        <v>135</v>
      </c>
      <c r="H1670" s="72"/>
      <c r="I1670" s="4">
        <v>11813.11</v>
      </c>
      <c r="J1670" s="4">
        <v>5097.9099424397536</v>
      </c>
      <c r="K1670" s="72"/>
      <c r="L1670" s="4">
        <v>11813.11</v>
      </c>
      <c r="M1670" s="4">
        <f>L1670-N1670</f>
        <v>6715.2000575602469</v>
      </c>
      <c r="N1670" s="98">
        <v>5097.9099424397536</v>
      </c>
      <c r="O1670" s="4">
        <f>P1670-N1670</f>
        <v>0</v>
      </c>
      <c r="P1670" s="4">
        <v>5097.9099424397536</v>
      </c>
      <c r="Q1670" s="70"/>
      <c r="R1670" s="71"/>
      <c r="S1670" s="97"/>
      <c r="T1670" s="97"/>
      <c r="U1670" s="64"/>
      <c r="V1670" s="64"/>
    </row>
    <row r="1671" spans="1:22" ht="11.65" customHeight="1">
      <c r="A1671" s="2">
        <v>1551</v>
      </c>
      <c r="C1671" s="96"/>
      <c r="H1671" s="72" t="s">
        <v>408</v>
      </c>
      <c r="I1671" s="99">
        <v>12276012.18</v>
      </c>
      <c r="J1671" s="99">
        <v>5297673.9017865332</v>
      </c>
      <c r="K1671" s="72"/>
      <c r="L1671" s="99">
        <f>SUBTOTAL(9,L1668:L1670)</f>
        <v>12276012.18</v>
      </c>
      <c r="M1671" s="99">
        <f>SUBTOTAL(9,M1668:M1670)</f>
        <v>6978338.2782134674</v>
      </c>
      <c r="N1671" s="99">
        <f>SUBTOTAL(9,N1668:N1670)</f>
        <v>5297673.9017865332</v>
      </c>
      <c r="O1671" s="99">
        <f>SUBTOTAL(9,O1668:O1670)</f>
        <v>0</v>
      </c>
      <c r="P1671" s="99">
        <f>SUBTOTAL(9,P1668:P1670)</f>
        <v>5297673.9017865332</v>
      </c>
      <c r="Q1671" s="70"/>
      <c r="R1671" s="71"/>
      <c r="S1671" s="97"/>
      <c r="T1671" s="97"/>
      <c r="U1671" s="64"/>
      <c r="V1671" s="64"/>
    </row>
    <row r="1672" spans="1:22" ht="11.65" customHeight="1">
      <c r="A1672" s="2">
        <v>1552</v>
      </c>
      <c r="C1672" s="96"/>
      <c r="H1672" s="72"/>
      <c r="I1672" s="4"/>
      <c r="J1672" s="4"/>
      <c r="K1672" s="72"/>
      <c r="L1672" s="4"/>
      <c r="M1672" s="4"/>
      <c r="N1672" s="4"/>
      <c r="O1672" s="4"/>
      <c r="P1672" s="4"/>
      <c r="Q1672" s="70"/>
      <c r="R1672" s="71"/>
      <c r="S1672" s="97"/>
      <c r="T1672" s="97"/>
      <c r="U1672" s="64"/>
      <c r="V1672" s="64"/>
    </row>
    <row r="1673" spans="1:22" ht="11.65" customHeight="1">
      <c r="A1673" s="2">
        <v>1553</v>
      </c>
      <c r="C1673" s="96">
        <v>347</v>
      </c>
      <c r="D1673" s="1" t="s">
        <v>440</v>
      </c>
      <c r="H1673" s="72"/>
      <c r="I1673" s="4"/>
      <c r="J1673" s="4"/>
      <c r="K1673" s="72"/>
      <c r="L1673" s="4"/>
      <c r="M1673" s="4"/>
      <c r="N1673" s="4"/>
      <c r="O1673" s="4"/>
      <c r="P1673" s="4"/>
      <c r="Q1673" s="70"/>
      <c r="R1673" s="71"/>
      <c r="S1673" s="97"/>
      <c r="T1673" s="97"/>
      <c r="U1673" s="64"/>
      <c r="V1673" s="64"/>
    </row>
    <row r="1674" spans="1:22" ht="11.65" customHeight="1">
      <c r="A1674" s="2">
        <v>1554</v>
      </c>
      <c r="C1674" s="96"/>
      <c r="F1674" s="96" t="s">
        <v>574</v>
      </c>
      <c r="G1674" s="1" t="s">
        <v>131</v>
      </c>
      <c r="H1674" s="72"/>
      <c r="I1674" s="4">
        <v>0</v>
      </c>
      <c r="J1674" s="4">
        <v>0</v>
      </c>
      <c r="K1674" s="72"/>
      <c r="L1674" s="4">
        <v>0</v>
      </c>
      <c r="M1674" s="4">
        <f>L1674-N1674</f>
        <v>0</v>
      </c>
      <c r="N1674" s="98">
        <v>0</v>
      </c>
      <c r="O1674" s="4">
        <f>P1674-N1674</f>
        <v>0</v>
      </c>
      <c r="P1674" s="4">
        <v>0</v>
      </c>
      <c r="Q1674" s="70"/>
      <c r="R1674" s="71"/>
      <c r="S1674" s="97"/>
      <c r="T1674" s="97"/>
      <c r="U1674" s="64"/>
      <c r="V1674" s="64"/>
    </row>
    <row r="1675" spans="1:22" ht="11.65" customHeight="1">
      <c r="A1675" s="2">
        <v>1555</v>
      </c>
      <c r="C1675" s="96"/>
      <c r="H1675" s="72" t="s">
        <v>408</v>
      </c>
      <c r="I1675" s="99">
        <v>0</v>
      </c>
      <c r="J1675" s="99">
        <v>0</v>
      </c>
      <c r="K1675" s="72"/>
      <c r="L1675" s="99">
        <f>SUBTOTAL(9,L1673:L1674)</f>
        <v>0</v>
      </c>
      <c r="M1675" s="99">
        <f>SUBTOTAL(9,M1673:M1674)</f>
        <v>0</v>
      </c>
      <c r="N1675" s="99">
        <f>SUBTOTAL(9,N1673:N1674)</f>
        <v>0</v>
      </c>
      <c r="O1675" s="99">
        <f>SUBTOTAL(9,O1673:O1674)</f>
        <v>0</v>
      </c>
      <c r="P1675" s="99">
        <f>SUBTOTAL(9,P1673:P1674)</f>
        <v>0</v>
      </c>
      <c r="Q1675" s="70"/>
      <c r="R1675" s="71"/>
      <c r="S1675" s="97"/>
      <c r="T1675" s="97"/>
      <c r="U1675" s="64"/>
      <c r="V1675" s="64"/>
    </row>
    <row r="1676" spans="1:22" ht="11.65" customHeight="1">
      <c r="A1676" s="2">
        <v>1556</v>
      </c>
      <c r="C1676" s="96"/>
      <c r="H1676" s="72"/>
      <c r="I1676" s="4"/>
      <c r="J1676" s="4"/>
      <c r="K1676" s="72"/>
      <c r="L1676" s="4"/>
      <c r="M1676" s="4"/>
      <c r="N1676" s="4"/>
      <c r="O1676" s="4"/>
      <c r="P1676" s="4"/>
      <c r="Q1676" s="70"/>
      <c r="R1676" s="71"/>
      <c r="S1676" s="97"/>
      <c r="T1676" s="97"/>
      <c r="U1676" s="64"/>
      <c r="V1676" s="64"/>
    </row>
    <row r="1677" spans="1:22" ht="11.65" customHeight="1">
      <c r="A1677" s="2">
        <v>1557</v>
      </c>
      <c r="C1677" s="96" t="s">
        <v>441</v>
      </c>
      <c r="D1677" s="1" t="s">
        <v>442</v>
      </c>
      <c r="H1677" s="72"/>
      <c r="I1677" s="4"/>
      <c r="J1677" s="4"/>
      <c r="K1677" s="72"/>
      <c r="L1677" s="4"/>
      <c r="M1677" s="4"/>
      <c r="N1677" s="4"/>
      <c r="O1677" s="4"/>
      <c r="P1677" s="4"/>
      <c r="Q1677" s="70"/>
      <c r="R1677" s="71"/>
      <c r="S1677" s="97"/>
      <c r="T1677" s="97"/>
      <c r="U1677" s="64"/>
      <c r="V1677" s="64"/>
    </row>
    <row r="1678" spans="1:22" ht="11.65" customHeight="1">
      <c r="A1678" s="2">
        <v>1558</v>
      </c>
      <c r="C1678" s="96"/>
      <c r="F1678" s="96" t="s">
        <v>574</v>
      </c>
      <c r="G1678" s="1" t="s">
        <v>131</v>
      </c>
      <c r="H1678" s="72"/>
      <c r="I1678" s="4">
        <v>0</v>
      </c>
      <c r="J1678" s="4">
        <v>0</v>
      </c>
      <c r="K1678" s="72"/>
      <c r="L1678" s="4">
        <v>0</v>
      </c>
      <c r="M1678" s="4">
        <f>L1678-N1678</f>
        <v>0</v>
      </c>
      <c r="N1678" s="98">
        <v>0</v>
      </c>
      <c r="O1678" s="4">
        <f>P1678-N1678</f>
        <v>0</v>
      </c>
      <c r="P1678" s="4">
        <v>0</v>
      </c>
      <c r="Q1678" s="70"/>
      <c r="R1678" s="71"/>
      <c r="S1678" s="97"/>
      <c r="T1678" s="97"/>
      <c r="U1678" s="64"/>
      <c r="V1678" s="64"/>
    </row>
    <row r="1679" spans="1:22" ht="11.65" customHeight="1">
      <c r="A1679" s="2">
        <v>1559</v>
      </c>
      <c r="C1679" s="96"/>
      <c r="F1679" s="96" t="s">
        <v>574</v>
      </c>
      <c r="G1679" s="1" t="s">
        <v>135</v>
      </c>
      <c r="H1679" s="72"/>
      <c r="I1679" s="4">
        <v>0</v>
      </c>
      <c r="J1679" s="4">
        <v>0</v>
      </c>
      <c r="K1679" s="72"/>
      <c r="L1679" s="4">
        <v>0</v>
      </c>
      <c r="M1679" s="4">
        <f>L1679-N1679</f>
        <v>0</v>
      </c>
      <c r="N1679" s="98">
        <v>0</v>
      </c>
      <c r="O1679" s="4">
        <f>P1679-N1679</f>
        <v>0</v>
      </c>
      <c r="P1679" s="4">
        <v>0</v>
      </c>
      <c r="Q1679" s="70"/>
      <c r="R1679" s="71"/>
      <c r="S1679" s="97"/>
      <c r="T1679" s="97"/>
      <c r="U1679" s="64"/>
      <c r="V1679" s="64"/>
    </row>
    <row r="1680" spans="1:22" ht="11.65" customHeight="1">
      <c r="A1680" s="2">
        <v>1560</v>
      </c>
      <c r="C1680" s="96"/>
      <c r="H1680" s="72"/>
      <c r="I1680" s="99">
        <v>0</v>
      </c>
      <c r="J1680" s="99">
        <v>0</v>
      </c>
      <c r="K1680" s="72"/>
      <c r="L1680" s="99">
        <f>SUBTOTAL(9,L1678:L1679)</f>
        <v>0</v>
      </c>
      <c r="M1680" s="99">
        <f>SUBTOTAL(9,M1678:M1679)</f>
        <v>0</v>
      </c>
      <c r="N1680" s="99">
        <f>SUBTOTAL(9,N1678:N1679)</f>
        <v>0</v>
      </c>
      <c r="O1680" s="99">
        <f>SUBTOTAL(9,O1678:O1679)</f>
        <v>0</v>
      </c>
      <c r="P1680" s="99">
        <f>SUBTOTAL(9,P1678:P1679)</f>
        <v>0</v>
      </c>
      <c r="Q1680" s="70"/>
      <c r="R1680" s="71"/>
      <c r="S1680" s="97"/>
      <c r="T1680" s="97"/>
      <c r="U1680" s="64"/>
      <c r="V1680" s="64"/>
    </row>
    <row r="1681" spans="1:22" ht="11.65" customHeight="1">
      <c r="A1681" s="2">
        <v>1561</v>
      </c>
      <c r="C1681" s="96"/>
      <c r="H1681" s="72"/>
      <c r="I1681" s="4"/>
      <c r="J1681" s="4"/>
      <c r="K1681" s="72"/>
      <c r="L1681" s="4"/>
      <c r="M1681" s="4"/>
      <c r="N1681" s="4"/>
      <c r="O1681" s="4"/>
      <c r="P1681" s="4"/>
      <c r="Q1681" s="70"/>
      <c r="R1681" s="71"/>
      <c r="S1681" s="97"/>
      <c r="T1681" s="97"/>
      <c r="U1681" s="64"/>
      <c r="V1681" s="64"/>
    </row>
    <row r="1682" spans="1:22" ht="11.65" customHeight="1" thickBot="1">
      <c r="A1682" s="2">
        <v>1562</v>
      </c>
      <c r="C1682" s="101" t="s">
        <v>443</v>
      </c>
      <c r="H1682" s="102" t="s">
        <v>408</v>
      </c>
      <c r="I1682" s="103">
        <v>3185443479.1549902</v>
      </c>
      <c r="J1682" s="103">
        <v>1374667973.4180164</v>
      </c>
      <c r="K1682" s="102"/>
      <c r="L1682" s="103">
        <f>SUBTOTAL(9,L1625:L1680)</f>
        <v>3294917291.0654645</v>
      </c>
      <c r="M1682" s="103">
        <f>SUBTOTAL(9,M1625:M1680)</f>
        <v>1873006243.2855575</v>
      </c>
      <c r="N1682" s="103">
        <f>SUBTOTAL(9,N1625:N1680)</f>
        <v>1421911047.7799065</v>
      </c>
      <c r="O1682" s="103">
        <f>SUBTOTAL(9,O1625:O1680)</f>
        <v>0</v>
      </c>
      <c r="P1682" s="103">
        <f>SUBTOTAL(9,P1625:P1680)</f>
        <v>1421911047.7799065</v>
      </c>
      <c r="Q1682" s="70"/>
      <c r="R1682" s="71"/>
      <c r="S1682" s="97"/>
      <c r="T1682" s="97"/>
      <c r="U1682" s="64"/>
      <c r="V1682" s="64"/>
    </row>
    <row r="1683" spans="1:22" ht="11.65" customHeight="1" thickTop="1">
      <c r="A1683" s="2">
        <v>1563</v>
      </c>
      <c r="C1683" s="96"/>
      <c r="H1683" s="72"/>
      <c r="I1683" s="4"/>
      <c r="J1683" s="4"/>
      <c r="K1683" s="72"/>
      <c r="L1683" s="4"/>
      <c r="M1683" s="4"/>
      <c r="N1683" s="4"/>
      <c r="O1683" s="4"/>
      <c r="P1683" s="4"/>
      <c r="Q1683" s="70"/>
      <c r="R1683" s="71"/>
      <c r="S1683" s="97"/>
      <c r="T1683" s="97"/>
      <c r="U1683" s="64"/>
      <c r="V1683" s="64"/>
    </row>
    <row r="1684" spans="1:22" ht="11.65" customHeight="1">
      <c r="A1684" s="2">
        <v>1564</v>
      </c>
      <c r="C1684" s="96" t="s">
        <v>444</v>
      </c>
      <c r="H1684" s="72"/>
      <c r="I1684" s="4"/>
      <c r="J1684" s="4"/>
      <c r="K1684" s="72"/>
      <c r="L1684" s="4"/>
      <c r="M1684" s="4"/>
      <c r="N1684" s="4"/>
      <c r="O1684" s="4"/>
      <c r="P1684" s="4"/>
      <c r="Q1684" s="70"/>
      <c r="R1684" s="71"/>
      <c r="S1684" s="97"/>
      <c r="T1684" s="97"/>
      <c r="U1684" s="64"/>
      <c r="V1684" s="64"/>
    </row>
    <row r="1685" spans="1:22" ht="11.65" customHeight="1">
      <c r="A1685" s="2">
        <v>1565</v>
      </c>
      <c r="C1685" s="96"/>
      <c r="E1685" s="96" t="s">
        <v>131</v>
      </c>
      <c r="H1685" s="72"/>
      <c r="I1685" s="4">
        <v>0</v>
      </c>
      <c r="J1685" s="4">
        <v>0</v>
      </c>
      <c r="K1685" s="72"/>
      <c r="L1685" s="4">
        <v>0</v>
      </c>
      <c r="M1685" s="4">
        <f>L1685-N1685</f>
        <v>0</v>
      </c>
      <c r="N1685" s="98">
        <v>0</v>
      </c>
      <c r="O1685" s="4">
        <f>P1685-N1685</f>
        <v>0</v>
      </c>
      <c r="P1685" s="4">
        <v>0</v>
      </c>
      <c r="Q1685" s="70"/>
      <c r="R1685" s="71"/>
      <c r="S1685" s="97"/>
      <c r="T1685" s="97"/>
      <c r="U1685" s="64"/>
      <c r="V1685" s="64"/>
    </row>
    <row r="1686" spans="1:22" ht="11.65" customHeight="1">
      <c r="A1686" s="2">
        <v>1566</v>
      </c>
      <c r="C1686" s="96"/>
      <c r="E1686" s="1" t="s">
        <v>214</v>
      </c>
      <c r="H1686" s="72"/>
      <c r="I1686" s="4">
        <v>0</v>
      </c>
      <c r="J1686" s="4">
        <v>0</v>
      </c>
      <c r="K1686" s="72"/>
      <c r="L1686" s="4">
        <v>0</v>
      </c>
      <c r="M1686" s="4">
        <f>L1686-N1686</f>
        <v>0</v>
      </c>
      <c r="N1686" s="98">
        <v>0</v>
      </c>
      <c r="O1686" s="4">
        <f>P1686-N1686</f>
        <v>0</v>
      </c>
      <c r="P1686" s="4">
        <v>0</v>
      </c>
      <c r="Q1686" s="70"/>
      <c r="R1686" s="71"/>
      <c r="S1686" s="97"/>
      <c r="T1686" s="97"/>
      <c r="U1686" s="64"/>
      <c r="V1686" s="64"/>
    </row>
    <row r="1687" spans="1:22" ht="11.65" customHeight="1">
      <c r="A1687" s="2">
        <v>1567</v>
      </c>
      <c r="C1687" s="96"/>
      <c r="E1687" s="67" t="s">
        <v>135</v>
      </c>
      <c r="H1687" s="72"/>
      <c r="I1687" s="4">
        <v>3185443479.1549902</v>
      </c>
      <c r="J1687" s="4">
        <v>1374667973.4180164</v>
      </c>
      <c r="K1687" s="72"/>
      <c r="L1687" s="4">
        <v>3294917291.0654645</v>
      </c>
      <c r="M1687" s="4">
        <f>L1687-N1687</f>
        <v>1873006243.285558</v>
      </c>
      <c r="N1687" s="98">
        <v>1421911047.7799065</v>
      </c>
      <c r="O1687" s="4">
        <f>P1687-N1687</f>
        <v>0</v>
      </c>
      <c r="P1687" s="4">
        <v>1421911047.7799065</v>
      </c>
      <c r="Q1687" s="70"/>
      <c r="R1687" s="71"/>
      <c r="S1687" s="97"/>
      <c r="T1687" s="97"/>
      <c r="U1687" s="64"/>
      <c r="V1687" s="64"/>
    </row>
    <row r="1688" spans="1:22" ht="11.65" customHeight="1">
      <c r="A1688" s="2">
        <v>1568</v>
      </c>
      <c r="C1688" s="96"/>
      <c r="E1688" s="96" t="s">
        <v>216</v>
      </c>
      <c r="H1688" s="72"/>
      <c r="I1688" s="4">
        <v>0</v>
      </c>
      <c r="J1688" s="4">
        <v>0</v>
      </c>
      <c r="K1688" s="72"/>
      <c r="L1688" s="4">
        <v>0</v>
      </c>
      <c r="M1688" s="4">
        <f>L1688-N1688</f>
        <v>0</v>
      </c>
      <c r="N1688" s="98">
        <v>0</v>
      </c>
      <c r="O1688" s="4">
        <f>P1688-N1688</f>
        <v>0</v>
      </c>
      <c r="P1688" s="4">
        <v>0</v>
      </c>
      <c r="Q1688" s="70"/>
      <c r="R1688" s="71"/>
      <c r="S1688" s="97"/>
      <c r="T1688" s="97"/>
      <c r="U1688" s="64"/>
      <c r="V1688" s="64"/>
    </row>
    <row r="1689" spans="1:22" ht="11.65" customHeight="1" thickBot="1">
      <c r="A1689" s="2">
        <v>1569</v>
      </c>
      <c r="C1689" s="96" t="s">
        <v>445</v>
      </c>
      <c r="H1689" s="72" t="s">
        <v>1</v>
      </c>
      <c r="I1689" s="114">
        <v>3185443479.1549902</v>
      </c>
      <c r="J1689" s="114">
        <v>1374667973.4180164</v>
      </c>
      <c r="K1689" s="72"/>
      <c r="L1689" s="114">
        <f>SUM(L1685:L1688)</f>
        <v>3294917291.0654645</v>
      </c>
      <c r="M1689" s="114">
        <f>SUM(M1685:M1688)</f>
        <v>1873006243.285558</v>
      </c>
      <c r="N1689" s="114">
        <f>SUM(N1685:N1688)</f>
        <v>1421911047.7799065</v>
      </c>
      <c r="O1689" s="114">
        <f>SUM(O1685:O1688)</f>
        <v>0</v>
      </c>
      <c r="P1689" s="114">
        <f>SUM(P1685:P1688)</f>
        <v>1421911047.7799065</v>
      </c>
      <c r="Q1689" s="70"/>
      <c r="R1689" s="71"/>
      <c r="S1689" s="97"/>
      <c r="T1689" s="97"/>
      <c r="U1689" s="64"/>
      <c r="V1689" s="64"/>
    </row>
    <row r="1690" spans="1:22" ht="11.65" customHeight="1" thickTop="1">
      <c r="A1690" s="2">
        <v>1570</v>
      </c>
      <c r="C1690" s="96"/>
      <c r="H1690" s="72"/>
      <c r="I1690" s="4"/>
      <c r="J1690" s="4"/>
      <c r="K1690" s="72"/>
      <c r="L1690" s="4"/>
      <c r="M1690" s="4"/>
      <c r="N1690" s="4"/>
      <c r="O1690" s="4"/>
      <c r="P1690" s="4"/>
      <c r="Q1690" s="70"/>
      <c r="R1690" s="71"/>
      <c r="S1690" s="97"/>
      <c r="T1690" s="97"/>
      <c r="U1690" s="64"/>
      <c r="V1690" s="64"/>
    </row>
    <row r="1691" spans="1:22" ht="11.65" customHeight="1">
      <c r="A1691" s="2">
        <v>1571</v>
      </c>
      <c r="C1691" s="96" t="s">
        <v>446</v>
      </c>
      <c r="H1691" s="72"/>
      <c r="I1691" s="4"/>
      <c r="J1691" s="4"/>
      <c r="K1691" s="72"/>
      <c r="L1691" s="4"/>
      <c r="M1691" s="4"/>
      <c r="N1691" s="4"/>
      <c r="O1691" s="4"/>
      <c r="P1691" s="4"/>
      <c r="Q1691" s="70"/>
      <c r="R1691" s="71"/>
      <c r="S1691" s="97"/>
      <c r="T1691" s="97"/>
      <c r="U1691" s="64"/>
      <c r="V1691" s="64"/>
    </row>
    <row r="1692" spans="1:22" ht="11.65" customHeight="1">
      <c r="A1692" s="2">
        <v>1572</v>
      </c>
      <c r="C1692" s="96">
        <v>103</v>
      </c>
      <c r="D1692" s="1" t="s">
        <v>446</v>
      </c>
      <c r="H1692" s="72"/>
      <c r="I1692" s="4"/>
      <c r="J1692" s="4"/>
      <c r="K1692" s="72"/>
      <c r="L1692" s="4"/>
      <c r="M1692" s="4"/>
      <c r="N1692" s="4"/>
      <c r="O1692" s="4"/>
      <c r="P1692" s="4"/>
      <c r="Q1692" s="70"/>
      <c r="R1692" s="71"/>
      <c r="S1692" s="97"/>
      <c r="T1692" s="97"/>
      <c r="U1692" s="64"/>
      <c r="V1692" s="64"/>
    </row>
    <row r="1693" spans="1:22" ht="11.65" customHeight="1">
      <c r="A1693" s="2">
        <v>1573</v>
      </c>
      <c r="C1693" s="96"/>
      <c r="F1693" s="96" t="s">
        <v>574</v>
      </c>
      <c r="G1693" s="1" t="s">
        <v>135</v>
      </c>
      <c r="H1693" s="72"/>
      <c r="I1693" s="4">
        <v>0</v>
      </c>
      <c r="J1693" s="4">
        <v>0</v>
      </c>
      <c r="K1693" s="72"/>
      <c r="L1693" s="4">
        <v>0</v>
      </c>
      <c r="M1693" s="4">
        <f>L1693-N1693</f>
        <v>0</v>
      </c>
      <c r="N1693" s="98">
        <v>0</v>
      </c>
      <c r="O1693" s="4">
        <f>P1693-N1693</f>
        <v>0</v>
      </c>
      <c r="P1693" s="4">
        <v>0</v>
      </c>
      <c r="Q1693" s="70"/>
      <c r="R1693" s="71"/>
      <c r="S1693" s="97"/>
      <c r="T1693" s="97"/>
      <c r="U1693" s="64"/>
      <c r="V1693" s="64"/>
    </row>
    <row r="1694" spans="1:22" ht="11.65" customHeight="1" thickBot="1">
      <c r="A1694" s="2">
        <v>1574</v>
      </c>
      <c r="C1694" s="101" t="s">
        <v>447</v>
      </c>
      <c r="H1694" s="102" t="s">
        <v>408</v>
      </c>
      <c r="I1694" s="119">
        <v>0</v>
      </c>
      <c r="J1694" s="119">
        <v>0</v>
      </c>
      <c r="K1694" s="102"/>
      <c r="L1694" s="119">
        <f>SUBTOTAL(9,L1693)</f>
        <v>0</v>
      </c>
      <c r="M1694" s="119">
        <f>SUBTOTAL(9,M1693)</f>
        <v>0</v>
      </c>
      <c r="N1694" s="119">
        <f>SUBTOTAL(9,N1693)</f>
        <v>0</v>
      </c>
      <c r="O1694" s="119">
        <f>SUBTOTAL(9,O1693)</f>
        <v>0</v>
      </c>
      <c r="P1694" s="119">
        <f>SUBTOTAL(9,P1693)</f>
        <v>0</v>
      </c>
      <c r="Q1694" s="70"/>
      <c r="R1694" s="71"/>
      <c r="S1694" s="97"/>
      <c r="T1694" s="97"/>
      <c r="U1694" s="64"/>
      <c r="V1694" s="64"/>
    </row>
    <row r="1695" spans="1:22" ht="11.65" customHeight="1" thickTop="1">
      <c r="A1695" s="2">
        <v>1575</v>
      </c>
      <c r="C1695" s="96"/>
      <c r="H1695" s="72"/>
      <c r="I1695" s="4"/>
      <c r="J1695" s="4"/>
      <c r="K1695" s="72"/>
      <c r="L1695" s="4"/>
      <c r="M1695" s="4"/>
      <c r="N1695" s="4"/>
      <c r="O1695" s="4"/>
      <c r="P1695" s="4"/>
      <c r="Q1695" s="70"/>
      <c r="R1695" s="71"/>
      <c r="S1695" s="97"/>
      <c r="T1695" s="97"/>
      <c r="U1695" s="64"/>
      <c r="V1695" s="64"/>
    </row>
    <row r="1696" spans="1:22" ht="11.65" customHeight="1" thickBot="1">
      <c r="A1696" s="2">
        <v>1576</v>
      </c>
      <c r="C1696" s="101" t="s">
        <v>448</v>
      </c>
      <c r="H1696" s="102" t="s">
        <v>408</v>
      </c>
      <c r="I1696" s="103">
        <v>9742821826.8699837</v>
      </c>
      <c r="J1696" s="103">
        <v>4204483684.5351934</v>
      </c>
      <c r="K1696" s="102"/>
      <c r="L1696" s="103">
        <f>L1694+L1682+L1615+L1542+L1496</f>
        <v>10847177967.150749</v>
      </c>
      <c r="M1696" s="103">
        <f>M1694+M1682+M1615+M1542+M1496</f>
        <v>6166112912.6349411</v>
      </c>
      <c r="N1696" s="103">
        <f>N1694+N1682+N1615+N1542+N1496</f>
        <v>4681065054.5158081</v>
      </c>
      <c r="O1696" s="103">
        <f>O1694+O1682+O1615+O1542+O1496</f>
        <v>0</v>
      </c>
      <c r="P1696" s="103">
        <f>P1694+P1682+P1615+P1542+P1496</f>
        <v>4681065054.5158081</v>
      </c>
      <c r="Q1696" s="70"/>
      <c r="R1696" s="71"/>
      <c r="S1696" s="97"/>
      <c r="T1696" s="97"/>
      <c r="U1696" s="64"/>
      <c r="V1696" s="64"/>
    </row>
    <row r="1697" spans="1:22" ht="11.65" customHeight="1" thickTop="1">
      <c r="A1697" s="2">
        <v>1577</v>
      </c>
      <c r="C1697" s="96">
        <v>350</v>
      </c>
      <c r="D1697" s="1" t="s">
        <v>407</v>
      </c>
      <c r="H1697" s="72"/>
      <c r="I1697" s="4"/>
      <c r="J1697" s="4"/>
      <c r="K1697" s="72"/>
      <c r="L1697" s="4"/>
      <c r="M1697" s="4"/>
      <c r="N1697" s="4"/>
      <c r="O1697" s="4"/>
      <c r="P1697" s="4"/>
      <c r="Q1697" s="70"/>
      <c r="R1697" s="71"/>
      <c r="S1697" s="97"/>
      <c r="T1697" s="97"/>
      <c r="U1697" s="64"/>
      <c r="V1697" s="64"/>
    </row>
    <row r="1698" spans="1:22" ht="11.65" customHeight="1">
      <c r="A1698" s="2">
        <v>1578</v>
      </c>
      <c r="C1698" s="96"/>
      <c r="F1698" s="96" t="s">
        <v>665</v>
      </c>
      <c r="G1698" s="1" t="s">
        <v>135</v>
      </c>
      <c r="H1698" s="72"/>
      <c r="I1698" s="4">
        <v>21128474.355</v>
      </c>
      <c r="J1698" s="4">
        <v>9117925.7183703408</v>
      </c>
      <c r="K1698" s="72"/>
      <c r="L1698" s="4">
        <v>21128474.355</v>
      </c>
      <c r="M1698" s="4">
        <f>L1698-N1698</f>
        <v>12010548.63662966</v>
      </c>
      <c r="N1698" s="98">
        <v>9117925.7183703408</v>
      </c>
      <c r="O1698" s="4">
        <f>P1698-N1698</f>
        <v>0</v>
      </c>
      <c r="P1698" s="4">
        <v>9117925.7183703408</v>
      </c>
      <c r="Q1698" s="70"/>
      <c r="R1698" s="71"/>
      <c r="S1698" s="97"/>
      <c r="T1698" s="97"/>
      <c r="U1698" s="64"/>
      <c r="V1698" s="64"/>
    </row>
    <row r="1699" spans="1:22" ht="11.65" customHeight="1">
      <c r="A1699" s="2">
        <v>1579</v>
      </c>
      <c r="C1699" s="96"/>
      <c r="F1699" s="96" t="s">
        <v>665</v>
      </c>
      <c r="G1699" s="1" t="s">
        <v>135</v>
      </c>
      <c r="H1699" s="72"/>
      <c r="I1699" s="4">
        <v>48490458.560000002</v>
      </c>
      <c r="J1699" s="4">
        <v>20925902.730651528</v>
      </c>
      <c r="K1699" s="72"/>
      <c r="L1699" s="4">
        <v>48490458.560000002</v>
      </c>
      <c r="M1699" s="4">
        <f>L1699-N1699</f>
        <v>27564555.829348475</v>
      </c>
      <c r="N1699" s="98">
        <v>20925902.730651528</v>
      </c>
      <c r="O1699" s="4">
        <f>P1699-N1699</f>
        <v>0</v>
      </c>
      <c r="P1699" s="4">
        <v>20925902.730651528</v>
      </c>
      <c r="Q1699" s="70"/>
      <c r="R1699" s="71"/>
      <c r="S1699" s="97"/>
      <c r="T1699" s="97"/>
      <c r="U1699" s="64"/>
      <c r="V1699" s="64"/>
    </row>
    <row r="1700" spans="1:22" ht="11.65" customHeight="1">
      <c r="A1700" s="2">
        <v>1580</v>
      </c>
      <c r="C1700" s="96"/>
      <c r="F1700" s="96" t="s">
        <v>665</v>
      </c>
      <c r="G1700" s="1" t="s">
        <v>135</v>
      </c>
      <c r="H1700" s="72"/>
      <c r="I1700" s="4">
        <v>82643682.314999893</v>
      </c>
      <c r="J1700" s="4">
        <v>35664617.509992748</v>
      </c>
      <c r="K1700" s="72"/>
      <c r="L1700" s="4">
        <v>82215786.029999897</v>
      </c>
      <c r="M1700" s="4">
        <f>L1700-N1700</f>
        <v>46735825.797018416</v>
      </c>
      <c r="N1700" s="98">
        <v>35479960.232981481</v>
      </c>
      <c r="O1700" s="4">
        <f>P1700-N1700</f>
        <v>0</v>
      </c>
      <c r="P1700" s="4">
        <v>35479960.232981481</v>
      </c>
      <c r="Q1700" s="70"/>
      <c r="R1700" s="71"/>
      <c r="S1700" s="97"/>
      <c r="T1700" s="97"/>
      <c r="U1700" s="64"/>
      <c r="V1700" s="64"/>
    </row>
    <row r="1701" spans="1:22" ht="11.65" customHeight="1">
      <c r="A1701" s="2">
        <v>1581</v>
      </c>
      <c r="C1701" s="96"/>
      <c r="H1701" s="72" t="s">
        <v>408</v>
      </c>
      <c r="I1701" s="99">
        <v>152262615.2299999</v>
      </c>
      <c r="J1701" s="99">
        <v>65708445.959014617</v>
      </c>
      <c r="K1701" s="72"/>
      <c r="L1701" s="99">
        <f>SUBTOTAL(9,L1698:L1700)</f>
        <v>151834718.9449999</v>
      </c>
      <c r="M1701" s="99">
        <f>SUBTOTAL(9,M1698:M1700)</f>
        <v>86310930.262996554</v>
      </c>
      <c r="N1701" s="99">
        <f>SUBTOTAL(9,N1698:N1700)</f>
        <v>65523788.682003349</v>
      </c>
      <c r="O1701" s="99">
        <f>SUBTOTAL(9,O1698:O1700)</f>
        <v>0</v>
      </c>
      <c r="P1701" s="99">
        <f>SUBTOTAL(9,P1698:P1700)</f>
        <v>65523788.682003349</v>
      </c>
      <c r="Q1701" s="70"/>
      <c r="R1701" s="71"/>
      <c r="S1701" s="97"/>
      <c r="T1701" s="97"/>
      <c r="U1701" s="64"/>
      <c r="V1701" s="64"/>
    </row>
    <row r="1702" spans="1:22" ht="11.65" customHeight="1">
      <c r="A1702" s="2">
        <v>1582</v>
      </c>
      <c r="C1702" s="96"/>
      <c r="H1702" s="72"/>
      <c r="I1702" s="4"/>
      <c r="J1702" s="4"/>
      <c r="K1702" s="72"/>
      <c r="L1702" s="4"/>
      <c r="M1702" s="4"/>
      <c r="N1702" s="4"/>
      <c r="O1702" s="4"/>
      <c r="P1702" s="4"/>
      <c r="Q1702" s="70"/>
      <c r="R1702" s="71"/>
      <c r="S1702" s="97"/>
      <c r="T1702" s="97"/>
      <c r="U1702" s="64"/>
      <c r="V1702" s="64"/>
    </row>
    <row r="1703" spans="1:22" ht="11.65" customHeight="1">
      <c r="A1703" s="2">
        <v>1583</v>
      </c>
      <c r="C1703" s="96">
        <v>352</v>
      </c>
      <c r="D1703" s="1" t="s">
        <v>409</v>
      </c>
      <c r="H1703" s="72"/>
      <c r="I1703" s="4"/>
      <c r="J1703" s="4"/>
      <c r="K1703" s="72"/>
      <c r="L1703" s="4"/>
      <c r="M1703" s="4"/>
      <c r="N1703" s="4"/>
      <c r="O1703" s="4"/>
      <c r="P1703" s="4"/>
      <c r="Q1703" s="70"/>
      <c r="R1703" s="71"/>
      <c r="S1703" s="97"/>
      <c r="T1703" s="97"/>
      <c r="U1703" s="64"/>
      <c r="V1703" s="64"/>
    </row>
    <row r="1704" spans="1:22" ht="11.65" customHeight="1">
      <c r="A1704" s="2">
        <v>1584</v>
      </c>
      <c r="C1704" s="96"/>
      <c r="F1704" s="96" t="s">
        <v>665</v>
      </c>
      <c r="G1704" s="1" t="s">
        <v>131</v>
      </c>
      <c r="H1704" s="72"/>
      <c r="I1704" s="4">
        <v>0</v>
      </c>
      <c r="J1704" s="4">
        <v>0</v>
      </c>
      <c r="K1704" s="72"/>
      <c r="L1704" s="4">
        <v>0</v>
      </c>
      <c r="M1704" s="4">
        <f>L1704-N1704</f>
        <v>0</v>
      </c>
      <c r="N1704" s="98">
        <v>0</v>
      </c>
      <c r="O1704" s="4">
        <f>P1704-N1704</f>
        <v>0</v>
      </c>
      <c r="P1704" s="4">
        <v>0</v>
      </c>
      <c r="Q1704" s="70"/>
      <c r="R1704" s="71"/>
      <c r="S1704" s="97"/>
      <c r="T1704" s="97"/>
      <c r="U1704" s="64"/>
      <c r="V1704" s="64"/>
    </row>
    <row r="1705" spans="1:22" ht="11.65" customHeight="1">
      <c r="A1705" s="2">
        <v>1585</v>
      </c>
      <c r="C1705" s="96"/>
      <c r="F1705" s="96" t="s">
        <v>665</v>
      </c>
      <c r="G1705" s="1" t="s">
        <v>135</v>
      </c>
      <c r="H1705" s="72"/>
      <c r="I1705" s="4">
        <v>7482302.2000000002</v>
      </c>
      <c r="J1705" s="4">
        <v>3228963.6495147208</v>
      </c>
      <c r="K1705" s="72"/>
      <c r="L1705" s="4">
        <v>7482302.2000000002</v>
      </c>
      <c r="M1705" s="4">
        <f>L1705-N1705</f>
        <v>4253338.5504852794</v>
      </c>
      <c r="N1705" s="98">
        <v>3228963.6495147208</v>
      </c>
      <c r="O1705" s="4">
        <f>P1705-N1705</f>
        <v>0</v>
      </c>
      <c r="P1705" s="4">
        <v>3228963.6495147208</v>
      </c>
      <c r="Q1705" s="70"/>
      <c r="R1705" s="71"/>
      <c r="S1705" s="97"/>
      <c r="T1705" s="97"/>
      <c r="U1705" s="64"/>
      <c r="V1705" s="64"/>
    </row>
    <row r="1706" spans="1:22" ht="11.65" customHeight="1">
      <c r="A1706" s="2">
        <v>1586</v>
      </c>
      <c r="C1706" s="96"/>
      <c r="F1706" s="96" t="s">
        <v>665</v>
      </c>
      <c r="G1706" s="1" t="s">
        <v>135</v>
      </c>
      <c r="H1706" s="72"/>
      <c r="I1706" s="4">
        <v>18178144.23</v>
      </c>
      <c r="J1706" s="4">
        <v>7844720.1630409639</v>
      </c>
      <c r="K1706" s="72"/>
      <c r="L1706" s="4">
        <v>18178144.23</v>
      </c>
      <c r="M1706" s="4">
        <f>L1706-N1706</f>
        <v>10333424.066959037</v>
      </c>
      <c r="N1706" s="98">
        <v>7844720.1630409639</v>
      </c>
      <c r="O1706" s="4">
        <f>P1706-N1706</f>
        <v>0</v>
      </c>
      <c r="P1706" s="4">
        <v>7844720.1630409639</v>
      </c>
      <c r="Q1706" s="70"/>
      <c r="R1706" s="71"/>
      <c r="S1706" s="97"/>
      <c r="T1706" s="97"/>
      <c r="U1706" s="64"/>
      <c r="V1706" s="64"/>
    </row>
    <row r="1707" spans="1:22" ht="11.65" customHeight="1">
      <c r="A1707" s="2">
        <v>1587</v>
      </c>
      <c r="C1707" s="96"/>
      <c r="F1707" s="96" t="s">
        <v>665</v>
      </c>
      <c r="G1707" s="1" t="s">
        <v>135</v>
      </c>
      <c r="H1707" s="72"/>
      <c r="I1707" s="4">
        <v>92161636.649999902</v>
      </c>
      <c r="J1707" s="4">
        <v>39772060.345629096</v>
      </c>
      <c r="K1707" s="72"/>
      <c r="L1707" s="4">
        <v>92161636.649999902</v>
      </c>
      <c r="M1707" s="4">
        <f>L1707-N1707</f>
        <v>52389576.304370806</v>
      </c>
      <c r="N1707" s="98">
        <v>39772060.345629096</v>
      </c>
      <c r="O1707" s="4">
        <f>P1707-N1707</f>
        <v>0</v>
      </c>
      <c r="P1707" s="4">
        <v>39772060.345629096</v>
      </c>
      <c r="Q1707" s="70"/>
      <c r="R1707" s="71"/>
      <c r="S1707" s="97"/>
      <c r="T1707" s="97"/>
      <c r="U1707" s="64"/>
      <c r="V1707" s="64"/>
    </row>
    <row r="1708" spans="1:22" ht="11.65" customHeight="1">
      <c r="A1708" s="2">
        <v>1588</v>
      </c>
      <c r="C1708" s="96"/>
      <c r="H1708" s="72" t="s">
        <v>408</v>
      </c>
      <c r="I1708" s="99">
        <v>117822083.07999989</v>
      </c>
      <c r="J1708" s="99">
        <v>50845744.158184782</v>
      </c>
      <c r="K1708" s="72"/>
      <c r="L1708" s="99">
        <f>SUBTOTAL(9,L1704:L1707)</f>
        <v>117822083.07999989</v>
      </c>
      <c r="M1708" s="99">
        <f>SUBTOTAL(9,M1704:M1707)</f>
        <v>66976338.92181512</v>
      </c>
      <c r="N1708" s="99">
        <f>SUBTOTAL(9,N1704:N1707)</f>
        <v>50845744.158184782</v>
      </c>
      <c r="O1708" s="99">
        <f>SUBTOTAL(9,O1704:O1707)</f>
        <v>0</v>
      </c>
      <c r="P1708" s="99">
        <f>SUBTOTAL(9,P1704:P1707)</f>
        <v>50845744.158184782</v>
      </c>
      <c r="Q1708" s="70"/>
      <c r="R1708" s="71"/>
      <c r="S1708" s="97"/>
      <c r="T1708" s="97"/>
      <c r="U1708" s="64"/>
      <c r="V1708" s="64"/>
    </row>
    <row r="1709" spans="1:22" ht="11.65" customHeight="1">
      <c r="A1709" s="2">
        <v>1589</v>
      </c>
      <c r="C1709" s="96"/>
      <c r="H1709" s="72"/>
      <c r="I1709" s="4"/>
      <c r="J1709" s="4"/>
      <c r="K1709" s="72"/>
      <c r="L1709" s="4"/>
      <c r="M1709" s="4"/>
      <c r="N1709" s="4"/>
      <c r="O1709" s="4"/>
      <c r="P1709" s="4"/>
      <c r="Q1709" s="70"/>
      <c r="R1709" s="71"/>
      <c r="S1709" s="97"/>
      <c r="T1709" s="97"/>
      <c r="U1709" s="64"/>
      <c r="V1709" s="64"/>
    </row>
    <row r="1710" spans="1:22" ht="11.65" customHeight="1">
      <c r="A1710" s="2">
        <v>1590</v>
      </c>
      <c r="C1710" s="96">
        <v>353</v>
      </c>
      <c r="D1710" s="1" t="s">
        <v>303</v>
      </c>
      <c r="H1710" s="72"/>
      <c r="I1710" s="4"/>
      <c r="J1710" s="4"/>
      <c r="K1710" s="72"/>
      <c r="L1710" s="4"/>
      <c r="M1710" s="4"/>
      <c r="N1710" s="4"/>
      <c r="O1710" s="4"/>
      <c r="P1710" s="4"/>
      <c r="Q1710" s="70"/>
      <c r="R1710" s="71"/>
      <c r="S1710" s="97"/>
      <c r="T1710" s="97"/>
      <c r="U1710" s="64"/>
      <c r="V1710" s="64"/>
    </row>
    <row r="1711" spans="1:22" ht="11.65" customHeight="1">
      <c r="A1711" s="2">
        <v>1591</v>
      </c>
      <c r="C1711" s="96"/>
      <c r="F1711" s="96" t="s">
        <v>665</v>
      </c>
      <c r="G1711" s="1" t="s">
        <v>135</v>
      </c>
      <c r="H1711" s="72"/>
      <c r="I1711" s="4">
        <v>126470904.91</v>
      </c>
      <c r="J1711" s="4">
        <v>54578115.633397274</v>
      </c>
      <c r="K1711" s="72"/>
      <c r="L1711" s="4">
        <v>126470904.91</v>
      </c>
      <c r="M1711" s="4">
        <f>L1711-N1711</f>
        <v>71892789.276602715</v>
      </c>
      <c r="N1711" s="98">
        <v>54578115.633397274</v>
      </c>
      <c r="O1711" s="4">
        <f>P1711-N1711</f>
        <v>0</v>
      </c>
      <c r="P1711" s="4">
        <v>54578115.633397274</v>
      </c>
      <c r="Q1711" s="70"/>
      <c r="R1711" s="71"/>
      <c r="S1711" s="97"/>
      <c r="T1711" s="97"/>
      <c r="U1711" s="64"/>
      <c r="V1711" s="64"/>
    </row>
    <row r="1712" spans="1:22" ht="11.65" customHeight="1">
      <c r="A1712" s="2">
        <v>1592</v>
      </c>
      <c r="C1712" s="96"/>
      <c r="F1712" s="96" t="s">
        <v>665</v>
      </c>
      <c r="G1712" s="1" t="s">
        <v>135</v>
      </c>
      <c r="H1712" s="72"/>
      <c r="I1712" s="4">
        <v>185016006.644999</v>
      </c>
      <c r="J1712" s="4">
        <v>79843067.556811035</v>
      </c>
      <c r="K1712" s="72"/>
      <c r="L1712" s="4">
        <v>185016006.644999</v>
      </c>
      <c r="M1712" s="4">
        <f>L1712-N1712</f>
        <v>105172939.08818796</v>
      </c>
      <c r="N1712" s="98">
        <v>79843067.556811035</v>
      </c>
      <c r="O1712" s="4">
        <f>P1712-N1712</f>
        <v>0</v>
      </c>
      <c r="P1712" s="4">
        <v>79843067.556811035</v>
      </c>
      <c r="Q1712" s="70"/>
      <c r="R1712" s="71"/>
      <c r="S1712" s="97"/>
      <c r="T1712" s="97"/>
      <c r="U1712" s="64"/>
      <c r="V1712" s="64"/>
    </row>
    <row r="1713" spans="1:22" ht="11.65" customHeight="1">
      <c r="A1713" s="2">
        <v>1593</v>
      </c>
      <c r="C1713" s="96"/>
      <c r="F1713" s="96" t="s">
        <v>665</v>
      </c>
      <c r="G1713" s="1" t="s">
        <v>135</v>
      </c>
      <c r="H1713" s="72"/>
      <c r="I1713" s="4">
        <v>1158784184.615</v>
      </c>
      <c r="J1713" s="4">
        <v>500069618.9141345</v>
      </c>
      <c r="K1713" s="72"/>
      <c r="L1713" s="4">
        <v>1158784184.615</v>
      </c>
      <c r="M1713" s="4">
        <f>L1713-N1713</f>
        <v>658714565.70086551</v>
      </c>
      <c r="N1713" s="98">
        <v>500069618.9141345</v>
      </c>
      <c r="O1713" s="4">
        <f>P1713-N1713</f>
        <v>0</v>
      </c>
      <c r="P1713" s="4">
        <v>500069618.9141345</v>
      </c>
      <c r="Q1713" s="70"/>
      <c r="R1713" s="71"/>
      <c r="S1713" s="97"/>
      <c r="T1713" s="97"/>
      <c r="U1713" s="64"/>
      <c r="V1713" s="64"/>
    </row>
    <row r="1714" spans="1:22" ht="11.65" customHeight="1">
      <c r="A1714" s="2">
        <v>1594</v>
      </c>
      <c r="C1714" s="96"/>
      <c r="H1714" s="72" t="s">
        <v>408</v>
      </c>
      <c r="I1714" s="99">
        <v>1470271096.1699991</v>
      </c>
      <c r="J1714" s="99">
        <v>634490802.10434282</v>
      </c>
      <c r="K1714" s="72"/>
      <c r="L1714" s="99">
        <f>SUBTOTAL(9,L1711:L1713)</f>
        <v>1470271096.1699991</v>
      </c>
      <c r="M1714" s="99">
        <f>SUBTOTAL(9,M1711:M1713)</f>
        <v>835780294.06565619</v>
      </c>
      <c r="N1714" s="99">
        <f>SUBTOTAL(9,N1711:N1713)</f>
        <v>634490802.10434282</v>
      </c>
      <c r="O1714" s="99">
        <f>SUBTOTAL(9,O1711:O1713)</f>
        <v>0</v>
      </c>
      <c r="P1714" s="99">
        <f>SUBTOTAL(9,P1711:P1713)</f>
        <v>634490802.10434282</v>
      </c>
      <c r="Q1714" s="70"/>
      <c r="R1714" s="71"/>
      <c r="S1714" s="97"/>
      <c r="T1714" s="97"/>
      <c r="U1714" s="64"/>
      <c r="V1714" s="64"/>
    </row>
    <row r="1715" spans="1:22" ht="11.65" customHeight="1">
      <c r="A1715" s="2">
        <v>1595</v>
      </c>
      <c r="C1715" s="96"/>
      <c r="H1715" s="72"/>
      <c r="I1715" s="4"/>
      <c r="J1715" s="4"/>
      <c r="K1715" s="72"/>
      <c r="L1715" s="4"/>
      <c r="M1715" s="4"/>
      <c r="N1715" s="4"/>
      <c r="O1715" s="4"/>
      <c r="P1715" s="4"/>
      <c r="Q1715" s="70"/>
      <c r="R1715" s="71"/>
      <c r="S1715" s="97"/>
      <c r="T1715" s="97"/>
      <c r="U1715" s="64"/>
      <c r="V1715" s="64"/>
    </row>
    <row r="1716" spans="1:22" ht="11.65" customHeight="1">
      <c r="A1716" s="2">
        <v>1596</v>
      </c>
      <c r="C1716" s="96">
        <v>354</v>
      </c>
      <c r="D1716" s="1" t="s">
        <v>449</v>
      </c>
      <c r="H1716" s="72"/>
      <c r="I1716" s="4"/>
      <c r="J1716" s="4"/>
      <c r="K1716" s="72"/>
      <c r="L1716" s="4"/>
      <c r="M1716" s="4"/>
      <c r="N1716" s="4"/>
      <c r="O1716" s="4"/>
      <c r="P1716" s="4"/>
      <c r="Q1716" s="70"/>
      <c r="R1716" s="71"/>
      <c r="S1716" s="97"/>
      <c r="T1716" s="97"/>
      <c r="U1716" s="64"/>
      <c r="V1716" s="64"/>
    </row>
    <row r="1717" spans="1:22" ht="11.65" customHeight="1">
      <c r="A1717" s="2">
        <v>1597</v>
      </c>
      <c r="C1717" s="96"/>
      <c r="F1717" s="96" t="s">
        <v>665</v>
      </c>
      <c r="G1717" s="1" t="s">
        <v>135</v>
      </c>
      <c r="H1717" s="72"/>
      <c r="I1717" s="4">
        <v>155879652.69</v>
      </c>
      <c r="J1717" s="4">
        <v>67269366.938292012</v>
      </c>
      <c r="K1717" s="72"/>
      <c r="L1717" s="4">
        <v>155879652.69</v>
      </c>
      <c r="M1717" s="4">
        <f>L1717-N1717</f>
        <v>88610285.751707986</v>
      </c>
      <c r="N1717" s="98">
        <v>67269366.938292012</v>
      </c>
      <c r="O1717" s="4">
        <f>P1717-N1717</f>
        <v>0</v>
      </c>
      <c r="P1717" s="4">
        <v>67269366.938292012</v>
      </c>
      <c r="Q1717" s="70"/>
      <c r="R1717" s="71"/>
      <c r="S1717" s="97"/>
      <c r="T1717" s="97"/>
      <c r="U1717" s="64"/>
      <c r="V1717" s="64"/>
    </row>
    <row r="1718" spans="1:22" ht="11.65" customHeight="1">
      <c r="A1718" s="2">
        <v>1598</v>
      </c>
      <c r="C1718" s="96"/>
      <c r="F1718" s="96" t="s">
        <v>665</v>
      </c>
      <c r="G1718" s="1" t="s">
        <v>135</v>
      </c>
      <c r="H1718" s="72"/>
      <c r="I1718" s="4">
        <v>130223653.395</v>
      </c>
      <c r="J1718" s="4">
        <v>56197602.27266138</v>
      </c>
      <c r="K1718" s="72"/>
      <c r="L1718" s="4">
        <v>130223653.395</v>
      </c>
      <c r="M1718" s="4">
        <f>L1718-N1718</f>
        <v>74026051.122338623</v>
      </c>
      <c r="N1718" s="98">
        <v>56197602.27266138</v>
      </c>
      <c r="O1718" s="4">
        <f>P1718-N1718</f>
        <v>0</v>
      </c>
      <c r="P1718" s="4">
        <v>56197602.27266138</v>
      </c>
      <c r="Q1718" s="70"/>
      <c r="R1718" s="71"/>
      <c r="S1718" s="97"/>
      <c r="T1718" s="97"/>
      <c r="U1718" s="64"/>
      <c r="V1718" s="64"/>
    </row>
    <row r="1719" spans="1:22" ht="11.65" customHeight="1">
      <c r="A1719" s="2">
        <v>1599</v>
      </c>
      <c r="C1719" s="96"/>
      <c r="F1719" s="96" t="s">
        <v>665</v>
      </c>
      <c r="G1719" s="1" t="s">
        <v>135</v>
      </c>
      <c r="H1719" s="72"/>
      <c r="I1719" s="4">
        <v>497078278.25</v>
      </c>
      <c r="J1719" s="4">
        <v>214512545.54147971</v>
      </c>
      <c r="K1719" s="72"/>
      <c r="L1719" s="4">
        <v>497078278.25</v>
      </c>
      <c r="M1719" s="4">
        <f>L1719-N1719</f>
        <v>282565732.70852029</v>
      </c>
      <c r="N1719" s="98">
        <v>214512545.54147971</v>
      </c>
      <c r="O1719" s="4">
        <f>P1719-N1719</f>
        <v>0</v>
      </c>
      <c r="P1719" s="4">
        <v>214512545.54147971</v>
      </c>
      <c r="Q1719" s="70"/>
      <c r="R1719" s="71"/>
      <c r="S1719" s="97"/>
      <c r="T1719" s="97"/>
      <c r="U1719" s="64"/>
      <c r="V1719" s="64"/>
    </row>
    <row r="1720" spans="1:22" ht="11.65" customHeight="1">
      <c r="A1720" s="2">
        <v>1600</v>
      </c>
      <c r="C1720" s="96"/>
      <c r="H1720" s="72" t="s">
        <v>408</v>
      </c>
      <c r="I1720" s="99">
        <v>783181584.33500004</v>
      </c>
      <c r="J1720" s="99">
        <v>337979514.75243306</v>
      </c>
      <c r="K1720" s="72"/>
      <c r="L1720" s="99">
        <f>SUBTOTAL(9,L1717:L1719)</f>
        <v>783181584.33500004</v>
      </c>
      <c r="M1720" s="99">
        <f>SUBTOTAL(9,M1717:M1719)</f>
        <v>445202069.58256692</v>
      </c>
      <c r="N1720" s="99">
        <f>SUBTOTAL(9,N1717:N1719)</f>
        <v>337979514.75243306</v>
      </c>
      <c r="O1720" s="99">
        <f>SUBTOTAL(9,O1717:O1719)</f>
        <v>0</v>
      </c>
      <c r="P1720" s="99">
        <f>SUBTOTAL(9,P1717:P1719)</f>
        <v>337979514.75243306</v>
      </c>
      <c r="Q1720" s="70"/>
      <c r="R1720" s="71"/>
      <c r="S1720" s="97"/>
      <c r="T1720" s="97"/>
      <c r="U1720" s="64"/>
      <c r="V1720" s="64"/>
    </row>
    <row r="1721" spans="1:22" ht="11.65" customHeight="1">
      <c r="A1721" s="2">
        <v>1601</v>
      </c>
      <c r="C1721" s="96"/>
      <c r="H1721" s="72"/>
      <c r="I1721" s="4"/>
      <c r="J1721" s="4"/>
      <c r="K1721" s="72"/>
      <c r="L1721" s="4"/>
      <c r="M1721" s="4"/>
      <c r="N1721" s="4"/>
      <c r="O1721" s="4"/>
      <c r="P1721" s="4"/>
      <c r="Q1721" s="70"/>
      <c r="R1721" s="71"/>
      <c r="S1721" s="97"/>
      <c r="T1721" s="97"/>
      <c r="U1721" s="64"/>
      <c r="V1721" s="64"/>
    </row>
    <row r="1722" spans="1:22" ht="11.65" customHeight="1">
      <c r="A1722" s="2">
        <v>1602</v>
      </c>
      <c r="C1722" s="96">
        <v>355</v>
      </c>
      <c r="D1722" s="1" t="s">
        <v>450</v>
      </c>
      <c r="H1722" s="72"/>
      <c r="I1722" s="4"/>
      <c r="J1722" s="4"/>
      <c r="K1722" s="72"/>
      <c r="L1722" s="4"/>
      <c r="M1722" s="4"/>
      <c r="N1722" s="4"/>
      <c r="O1722" s="4"/>
      <c r="P1722" s="4"/>
      <c r="Q1722" s="70"/>
      <c r="R1722" s="71"/>
      <c r="S1722" s="97"/>
      <c r="T1722" s="97"/>
      <c r="U1722" s="64"/>
      <c r="V1722" s="64"/>
    </row>
    <row r="1723" spans="1:22" ht="11.65" customHeight="1">
      <c r="A1723" s="2">
        <v>1603</v>
      </c>
      <c r="C1723" s="96"/>
      <c r="F1723" s="96" t="s">
        <v>665</v>
      </c>
      <c r="G1723" s="1" t="s">
        <v>135</v>
      </c>
      <c r="H1723" s="72"/>
      <c r="I1723" s="4">
        <v>66196230.125</v>
      </c>
      <c r="J1723" s="4">
        <v>28566771.976750191</v>
      </c>
      <c r="K1723" s="72"/>
      <c r="L1723" s="4">
        <v>52117811.276550531</v>
      </c>
      <c r="M1723" s="4">
        <f>L1723-N1723</f>
        <v>29626536.050557911</v>
      </c>
      <c r="N1723" s="98">
        <v>22491275.22599262</v>
      </c>
      <c r="O1723" s="4">
        <f>P1723-N1723</f>
        <v>0</v>
      </c>
      <c r="P1723" s="4">
        <v>22491275.22599262</v>
      </c>
      <c r="Q1723" s="70"/>
      <c r="R1723" s="71"/>
      <c r="S1723" s="97"/>
      <c r="T1723" s="97"/>
      <c r="U1723" s="64"/>
      <c r="V1723" s="64"/>
    </row>
    <row r="1724" spans="1:22" ht="11.65" customHeight="1">
      <c r="A1724" s="2">
        <v>1604</v>
      </c>
      <c r="C1724" s="96"/>
      <c r="F1724" s="96" t="s">
        <v>665</v>
      </c>
      <c r="G1724" s="1" t="s">
        <v>135</v>
      </c>
      <c r="H1724" s="72"/>
      <c r="I1724" s="4">
        <v>117028449.035</v>
      </c>
      <c r="J1724" s="4">
        <v>50503253.917370655</v>
      </c>
      <c r="K1724" s="72"/>
      <c r="L1724" s="4">
        <v>112582058.88581064</v>
      </c>
      <c r="M1724" s="4">
        <f>L1724-N1724</f>
        <v>63997630.455506355</v>
      </c>
      <c r="N1724" s="98">
        <v>48584428.430304289</v>
      </c>
      <c r="O1724" s="4">
        <f>P1724-N1724</f>
        <v>0</v>
      </c>
      <c r="P1724" s="4">
        <v>48584428.430304289</v>
      </c>
      <c r="Q1724" s="70"/>
      <c r="R1724" s="71"/>
      <c r="S1724" s="97"/>
      <c r="T1724" s="97"/>
      <c r="U1724" s="64"/>
      <c r="V1724" s="64"/>
    </row>
    <row r="1725" spans="1:22" ht="11.65" customHeight="1">
      <c r="A1725" s="2">
        <v>1605</v>
      </c>
      <c r="C1725" s="96"/>
      <c r="F1725" s="96" t="s">
        <v>665</v>
      </c>
      <c r="G1725" s="1" t="s">
        <v>135</v>
      </c>
      <c r="H1725" s="72"/>
      <c r="I1725" s="4">
        <v>416540260.33999997</v>
      </c>
      <c r="J1725" s="4">
        <v>179756620.78942204</v>
      </c>
      <c r="K1725" s="72"/>
      <c r="L1725" s="4">
        <v>1100503514.4046142</v>
      </c>
      <c r="M1725" s="4">
        <f>L1725-N1725</f>
        <v>625584732.83285427</v>
      </c>
      <c r="N1725" s="98">
        <v>474918781.57176</v>
      </c>
      <c r="O1725" s="4">
        <f>P1725-N1725</f>
        <v>0</v>
      </c>
      <c r="P1725" s="4">
        <v>474918781.57176</v>
      </c>
      <c r="Q1725" s="70"/>
      <c r="R1725" s="71"/>
      <c r="S1725" s="97"/>
      <c r="T1725" s="97"/>
      <c r="U1725" s="64"/>
      <c r="V1725" s="64"/>
    </row>
    <row r="1726" spans="1:22" ht="11.65" customHeight="1">
      <c r="A1726" s="2">
        <v>1606</v>
      </c>
      <c r="C1726" s="96"/>
      <c r="H1726" s="72" t="s">
        <v>408</v>
      </c>
      <c r="I1726" s="99">
        <v>599764939.5</v>
      </c>
      <c r="J1726" s="99">
        <v>258826646.68354288</v>
      </c>
      <c r="K1726" s="72"/>
      <c r="L1726" s="99">
        <f>SUBTOTAL(9,L1723:L1725)</f>
        <v>1265203384.5669754</v>
      </c>
      <c r="M1726" s="99">
        <f>SUBTOTAL(9,M1723:M1725)</f>
        <v>719208899.33891857</v>
      </c>
      <c r="N1726" s="99">
        <f>SUBTOTAL(9,N1723:N1725)</f>
        <v>545994485.22805691</v>
      </c>
      <c r="O1726" s="99">
        <f>SUBTOTAL(9,O1723:O1725)</f>
        <v>0</v>
      </c>
      <c r="P1726" s="99">
        <f>SUBTOTAL(9,P1723:P1725)</f>
        <v>545994485.22805691</v>
      </c>
      <c r="Q1726" s="70"/>
      <c r="R1726" s="71"/>
      <c r="S1726" s="97"/>
      <c r="T1726" s="97"/>
      <c r="U1726" s="64"/>
      <c r="V1726" s="64"/>
    </row>
    <row r="1727" spans="1:22" ht="11.65" customHeight="1">
      <c r="A1727" s="2">
        <v>1607</v>
      </c>
      <c r="C1727" s="96"/>
      <c r="H1727" s="72"/>
      <c r="I1727" s="104"/>
      <c r="J1727" s="104"/>
      <c r="K1727" s="72"/>
      <c r="L1727" s="104"/>
      <c r="M1727" s="4"/>
      <c r="N1727" s="4"/>
      <c r="O1727" s="4"/>
      <c r="P1727" s="4"/>
      <c r="Q1727" s="70"/>
      <c r="R1727" s="71"/>
      <c r="S1727" s="97"/>
      <c r="T1727" s="97"/>
      <c r="U1727" s="64"/>
      <c r="V1727" s="64"/>
    </row>
    <row r="1728" spans="1:22" ht="11.65" customHeight="1">
      <c r="A1728" s="2">
        <v>1608</v>
      </c>
      <c r="C1728" s="96">
        <v>356</v>
      </c>
      <c r="D1728" s="1" t="s">
        <v>451</v>
      </c>
      <c r="H1728" s="72"/>
      <c r="I1728" s="4"/>
      <c r="J1728" s="4"/>
      <c r="K1728" s="72"/>
      <c r="L1728" s="4"/>
      <c r="M1728" s="4"/>
      <c r="N1728" s="4"/>
      <c r="O1728" s="4"/>
      <c r="P1728" s="4"/>
      <c r="Q1728" s="70"/>
      <c r="R1728" s="71"/>
      <c r="S1728" s="97"/>
      <c r="T1728" s="97"/>
      <c r="U1728" s="64"/>
      <c r="V1728" s="64"/>
    </row>
    <row r="1729" spans="1:22" ht="11.65" customHeight="1">
      <c r="A1729" s="2">
        <v>1609</v>
      </c>
      <c r="C1729" s="96"/>
      <c r="F1729" s="96" t="s">
        <v>665</v>
      </c>
      <c r="G1729" s="1" t="s">
        <v>135</v>
      </c>
      <c r="H1729" s="72"/>
      <c r="I1729" s="4">
        <v>190534686.44999999</v>
      </c>
      <c r="J1729" s="4">
        <v>82224636.224761814</v>
      </c>
      <c r="K1729" s="72"/>
      <c r="L1729" s="4">
        <v>190534686.44999999</v>
      </c>
      <c r="M1729" s="4">
        <f>L1729-N1729</f>
        <v>108310050.22523817</v>
      </c>
      <c r="N1729" s="98">
        <v>82224636.224761814</v>
      </c>
      <c r="O1729" s="4">
        <f>P1729-N1729</f>
        <v>0</v>
      </c>
      <c r="P1729" s="4">
        <v>82224636.224761814</v>
      </c>
      <c r="Q1729" s="70"/>
      <c r="R1729" s="71"/>
      <c r="S1729" s="97"/>
      <c r="T1729" s="97"/>
      <c r="U1729" s="64"/>
      <c r="V1729" s="64"/>
    </row>
    <row r="1730" spans="1:22" ht="11.65" customHeight="1">
      <c r="A1730" s="2">
        <v>1610</v>
      </c>
      <c r="C1730" s="96"/>
      <c r="F1730" s="96" t="s">
        <v>665</v>
      </c>
      <c r="G1730" s="1" t="s">
        <v>135</v>
      </c>
      <c r="H1730" s="72"/>
      <c r="I1730" s="4">
        <v>157846257.565</v>
      </c>
      <c r="J1730" s="4">
        <v>68118048.999587715</v>
      </c>
      <c r="K1730" s="72"/>
      <c r="L1730" s="4">
        <v>157846257.565</v>
      </c>
      <c r="M1730" s="4">
        <f>L1730-N1730</f>
        <v>89728208.565412283</v>
      </c>
      <c r="N1730" s="98">
        <v>68118048.999587715</v>
      </c>
      <c r="O1730" s="4">
        <f>P1730-N1730</f>
        <v>0</v>
      </c>
      <c r="P1730" s="4">
        <v>68118048.999587715</v>
      </c>
      <c r="Q1730" s="70"/>
      <c r="R1730" s="71"/>
      <c r="S1730" s="97"/>
      <c r="T1730" s="97"/>
      <c r="U1730" s="64"/>
      <c r="V1730" s="64"/>
    </row>
    <row r="1731" spans="1:22" ht="11.65" customHeight="1">
      <c r="A1731" s="2">
        <v>1611</v>
      </c>
      <c r="C1731" s="96"/>
      <c r="F1731" s="96" t="s">
        <v>665</v>
      </c>
      <c r="G1731" s="1" t="s">
        <v>135</v>
      </c>
      <c r="H1731" s="72"/>
      <c r="I1731" s="4">
        <v>482983382.08499902</v>
      </c>
      <c r="J1731" s="4">
        <v>208429938.05731893</v>
      </c>
      <c r="K1731" s="72"/>
      <c r="L1731" s="4">
        <v>482983382.08499902</v>
      </c>
      <c r="M1731" s="4">
        <f>L1731-N1731</f>
        <v>274553444.0276801</v>
      </c>
      <c r="N1731" s="98">
        <v>208429938.05731893</v>
      </c>
      <c r="O1731" s="4">
        <f>P1731-N1731</f>
        <v>0</v>
      </c>
      <c r="P1731" s="4">
        <v>208429938.05731893</v>
      </c>
      <c r="Q1731" s="70"/>
      <c r="R1731" s="71"/>
      <c r="S1731" s="97"/>
      <c r="T1731" s="97"/>
      <c r="U1731" s="64"/>
      <c r="V1731" s="64"/>
    </row>
    <row r="1732" spans="1:22" ht="11.65" customHeight="1">
      <c r="A1732" s="2">
        <v>1612</v>
      </c>
      <c r="C1732" s="96"/>
      <c r="H1732" s="72" t="s">
        <v>408</v>
      </c>
      <c r="I1732" s="99">
        <v>831364326.09999895</v>
      </c>
      <c r="J1732" s="99">
        <v>358772623.28166842</v>
      </c>
      <c r="K1732" s="72"/>
      <c r="L1732" s="99">
        <f>SUBTOTAL(9,L1729:L1731)</f>
        <v>831364326.09999895</v>
      </c>
      <c r="M1732" s="99">
        <f>SUBTOTAL(9,M1729:M1731)</f>
        <v>472591702.81833053</v>
      </c>
      <c r="N1732" s="99">
        <f>SUBTOTAL(9,N1729:N1731)</f>
        <v>358772623.28166842</v>
      </c>
      <c r="O1732" s="99">
        <f>SUBTOTAL(9,O1729:O1731)</f>
        <v>0</v>
      </c>
      <c r="P1732" s="99">
        <f>SUBTOTAL(9,P1729:P1731)</f>
        <v>358772623.28166842</v>
      </c>
      <c r="Q1732" s="70"/>
      <c r="R1732" s="71"/>
      <c r="S1732" s="97"/>
      <c r="T1732" s="97"/>
      <c r="U1732" s="64"/>
      <c r="V1732" s="64"/>
    </row>
    <row r="1733" spans="1:22" ht="11.65" customHeight="1">
      <c r="A1733" s="2">
        <v>1613</v>
      </c>
      <c r="C1733" s="96"/>
      <c r="H1733" s="72"/>
      <c r="I1733" s="4"/>
      <c r="J1733" s="4"/>
      <c r="K1733" s="72"/>
      <c r="L1733" s="4"/>
      <c r="M1733" s="4"/>
      <c r="N1733" s="4"/>
      <c r="O1733" s="4"/>
      <c r="P1733" s="4"/>
      <c r="Q1733" s="70"/>
      <c r="R1733" s="71"/>
      <c r="S1733" s="97"/>
      <c r="T1733" s="97"/>
      <c r="U1733" s="64"/>
      <c r="V1733" s="64"/>
    </row>
    <row r="1734" spans="1:22" ht="11.65" customHeight="1">
      <c r="A1734" s="2">
        <v>1614</v>
      </c>
      <c r="C1734" s="96">
        <v>357</v>
      </c>
      <c r="D1734" s="1" t="s">
        <v>452</v>
      </c>
      <c r="H1734" s="72"/>
      <c r="I1734" s="4"/>
      <c r="J1734" s="4"/>
      <c r="K1734" s="72"/>
      <c r="L1734" s="4"/>
      <c r="M1734" s="4"/>
      <c r="N1734" s="4"/>
      <c r="O1734" s="4"/>
      <c r="P1734" s="4"/>
      <c r="Q1734" s="70"/>
      <c r="R1734" s="71"/>
      <c r="S1734" s="97"/>
      <c r="T1734" s="97"/>
      <c r="U1734" s="64"/>
      <c r="V1734" s="64"/>
    </row>
    <row r="1735" spans="1:22" ht="11.65" customHeight="1">
      <c r="A1735" s="2">
        <v>1615</v>
      </c>
      <c r="C1735" s="96"/>
      <c r="F1735" s="96" t="s">
        <v>665</v>
      </c>
      <c r="G1735" s="1" t="s">
        <v>135</v>
      </c>
      <c r="H1735" s="72"/>
      <c r="I1735" s="4">
        <v>6370.99</v>
      </c>
      <c r="J1735" s="4">
        <v>2749.380414148708</v>
      </c>
      <c r="K1735" s="72"/>
      <c r="L1735" s="4">
        <v>6370.99</v>
      </c>
      <c r="M1735" s="4">
        <f>L1735-N1735</f>
        <v>3621.6095858512917</v>
      </c>
      <c r="N1735" s="98">
        <v>2749.380414148708</v>
      </c>
      <c r="O1735" s="4">
        <f>P1735-N1735</f>
        <v>0</v>
      </c>
      <c r="P1735" s="4">
        <v>2749.380414148708</v>
      </c>
      <c r="Q1735" s="70"/>
      <c r="R1735" s="71"/>
      <c r="S1735" s="97"/>
      <c r="T1735" s="97"/>
      <c r="U1735" s="64"/>
      <c r="V1735" s="64"/>
    </row>
    <row r="1736" spans="1:22" ht="11.65" customHeight="1">
      <c r="A1736" s="2">
        <v>1616</v>
      </c>
      <c r="C1736" s="96"/>
      <c r="F1736" s="96" t="s">
        <v>665</v>
      </c>
      <c r="G1736" s="1" t="s">
        <v>135</v>
      </c>
      <c r="H1736" s="72"/>
      <c r="I1736" s="4">
        <v>91650.59</v>
      </c>
      <c r="J1736" s="4">
        <v>39551.519793811232</v>
      </c>
      <c r="K1736" s="72"/>
      <c r="L1736" s="4">
        <v>91650.59</v>
      </c>
      <c r="M1736" s="4">
        <f>L1736-N1736</f>
        <v>52099.070206188764</v>
      </c>
      <c r="N1736" s="98">
        <v>39551.519793811232</v>
      </c>
      <c r="O1736" s="4">
        <f>P1736-N1736</f>
        <v>0</v>
      </c>
      <c r="P1736" s="4">
        <v>39551.519793811232</v>
      </c>
      <c r="Q1736" s="70"/>
      <c r="R1736" s="71"/>
      <c r="S1736" s="97"/>
      <c r="T1736" s="97"/>
      <c r="U1736" s="64"/>
      <c r="V1736" s="64"/>
    </row>
    <row r="1737" spans="1:22" ht="11.65" customHeight="1">
      <c r="A1737" s="2">
        <v>1617</v>
      </c>
      <c r="C1737" s="96"/>
      <c r="F1737" s="96" t="s">
        <v>665</v>
      </c>
      <c r="G1737" s="1" t="s">
        <v>135</v>
      </c>
      <c r="H1737" s="72"/>
      <c r="I1737" s="4">
        <v>3168001.51</v>
      </c>
      <c r="J1737" s="4">
        <v>1367140.9472605565</v>
      </c>
      <c r="K1737" s="72"/>
      <c r="L1737" s="4">
        <v>3168001.51</v>
      </c>
      <c r="M1737" s="4">
        <f>L1737-N1737</f>
        <v>1800860.5627394433</v>
      </c>
      <c r="N1737" s="98">
        <v>1367140.9472605565</v>
      </c>
      <c r="O1737" s="4">
        <f>P1737-N1737</f>
        <v>0</v>
      </c>
      <c r="P1737" s="4">
        <v>1367140.9472605565</v>
      </c>
      <c r="Q1737" s="70"/>
      <c r="R1737" s="71"/>
      <c r="S1737" s="97"/>
      <c r="T1737" s="97"/>
      <c r="U1737" s="64"/>
      <c r="V1737" s="64"/>
    </row>
    <row r="1738" spans="1:22" ht="11.65" customHeight="1">
      <c r="A1738" s="2">
        <v>1618</v>
      </c>
      <c r="C1738" s="96"/>
      <c r="H1738" s="72" t="s">
        <v>408</v>
      </c>
      <c r="I1738" s="99">
        <v>3266023.09</v>
      </c>
      <c r="J1738" s="99">
        <v>1409441.8474685166</v>
      </c>
      <c r="K1738" s="72"/>
      <c r="L1738" s="99">
        <f>SUBTOTAL(9,L1735:L1737)</f>
        <v>3266023.09</v>
      </c>
      <c r="M1738" s="99">
        <f>SUBTOTAL(9,M1735:M1737)</f>
        <v>1856581.2425314833</v>
      </c>
      <c r="N1738" s="99">
        <f>SUBTOTAL(9,N1735:N1737)</f>
        <v>1409441.8474685166</v>
      </c>
      <c r="O1738" s="99">
        <f>SUBTOTAL(9,O1735:O1737)</f>
        <v>0</v>
      </c>
      <c r="P1738" s="99">
        <f>SUBTOTAL(9,P1735:P1737)</f>
        <v>1409441.8474685166</v>
      </c>
      <c r="Q1738" s="70"/>
      <c r="R1738" s="71"/>
      <c r="S1738" s="97"/>
      <c r="T1738" s="97"/>
      <c r="U1738" s="64"/>
      <c r="V1738" s="64"/>
    </row>
    <row r="1739" spans="1:22" ht="11.65" customHeight="1">
      <c r="A1739" s="2">
        <v>1619</v>
      </c>
      <c r="C1739" s="96"/>
      <c r="H1739" s="72"/>
      <c r="I1739" s="4"/>
      <c r="J1739" s="4"/>
      <c r="K1739" s="72"/>
      <c r="L1739" s="4"/>
      <c r="M1739" s="4"/>
      <c r="N1739" s="4"/>
      <c r="O1739" s="4"/>
      <c r="P1739" s="4"/>
      <c r="Q1739" s="70"/>
      <c r="R1739" s="71"/>
      <c r="S1739" s="97"/>
      <c r="T1739" s="97"/>
      <c r="U1739" s="64"/>
      <c r="V1739" s="64"/>
    </row>
    <row r="1740" spans="1:22" ht="11.65" customHeight="1">
      <c r="A1740" s="2">
        <v>1620</v>
      </c>
      <c r="C1740" s="96">
        <v>358</v>
      </c>
      <c r="D1740" s="1" t="s">
        <v>453</v>
      </c>
      <c r="H1740" s="72"/>
      <c r="I1740" s="4"/>
      <c r="J1740" s="4"/>
      <c r="K1740" s="72"/>
      <c r="L1740" s="4"/>
      <c r="M1740" s="4"/>
      <c r="N1740" s="4"/>
      <c r="O1740" s="4"/>
      <c r="P1740" s="4"/>
      <c r="Q1740" s="70"/>
      <c r="R1740" s="71"/>
      <c r="S1740" s="97"/>
      <c r="T1740" s="97"/>
      <c r="U1740" s="64"/>
      <c r="V1740" s="64"/>
    </row>
    <row r="1741" spans="1:22" ht="11.65" customHeight="1">
      <c r="A1741" s="2">
        <v>1621</v>
      </c>
      <c r="C1741" s="96"/>
      <c r="F1741" s="96" t="s">
        <v>665</v>
      </c>
      <c r="G1741" s="1" t="s">
        <v>135</v>
      </c>
      <c r="H1741" s="72"/>
      <c r="I1741" s="4">
        <v>0</v>
      </c>
      <c r="J1741" s="4">
        <v>0</v>
      </c>
      <c r="K1741" s="72"/>
      <c r="L1741" s="4">
        <v>0</v>
      </c>
      <c r="M1741" s="4">
        <f>L1741-N1741</f>
        <v>0</v>
      </c>
      <c r="N1741" s="98">
        <v>0</v>
      </c>
      <c r="O1741" s="4">
        <f>P1741-N1741</f>
        <v>0</v>
      </c>
      <c r="P1741" s="4">
        <v>0</v>
      </c>
      <c r="Q1741" s="70"/>
      <c r="R1741" s="71"/>
      <c r="S1741" s="97"/>
      <c r="T1741" s="97"/>
      <c r="U1741" s="64"/>
      <c r="V1741" s="64"/>
    </row>
    <row r="1742" spans="1:22" ht="11.65" customHeight="1">
      <c r="A1742" s="2">
        <v>1622</v>
      </c>
      <c r="C1742" s="96"/>
      <c r="F1742" s="96" t="s">
        <v>665</v>
      </c>
      <c r="G1742" s="1" t="s">
        <v>135</v>
      </c>
      <c r="H1742" s="72"/>
      <c r="I1742" s="4">
        <v>1087552.1399999999</v>
      </c>
      <c r="J1742" s="4">
        <v>469329.65725601726</v>
      </c>
      <c r="K1742" s="72"/>
      <c r="L1742" s="4">
        <v>1087552.1399999999</v>
      </c>
      <c r="M1742" s="4">
        <f>L1742-N1742</f>
        <v>618222.48274398269</v>
      </c>
      <c r="N1742" s="98">
        <v>469329.65725601726</v>
      </c>
      <c r="O1742" s="4">
        <f>P1742-N1742</f>
        <v>0</v>
      </c>
      <c r="P1742" s="4">
        <v>469329.65725601726</v>
      </c>
      <c r="Q1742" s="70"/>
      <c r="R1742" s="71"/>
      <c r="S1742" s="97"/>
      <c r="T1742" s="97"/>
      <c r="U1742" s="64"/>
      <c r="V1742" s="64"/>
    </row>
    <row r="1743" spans="1:22" ht="11.65" customHeight="1">
      <c r="A1743" s="2">
        <v>1623</v>
      </c>
      <c r="C1743" s="96"/>
      <c r="F1743" s="96" t="s">
        <v>665</v>
      </c>
      <c r="G1743" s="1" t="s">
        <v>135</v>
      </c>
      <c r="H1743" s="72"/>
      <c r="I1743" s="4">
        <v>6414857.1050000004</v>
      </c>
      <c r="J1743" s="4">
        <v>2768311.123396785</v>
      </c>
      <c r="K1743" s="72"/>
      <c r="L1743" s="4">
        <v>6414857.1050000004</v>
      </c>
      <c r="M1743" s="4">
        <f>L1743-N1743</f>
        <v>3646545.9816032154</v>
      </c>
      <c r="N1743" s="98">
        <v>2768311.123396785</v>
      </c>
      <c r="O1743" s="4">
        <f>P1743-N1743</f>
        <v>0</v>
      </c>
      <c r="P1743" s="4">
        <v>2768311.123396785</v>
      </c>
      <c r="Q1743" s="70"/>
      <c r="R1743" s="71"/>
      <c r="S1743" s="97"/>
      <c r="T1743" s="97"/>
      <c r="U1743" s="64"/>
      <c r="V1743" s="64"/>
    </row>
    <row r="1744" spans="1:22" ht="11.65" customHeight="1">
      <c r="A1744" s="2">
        <v>1624</v>
      </c>
      <c r="C1744" s="96"/>
      <c r="H1744" s="72" t="s">
        <v>408</v>
      </c>
      <c r="I1744" s="99">
        <v>7502409.2450000001</v>
      </c>
      <c r="J1744" s="99">
        <v>3237640.7806528024</v>
      </c>
      <c r="K1744" s="72"/>
      <c r="L1744" s="99">
        <f>SUBTOTAL(9,L1741:L1743)</f>
        <v>7502409.2450000001</v>
      </c>
      <c r="M1744" s="99">
        <f>SUBTOTAL(9,M1741:M1743)</f>
        <v>4264768.4643471986</v>
      </c>
      <c r="N1744" s="99">
        <f>SUBTOTAL(9,N1741:N1743)</f>
        <v>3237640.7806528024</v>
      </c>
      <c r="O1744" s="99">
        <f>SUBTOTAL(9,O1741:O1743)</f>
        <v>0</v>
      </c>
      <c r="P1744" s="99">
        <f>SUBTOTAL(9,P1741:P1743)</f>
        <v>3237640.7806528024</v>
      </c>
      <c r="Q1744" s="70"/>
      <c r="R1744" s="71"/>
      <c r="S1744" s="97"/>
      <c r="T1744" s="97"/>
      <c r="U1744" s="64"/>
      <c r="V1744" s="64"/>
    </row>
    <row r="1745" spans="1:22" ht="11.65" customHeight="1">
      <c r="A1745" s="2">
        <v>1625</v>
      </c>
      <c r="C1745" s="96"/>
      <c r="H1745" s="72"/>
      <c r="I1745" s="4"/>
      <c r="J1745" s="4"/>
      <c r="K1745" s="72"/>
      <c r="L1745" s="4"/>
      <c r="M1745" s="4"/>
      <c r="N1745" s="4"/>
      <c r="O1745" s="4"/>
      <c r="P1745" s="4"/>
      <c r="Q1745" s="70"/>
      <c r="R1745" s="71"/>
      <c r="S1745" s="97"/>
      <c r="T1745" s="97"/>
      <c r="U1745" s="64"/>
      <c r="V1745" s="64"/>
    </row>
    <row r="1746" spans="1:22" ht="11.65" customHeight="1">
      <c r="A1746" s="2">
        <v>1626</v>
      </c>
      <c r="C1746" s="96">
        <v>359</v>
      </c>
      <c r="D1746" s="1" t="s">
        <v>454</v>
      </c>
      <c r="H1746" s="72"/>
      <c r="I1746" s="4"/>
      <c r="J1746" s="4"/>
      <c r="K1746" s="72"/>
      <c r="L1746" s="4"/>
      <c r="M1746" s="4"/>
      <c r="N1746" s="4"/>
      <c r="O1746" s="4"/>
      <c r="P1746" s="4"/>
      <c r="Q1746" s="70"/>
      <c r="R1746" s="71"/>
      <c r="S1746" s="97"/>
      <c r="T1746" s="97"/>
      <c r="U1746" s="64"/>
      <c r="V1746" s="64"/>
    </row>
    <row r="1747" spans="1:22" ht="11.65" customHeight="1">
      <c r="A1747" s="2">
        <v>1627</v>
      </c>
      <c r="C1747" s="96"/>
      <c r="F1747" s="96" t="s">
        <v>665</v>
      </c>
      <c r="G1747" s="1" t="s">
        <v>135</v>
      </c>
      <c r="H1747" s="72"/>
      <c r="I1747" s="4">
        <v>1863031.54</v>
      </c>
      <c r="J1747" s="4">
        <v>803985.31892489328</v>
      </c>
      <c r="K1747" s="72"/>
      <c r="L1747" s="4">
        <v>1863031.54</v>
      </c>
      <c r="M1747" s="4">
        <f>L1747-N1747</f>
        <v>1059046.2210751069</v>
      </c>
      <c r="N1747" s="98">
        <v>803985.31892489328</v>
      </c>
      <c r="O1747" s="4">
        <f>P1747-N1747</f>
        <v>0</v>
      </c>
      <c r="P1747" s="4">
        <v>803985.31892489328</v>
      </c>
      <c r="Q1747" s="70"/>
      <c r="R1747" s="71"/>
      <c r="S1747" s="97"/>
      <c r="T1747" s="97"/>
      <c r="U1747" s="64"/>
      <c r="V1747" s="64"/>
    </row>
    <row r="1748" spans="1:22" ht="11.65" customHeight="1">
      <c r="A1748" s="2">
        <v>1628</v>
      </c>
      <c r="C1748" s="96"/>
      <c r="F1748" s="96" t="s">
        <v>665</v>
      </c>
      <c r="G1748" s="1" t="s">
        <v>135</v>
      </c>
      <c r="H1748" s="72"/>
      <c r="I1748" s="4">
        <v>440513.21</v>
      </c>
      <c r="J1748" s="4">
        <v>190102.07075317603</v>
      </c>
      <c r="K1748" s="72"/>
      <c r="L1748" s="4">
        <v>440513.21</v>
      </c>
      <c r="M1748" s="4">
        <f>L1748-N1748</f>
        <v>250411.13924682399</v>
      </c>
      <c r="N1748" s="98">
        <v>190102.07075317603</v>
      </c>
      <c r="O1748" s="4">
        <f>P1748-N1748</f>
        <v>0</v>
      </c>
      <c r="P1748" s="4">
        <v>190102.07075317603</v>
      </c>
      <c r="Q1748" s="70"/>
      <c r="R1748" s="71"/>
      <c r="S1748" s="97"/>
      <c r="T1748" s="97"/>
      <c r="U1748" s="64"/>
      <c r="V1748" s="64"/>
    </row>
    <row r="1749" spans="1:22" ht="11.65" customHeight="1">
      <c r="A1749" s="2">
        <v>1629</v>
      </c>
      <c r="C1749" s="96"/>
      <c r="F1749" s="96" t="s">
        <v>665</v>
      </c>
      <c r="G1749" s="1" t="s">
        <v>135</v>
      </c>
      <c r="H1749" s="72"/>
      <c r="I1749" s="4">
        <v>9273695.0950000007</v>
      </c>
      <c r="J1749" s="4">
        <v>4002033.5396822072</v>
      </c>
      <c r="K1749" s="72"/>
      <c r="L1749" s="4">
        <v>9273695.0950000007</v>
      </c>
      <c r="M1749" s="4">
        <f>L1749-N1749</f>
        <v>5271661.555317793</v>
      </c>
      <c r="N1749" s="98">
        <v>4002033.5396822072</v>
      </c>
      <c r="O1749" s="4">
        <f>P1749-N1749</f>
        <v>0</v>
      </c>
      <c r="P1749" s="4">
        <v>4002033.5396822072</v>
      </c>
      <c r="Q1749" s="70"/>
      <c r="R1749" s="71"/>
      <c r="S1749" s="97"/>
      <c r="T1749" s="97"/>
      <c r="U1749" s="64"/>
      <c r="V1749" s="64"/>
    </row>
    <row r="1750" spans="1:22" ht="11.65" customHeight="1">
      <c r="A1750" s="2">
        <v>1630</v>
      </c>
      <c r="C1750" s="96"/>
      <c r="H1750" s="72" t="s">
        <v>408</v>
      </c>
      <c r="I1750" s="99">
        <v>11577239.845000001</v>
      </c>
      <c r="J1750" s="99">
        <v>4996120.9293602761</v>
      </c>
      <c r="K1750" s="72"/>
      <c r="L1750" s="99">
        <f>SUBTOTAL(9,L1747:L1749)</f>
        <v>11577239.845000001</v>
      </c>
      <c r="M1750" s="99">
        <f>SUBTOTAL(9,M1747:M1749)</f>
        <v>6581118.9156397237</v>
      </c>
      <c r="N1750" s="99">
        <f>SUBTOTAL(9,N1747:N1749)</f>
        <v>4996120.9293602761</v>
      </c>
      <c r="O1750" s="99">
        <f>SUBTOTAL(9,O1747:O1749)</f>
        <v>0</v>
      </c>
      <c r="P1750" s="99">
        <f>SUBTOTAL(9,P1747:P1749)</f>
        <v>4996120.9293602761</v>
      </c>
      <c r="Q1750" s="70"/>
      <c r="R1750" s="71"/>
      <c r="S1750" s="97"/>
      <c r="T1750" s="97"/>
      <c r="U1750" s="64"/>
      <c r="V1750" s="64"/>
    </row>
    <row r="1751" spans="1:22" ht="11.65" customHeight="1">
      <c r="A1751" s="2">
        <v>1631</v>
      </c>
      <c r="C1751" s="96"/>
      <c r="H1751" s="72"/>
      <c r="I1751" s="4"/>
      <c r="J1751" s="4"/>
      <c r="K1751" s="72"/>
      <c r="L1751" s="4"/>
      <c r="M1751" s="4"/>
      <c r="N1751" s="4"/>
      <c r="O1751" s="4"/>
      <c r="P1751" s="4"/>
      <c r="Q1751" s="70"/>
      <c r="R1751" s="71"/>
      <c r="S1751" s="97"/>
      <c r="T1751" s="97"/>
      <c r="U1751" s="64"/>
      <c r="V1751" s="64"/>
    </row>
    <row r="1752" spans="1:22" ht="11.65" customHeight="1">
      <c r="A1752" s="2">
        <v>1632</v>
      </c>
      <c r="C1752" s="96" t="s">
        <v>455</v>
      </c>
      <c r="D1752" s="1" t="s">
        <v>456</v>
      </c>
      <c r="H1752" s="72"/>
      <c r="I1752" s="4"/>
      <c r="J1752" s="4"/>
      <c r="K1752" s="72"/>
      <c r="L1752" s="4"/>
      <c r="M1752" s="4"/>
      <c r="N1752" s="4"/>
      <c r="O1752" s="4"/>
      <c r="P1752" s="4"/>
      <c r="Q1752" s="70"/>
      <c r="R1752" s="71"/>
      <c r="S1752" s="97"/>
      <c r="T1752" s="97"/>
      <c r="U1752" s="64"/>
      <c r="V1752" s="64"/>
    </row>
    <row r="1753" spans="1:22" ht="11.65" customHeight="1">
      <c r="A1753" s="2">
        <v>1633</v>
      </c>
      <c r="C1753" s="96"/>
      <c r="F1753" s="96" t="s">
        <v>665</v>
      </c>
      <c r="G1753" s="1" t="s">
        <v>135</v>
      </c>
      <c r="H1753" s="72"/>
      <c r="I1753" s="4">
        <v>70590244.519999906</v>
      </c>
      <c r="J1753" s="4">
        <v>30462994.874149218</v>
      </c>
      <c r="K1753" s="72"/>
      <c r="L1753" s="4">
        <v>70590244.519999906</v>
      </c>
      <c r="M1753" s="4">
        <f>L1753-N1753</f>
        <v>40127249.645850688</v>
      </c>
      <c r="N1753" s="98">
        <v>30462994.874149218</v>
      </c>
      <c r="O1753" s="4">
        <f>P1753-N1753</f>
        <v>0</v>
      </c>
      <c r="P1753" s="4">
        <v>30462994.874149218</v>
      </c>
      <c r="Q1753" s="70"/>
      <c r="R1753" s="71"/>
      <c r="S1753" s="97"/>
      <c r="T1753" s="97"/>
      <c r="U1753" s="64"/>
      <c r="V1753" s="64"/>
    </row>
    <row r="1754" spans="1:22" ht="11.65" customHeight="1">
      <c r="A1754" s="2">
        <v>1634</v>
      </c>
      <c r="C1754" s="96"/>
      <c r="H1754" s="72" t="s">
        <v>408</v>
      </c>
      <c r="I1754" s="99">
        <v>70590244.519999906</v>
      </c>
      <c r="J1754" s="99">
        <v>30462994.874149218</v>
      </c>
      <c r="K1754" s="72"/>
      <c r="L1754" s="99">
        <f>SUBTOTAL(9,L1753:L1753)</f>
        <v>70590244.519999906</v>
      </c>
      <c r="M1754" s="99">
        <f>SUBTOTAL(9,M1753:M1753)</f>
        <v>40127249.645850688</v>
      </c>
      <c r="N1754" s="99">
        <f>SUBTOTAL(9,N1753:N1753)</f>
        <v>30462994.874149218</v>
      </c>
      <c r="O1754" s="99">
        <f>SUBTOTAL(9,O1753:O1753)</f>
        <v>0</v>
      </c>
      <c r="P1754" s="99">
        <f>SUBTOTAL(9,P1753:P1753)</f>
        <v>30462994.874149218</v>
      </c>
      <c r="Q1754" s="70"/>
      <c r="R1754" s="71"/>
      <c r="S1754" s="97"/>
      <c r="T1754" s="97"/>
      <c r="U1754" s="64"/>
      <c r="V1754" s="64"/>
    </row>
    <row r="1755" spans="1:22" ht="11.65" customHeight="1">
      <c r="A1755" s="2">
        <v>1635</v>
      </c>
      <c r="C1755" s="96"/>
      <c r="H1755" s="72"/>
      <c r="I1755" s="4"/>
      <c r="J1755" s="4"/>
      <c r="K1755" s="72"/>
      <c r="L1755" s="4"/>
      <c r="M1755" s="4"/>
      <c r="N1755" s="4"/>
      <c r="O1755" s="4"/>
      <c r="P1755" s="4"/>
      <c r="Q1755" s="70"/>
      <c r="R1755" s="71"/>
      <c r="S1755" s="97"/>
      <c r="T1755" s="97"/>
      <c r="U1755" s="64"/>
      <c r="V1755" s="64"/>
    </row>
    <row r="1756" spans="1:22" ht="11.65" customHeight="1">
      <c r="A1756" s="2">
        <v>1636</v>
      </c>
      <c r="C1756" s="96" t="s">
        <v>457</v>
      </c>
      <c r="D1756" s="1" t="s">
        <v>458</v>
      </c>
      <c r="H1756" s="72"/>
      <c r="I1756" s="4"/>
      <c r="J1756" s="4"/>
      <c r="K1756" s="72"/>
      <c r="L1756" s="4"/>
      <c r="M1756" s="4"/>
      <c r="N1756" s="4"/>
      <c r="O1756" s="4"/>
      <c r="P1756" s="4"/>
      <c r="Q1756" s="70"/>
      <c r="R1756" s="71"/>
      <c r="S1756" s="97"/>
      <c r="T1756" s="97"/>
      <c r="U1756" s="64"/>
      <c r="V1756" s="64"/>
    </row>
    <row r="1757" spans="1:22" ht="11.65" customHeight="1">
      <c r="A1757" s="2">
        <v>1637</v>
      </c>
      <c r="C1757" s="96"/>
      <c r="F1757" s="96" t="s">
        <v>665</v>
      </c>
      <c r="G1757" s="1" t="s">
        <v>135</v>
      </c>
      <c r="H1757" s="72"/>
      <c r="I1757" s="4">
        <v>0</v>
      </c>
      <c r="J1757" s="4">
        <v>0</v>
      </c>
      <c r="K1757" s="72"/>
      <c r="L1757" s="4">
        <v>0</v>
      </c>
      <c r="M1757" s="4">
        <f>L1757-N1757</f>
        <v>0</v>
      </c>
      <c r="N1757" s="98">
        <v>0</v>
      </c>
      <c r="O1757" s="4">
        <f>P1757-N1757</f>
        <v>0</v>
      </c>
      <c r="P1757" s="4">
        <v>0</v>
      </c>
      <c r="Q1757" s="70"/>
      <c r="R1757" s="71"/>
      <c r="S1757" s="97"/>
      <c r="T1757" s="97"/>
      <c r="U1757" s="64"/>
      <c r="V1757" s="64"/>
    </row>
    <row r="1758" spans="1:22" ht="11.65" customHeight="1">
      <c r="A1758" s="2">
        <v>1638</v>
      </c>
      <c r="C1758" s="96"/>
      <c r="H1758" s="72" t="s">
        <v>408</v>
      </c>
      <c r="I1758" s="99">
        <v>0</v>
      </c>
      <c r="J1758" s="99">
        <v>0</v>
      </c>
      <c r="K1758" s="72"/>
      <c r="L1758" s="99">
        <f>SUBTOTAL(9,L1757:L1757)</f>
        <v>0</v>
      </c>
      <c r="M1758" s="99">
        <f>SUBTOTAL(9,M1757:M1757)</f>
        <v>0</v>
      </c>
      <c r="N1758" s="99">
        <f>SUBTOTAL(9,N1757:N1757)</f>
        <v>0</v>
      </c>
      <c r="O1758" s="99">
        <f>SUBTOTAL(9,O1757:O1757)</f>
        <v>0</v>
      </c>
      <c r="P1758" s="99">
        <f>SUBTOTAL(9,P1757:P1757)</f>
        <v>0</v>
      </c>
      <c r="Q1758" s="70"/>
      <c r="R1758" s="71"/>
      <c r="S1758" s="97"/>
      <c r="T1758" s="97"/>
      <c r="U1758" s="64"/>
      <c r="V1758" s="64"/>
    </row>
    <row r="1759" spans="1:22" ht="11.65" customHeight="1">
      <c r="A1759" s="2">
        <v>1639</v>
      </c>
      <c r="C1759" s="96"/>
      <c r="H1759" s="72"/>
      <c r="I1759" s="104"/>
      <c r="J1759" s="104"/>
      <c r="K1759" s="72"/>
      <c r="L1759" s="104"/>
      <c r="M1759" s="4"/>
      <c r="N1759" s="4"/>
      <c r="O1759" s="4"/>
      <c r="P1759" s="4"/>
      <c r="Q1759" s="70"/>
      <c r="R1759" s="71"/>
      <c r="S1759" s="97"/>
      <c r="T1759" s="97"/>
      <c r="U1759" s="64"/>
      <c r="V1759" s="64"/>
    </row>
    <row r="1760" spans="1:22" ht="11.65" customHeight="1" thickBot="1">
      <c r="A1760" s="2">
        <v>1640</v>
      </c>
      <c r="C1760" s="101" t="s">
        <v>459</v>
      </c>
      <c r="H1760" s="102" t="s">
        <v>408</v>
      </c>
      <c r="I1760" s="103">
        <v>4047602561.1149974</v>
      </c>
      <c r="J1760" s="103">
        <v>1746729975.3708174</v>
      </c>
      <c r="K1760" s="72"/>
      <c r="L1760" s="103">
        <f>SUBTOTAL(9,L1698:L1758)</f>
        <v>4712613109.8969727</v>
      </c>
      <c r="M1760" s="103">
        <f>SUBTOTAL(9,M1698:M1758)</f>
        <v>2678899953.2586527</v>
      </c>
      <c r="N1760" s="103">
        <f>SUBTOTAL(9,N1698:N1758)</f>
        <v>2033713156.6383204</v>
      </c>
      <c r="O1760" s="103">
        <f>SUBTOTAL(9,O1698:O1758)</f>
        <v>0</v>
      </c>
      <c r="P1760" s="103">
        <f>SUBTOTAL(9,P1698:P1758)</f>
        <v>2033713156.6383204</v>
      </c>
      <c r="Q1760" s="70"/>
      <c r="R1760" s="71"/>
      <c r="S1760" s="97"/>
      <c r="T1760" s="97"/>
      <c r="U1760" s="64"/>
      <c r="V1760" s="64"/>
    </row>
    <row r="1761" spans="1:22" ht="11.65" customHeight="1" thickTop="1">
      <c r="A1761" s="2">
        <v>1641</v>
      </c>
      <c r="C1761" s="96" t="s">
        <v>460</v>
      </c>
      <c r="H1761" s="72"/>
      <c r="I1761" s="4"/>
      <c r="J1761" s="4"/>
      <c r="K1761" s="72"/>
      <c r="L1761" s="4"/>
      <c r="M1761" s="4"/>
      <c r="N1761" s="4"/>
      <c r="O1761" s="4"/>
      <c r="P1761" s="4"/>
      <c r="Q1761" s="70"/>
      <c r="R1761" s="71"/>
      <c r="S1761" s="97"/>
      <c r="T1761" s="97"/>
      <c r="U1761" s="64"/>
      <c r="V1761" s="64"/>
    </row>
    <row r="1762" spans="1:22" ht="11.65" customHeight="1">
      <c r="A1762" s="2">
        <v>1642</v>
      </c>
      <c r="C1762" s="96"/>
      <c r="E1762" s="1" t="s">
        <v>136</v>
      </c>
      <c r="H1762" s="72"/>
      <c r="I1762" s="4">
        <v>0</v>
      </c>
      <c r="J1762" s="4">
        <v>0</v>
      </c>
      <c r="K1762" s="72"/>
      <c r="L1762" s="4">
        <v>0</v>
      </c>
      <c r="M1762" s="4">
        <f>L1762-N1762</f>
        <v>0</v>
      </c>
      <c r="N1762" s="98">
        <v>0</v>
      </c>
      <c r="O1762" s="4">
        <f>P1762-N1762</f>
        <v>0</v>
      </c>
      <c r="P1762" s="4">
        <v>0</v>
      </c>
      <c r="Q1762" s="70"/>
      <c r="R1762" s="71"/>
      <c r="S1762" s="97"/>
      <c r="T1762" s="97"/>
      <c r="U1762" s="64"/>
      <c r="V1762" s="64"/>
    </row>
    <row r="1763" spans="1:22" ht="11.65" customHeight="1">
      <c r="A1763" s="2">
        <v>1643</v>
      </c>
      <c r="C1763" s="96"/>
      <c r="E1763" s="1" t="s">
        <v>214</v>
      </c>
      <c r="H1763" s="72"/>
      <c r="I1763" s="4">
        <v>0</v>
      </c>
      <c r="J1763" s="4">
        <v>0</v>
      </c>
      <c r="K1763" s="72"/>
      <c r="L1763" s="4">
        <v>0</v>
      </c>
      <c r="M1763" s="4">
        <f>L1763-N1763</f>
        <v>0</v>
      </c>
      <c r="N1763" s="98">
        <v>0</v>
      </c>
      <c r="O1763" s="4">
        <f>P1763-N1763</f>
        <v>0</v>
      </c>
      <c r="P1763" s="4">
        <v>0</v>
      </c>
      <c r="Q1763" s="70"/>
      <c r="R1763" s="71"/>
      <c r="S1763" s="97"/>
      <c r="T1763" s="97"/>
      <c r="U1763" s="64"/>
      <c r="V1763" s="64"/>
    </row>
    <row r="1764" spans="1:22" ht="11.65" customHeight="1">
      <c r="A1764" s="2">
        <v>1644</v>
      </c>
      <c r="C1764" s="96"/>
      <c r="E1764" s="67" t="s">
        <v>135</v>
      </c>
      <c r="H1764" s="72"/>
      <c r="I1764" s="4">
        <v>4047602561.1149974</v>
      </c>
      <c r="J1764" s="4">
        <v>1746729975.3708174</v>
      </c>
      <c r="K1764" s="72"/>
      <c r="L1764" s="4">
        <v>4712613109.8969727</v>
      </c>
      <c r="M1764" s="4">
        <f>L1764-N1764</f>
        <v>2678899953.2586522</v>
      </c>
      <c r="N1764" s="98">
        <v>2033713156.6383204</v>
      </c>
      <c r="O1764" s="4">
        <f>P1764-N1764</f>
        <v>0</v>
      </c>
      <c r="P1764" s="4">
        <v>2033713156.6383204</v>
      </c>
      <c r="Q1764" s="70"/>
      <c r="R1764" s="71"/>
      <c r="S1764" s="97"/>
      <c r="T1764" s="97"/>
      <c r="U1764" s="64"/>
      <c r="V1764" s="64"/>
    </row>
    <row r="1765" spans="1:22" ht="11.65" customHeight="1" thickBot="1">
      <c r="A1765" s="2">
        <v>1645</v>
      </c>
      <c r="C1765" s="96" t="s">
        <v>461</v>
      </c>
      <c r="H1765" s="72" t="s">
        <v>1</v>
      </c>
      <c r="I1765" s="114">
        <v>4047602561.1149974</v>
      </c>
      <c r="J1765" s="114">
        <v>1746729975.3708174</v>
      </c>
      <c r="K1765" s="72"/>
      <c r="L1765" s="114">
        <f>SUM(L1762:L1764)</f>
        <v>4712613109.8969727</v>
      </c>
      <c r="M1765" s="114">
        <f>SUM(M1762:M1764)</f>
        <v>2678899953.2586522</v>
      </c>
      <c r="N1765" s="114">
        <f>SUM(N1762:N1764)</f>
        <v>2033713156.6383204</v>
      </c>
      <c r="O1765" s="114">
        <f>SUM(O1762:O1764)</f>
        <v>0</v>
      </c>
      <c r="P1765" s="114">
        <f>SUM(P1762:P1764)</f>
        <v>2033713156.6383204</v>
      </c>
      <c r="Q1765" s="70"/>
      <c r="R1765" s="71"/>
      <c r="S1765" s="97"/>
      <c r="T1765" s="97"/>
      <c r="U1765" s="64"/>
      <c r="V1765" s="64"/>
    </row>
    <row r="1766" spans="1:22" ht="11.65" customHeight="1" thickTop="1">
      <c r="A1766" s="2">
        <v>1646</v>
      </c>
      <c r="C1766" s="96">
        <v>360</v>
      </c>
      <c r="D1766" s="1" t="s">
        <v>407</v>
      </c>
      <c r="H1766" s="72"/>
      <c r="I1766" s="4"/>
      <c r="J1766" s="4"/>
      <c r="K1766" s="72"/>
      <c r="L1766" s="4"/>
      <c r="M1766" s="4"/>
      <c r="N1766" s="4"/>
      <c r="O1766" s="4"/>
      <c r="P1766" s="4"/>
      <c r="Q1766" s="70"/>
      <c r="R1766" s="71"/>
      <c r="S1766" s="97"/>
      <c r="T1766" s="97"/>
      <c r="U1766" s="64"/>
      <c r="V1766" s="64"/>
    </row>
    <row r="1767" spans="1:22" ht="11.65" customHeight="1">
      <c r="A1767" s="2">
        <v>1647</v>
      </c>
      <c r="C1767" s="96"/>
      <c r="F1767" s="96" t="s">
        <v>663</v>
      </c>
      <c r="G1767" s="1" t="s">
        <v>131</v>
      </c>
      <c r="H1767" s="72"/>
      <c r="I1767" s="4">
        <v>52981331.414999999</v>
      </c>
      <c r="J1767" s="4">
        <v>31482263.75</v>
      </c>
      <c r="K1767" s="72"/>
      <c r="L1767" s="4">
        <v>55983518.448501028</v>
      </c>
      <c r="M1767" s="4">
        <f>L1767-N1767</f>
        <v>23225509.992576975</v>
      </c>
      <c r="N1767" s="98">
        <v>32758008.455924053</v>
      </c>
      <c r="O1767" s="4">
        <f>P1767-N1767</f>
        <v>0</v>
      </c>
      <c r="P1767" s="4">
        <v>32758008.455924053</v>
      </c>
      <c r="Q1767" s="70"/>
      <c r="R1767" s="71"/>
      <c r="S1767" s="97"/>
      <c r="T1767" s="97"/>
      <c r="U1767" s="64"/>
      <c r="V1767" s="64"/>
    </row>
    <row r="1768" spans="1:22" ht="11.65" customHeight="1">
      <c r="A1768" s="2">
        <v>1648</v>
      </c>
      <c r="C1768" s="96"/>
      <c r="H1768" s="72" t="s">
        <v>408</v>
      </c>
      <c r="I1768" s="99">
        <v>52981331.414999999</v>
      </c>
      <c r="J1768" s="99">
        <v>31482263.75</v>
      </c>
      <c r="K1768" s="72"/>
      <c r="L1768" s="99">
        <f>SUBTOTAL(9,L1767:L1767)</f>
        <v>55983518.448501028</v>
      </c>
      <c r="M1768" s="99">
        <f>SUBTOTAL(9,M1767:M1767)</f>
        <v>23225509.992576975</v>
      </c>
      <c r="N1768" s="99">
        <f>SUBTOTAL(9,N1767:N1767)</f>
        <v>32758008.455924053</v>
      </c>
      <c r="O1768" s="99">
        <f>SUBTOTAL(9,O1767:O1767)</f>
        <v>0</v>
      </c>
      <c r="P1768" s="99">
        <f>SUBTOTAL(9,P1767:P1767)</f>
        <v>32758008.455924053</v>
      </c>
      <c r="Q1768" s="70"/>
      <c r="R1768" s="71"/>
      <c r="S1768" s="97"/>
      <c r="T1768" s="97"/>
      <c r="U1768" s="64"/>
      <c r="V1768" s="64"/>
    </row>
    <row r="1769" spans="1:22" ht="11.65" customHeight="1">
      <c r="A1769" s="2">
        <v>1649</v>
      </c>
      <c r="C1769" s="96"/>
      <c r="H1769" s="72"/>
      <c r="I1769" s="4"/>
      <c r="J1769" s="4"/>
      <c r="K1769" s="72"/>
      <c r="L1769" s="4"/>
      <c r="M1769" s="4"/>
      <c r="N1769" s="4"/>
      <c r="O1769" s="4"/>
      <c r="P1769" s="4"/>
      <c r="Q1769" s="70"/>
      <c r="R1769" s="71"/>
      <c r="S1769" s="97"/>
      <c r="T1769" s="97"/>
      <c r="U1769" s="64"/>
      <c r="V1769" s="64"/>
    </row>
    <row r="1770" spans="1:22" ht="11.65" customHeight="1">
      <c r="A1770" s="2">
        <v>1650</v>
      </c>
      <c r="C1770" s="96">
        <v>361</v>
      </c>
      <c r="D1770" s="1" t="s">
        <v>409</v>
      </c>
      <c r="H1770" s="72"/>
      <c r="I1770" s="4"/>
      <c r="J1770" s="4"/>
      <c r="K1770" s="72"/>
      <c r="L1770" s="4"/>
      <c r="M1770" s="4"/>
      <c r="N1770" s="4"/>
      <c r="O1770" s="4"/>
      <c r="P1770" s="4"/>
      <c r="Q1770" s="70"/>
      <c r="R1770" s="71"/>
      <c r="S1770" s="97"/>
      <c r="T1770" s="97"/>
      <c r="U1770" s="64"/>
      <c r="V1770" s="64"/>
    </row>
    <row r="1771" spans="1:22" ht="11.65" customHeight="1">
      <c r="A1771" s="2">
        <v>1651</v>
      </c>
      <c r="C1771" s="96"/>
      <c r="F1771" s="96" t="s">
        <v>663</v>
      </c>
      <c r="G1771" s="1" t="s">
        <v>131</v>
      </c>
      <c r="H1771" s="72"/>
      <c r="I1771" s="4">
        <v>74163677.019999906</v>
      </c>
      <c r="J1771" s="4">
        <v>39826113.390000001</v>
      </c>
      <c r="K1771" s="72"/>
      <c r="L1771" s="4">
        <v>78366161.622777641</v>
      </c>
      <c r="M1771" s="4">
        <f>L1771-N1771</f>
        <v>36754250.937707417</v>
      </c>
      <c r="N1771" s="98">
        <v>41611910.685070224</v>
      </c>
      <c r="O1771" s="4">
        <f>P1771-N1771</f>
        <v>0</v>
      </c>
      <c r="P1771" s="4">
        <v>41611910.685070224</v>
      </c>
      <c r="Q1771" s="70"/>
      <c r="R1771" s="71"/>
      <c r="S1771" s="97"/>
      <c r="T1771" s="97"/>
      <c r="U1771" s="64"/>
      <c r="V1771" s="64"/>
    </row>
    <row r="1772" spans="1:22" ht="11.65" customHeight="1">
      <c r="A1772" s="2">
        <v>1652</v>
      </c>
      <c r="C1772" s="96"/>
      <c r="H1772" s="72" t="s">
        <v>408</v>
      </c>
      <c r="I1772" s="99">
        <v>74163677.019999906</v>
      </c>
      <c r="J1772" s="99">
        <v>39826113.390000001</v>
      </c>
      <c r="K1772" s="72"/>
      <c r="L1772" s="99">
        <f>SUBTOTAL(9,L1771:L1771)</f>
        <v>78366161.622777641</v>
      </c>
      <c r="M1772" s="99">
        <f>SUBTOTAL(9,M1771:M1771)</f>
        <v>36754250.937707417</v>
      </c>
      <c r="N1772" s="99">
        <f>SUBTOTAL(9,N1771:N1771)</f>
        <v>41611910.685070224</v>
      </c>
      <c r="O1772" s="99">
        <f>SUBTOTAL(9,O1771:O1771)</f>
        <v>0</v>
      </c>
      <c r="P1772" s="99">
        <f>SUBTOTAL(9,P1771:P1771)</f>
        <v>41611910.685070224</v>
      </c>
      <c r="Q1772" s="70"/>
      <c r="R1772" s="71"/>
      <c r="S1772" s="97"/>
      <c r="T1772" s="97"/>
      <c r="U1772" s="64"/>
      <c r="V1772" s="64"/>
    </row>
    <row r="1773" spans="1:22" ht="11.65" customHeight="1">
      <c r="A1773" s="2">
        <v>1653</v>
      </c>
      <c r="C1773" s="96"/>
      <c r="H1773" s="72"/>
      <c r="I1773" s="4"/>
      <c r="J1773" s="4"/>
      <c r="K1773" s="72"/>
      <c r="L1773" s="4"/>
      <c r="M1773" s="4"/>
      <c r="N1773" s="4"/>
      <c r="O1773" s="4"/>
      <c r="P1773" s="4"/>
      <c r="Q1773" s="70"/>
      <c r="R1773" s="71"/>
      <c r="S1773" s="97"/>
      <c r="T1773" s="97"/>
      <c r="U1773" s="64"/>
      <c r="V1773" s="64"/>
    </row>
    <row r="1774" spans="1:22" ht="11.65" customHeight="1">
      <c r="A1774" s="2">
        <v>1654</v>
      </c>
      <c r="C1774" s="96">
        <v>362</v>
      </c>
      <c r="D1774" s="1" t="s">
        <v>303</v>
      </c>
      <c r="H1774" s="72"/>
      <c r="I1774" s="4"/>
      <c r="J1774" s="4"/>
      <c r="K1774" s="72"/>
      <c r="L1774" s="4"/>
      <c r="M1774" s="4"/>
      <c r="N1774" s="4"/>
      <c r="O1774" s="4"/>
      <c r="P1774" s="4"/>
      <c r="Q1774" s="70"/>
      <c r="R1774" s="71"/>
      <c r="S1774" s="97"/>
      <c r="T1774" s="97"/>
      <c r="U1774" s="64"/>
      <c r="V1774" s="64"/>
    </row>
    <row r="1775" spans="1:22" ht="11.65" customHeight="1">
      <c r="A1775" s="2">
        <v>1655</v>
      </c>
      <c r="C1775" s="96"/>
      <c r="F1775" s="96" t="s">
        <v>663</v>
      </c>
      <c r="G1775" s="1" t="s">
        <v>131</v>
      </c>
      <c r="H1775" s="72"/>
      <c r="I1775" s="4">
        <v>815459098.89999878</v>
      </c>
      <c r="J1775" s="4">
        <v>407299838.28499901</v>
      </c>
      <c r="K1775" s="72"/>
      <c r="L1775" s="4">
        <v>861667087.02871728</v>
      </c>
      <c r="M1775" s="4">
        <f>L1775-N1775</f>
        <v>434731697.87070382</v>
      </c>
      <c r="N1775" s="98">
        <v>426935389.15801346</v>
      </c>
      <c r="O1775" s="4">
        <f>P1775-N1775</f>
        <v>0</v>
      </c>
      <c r="P1775" s="4">
        <v>426935389.15801346</v>
      </c>
      <c r="Q1775" s="70"/>
      <c r="R1775" s="71"/>
      <c r="S1775" s="97"/>
      <c r="T1775" s="97"/>
      <c r="U1775" s="64"/>
      <c r="V1775" s="64"/>
    </row>
    <row r="1776" spans="1:22" ht="11.65" customHeight="1">
      <c r="A1776" s="2">
        <v>1656</v>
      </c>
      <c r="C1776" s="96"/>
      <c r="H1776" s="72" t="s">
        <v>408</v>
      </c>
      <c r="I1776" s="99">
        <v>815459098.89999878</v>
      </c>
      <c r="J1776" s="99">
        <v>407299838.28499901</v>
      </c>
      <c r="K1776" s="72"/>
      <c r="L1776" s="99">
        <f>SUBTOTAL(9,L1775:L1775)</f>
        <v>861667087.02871728</v>
      </c>
      <c r="M1776" s="99">
        <f>SUBTOTAL(9,M1775:M1775)</f>
        <v>434731697.87070382</v>
      </c>
      <c r="N1776" s="99">
        <f>SUBTOTAL(9,N1775:N1775)</f>
        <v>426935389.15801346</v>
      </c>
      <c r="O1776" s="99">
        <f>SUBTOTAL(9,O1775:O1775)</f>
        <v>0</v>
      </c>
      <c r="P1776" s="99">
        <f>SUBTOTAL(9,P1775:P1775)</f>
        <v>426935389.15801346</v>
      </c>
      <c r="Q1776" s="70"/>
      <c r="R1776" s="71"/>
      <c r="S1776" s="97"/>
      <c r="T1776" s="97"/>
      <c r="U1776" s="64"/>
      <c r="V1776" s="64"/>
    </row>
    <row r="1777" spans="1:22" ht="11.65" customHeight="1">
      <c r="A1777" s="2">
        <v>1657</v>
      </c>
      <c r="C1777" s="96"/>
      <c r="H1777" s="72"/>
      <c r="I1777" s="4"/>
      <c r="J1777" s="4"/>
      <c r="K1777" s="72"/>
      <c r="L1777" s="4"/>
      <c r="M1777" s="4"/>
      <c r="N1777" s="4"/>
      <c r="O1777" s="4"/>
      <c r="P1777" s="4"/>
      <c r="Q1777" s="70"/>
      <c r="R1777" s="71"/>
      <c r="S1777" s="97"/>
      <c r="T1777" s="97"/>
      <c r="U1777" s="64"/>
      <c r="V1777" s="64"/>
    </row>
    <row r="1778" spans="1:22" ht="11.65" customHeight="1">
      <c r="A1778" s="2">
        <v>1658</v>
      </c>
      <c r="C1778" s="96">
        <v>363</v>
      </c>
      <c r="D1778" s="1" t="s">
        <v>304</v>
      </c>
      <c r="H1778" s="72"/>
      <c r="I1778" s="4"/>
      <c r="J1778" s="4"/>
      <c r="K1778" s="72"/>
      <c r="L1778" s="4"/>
      <c r="M1778" s="4"/>
      <c r="N1778" s="4"/>
      <c r="O1778" s="4"/>
      <c r="P1778" s="4"/>
      <c r="Q1778" s="70"/>
      <c r="R1778" s="71"/>
      <c r="S1778" s="97"/>
      <c r="T1778" s="97"/>
      <c r="U1778" s="64"/>
      <c r="V1778" s="64"/>
    </row>
    <row r="1779" spans="1:22" ht="11.65" customHeight="1">
      <c r="A1779" s="2">
        <v>1659</v>
      </c>
      <c r="C1779" s="96"/>
      <c r="F1779" s="96" t="s">
        <v>663</v>
      </c>
      <c r="G1779" s="1" t="s">
        <v>131</v>
      </c>
      <c r="H1779" s="72"/>
      <c r="I1779" s="4">
        <v>32369.384999999998</v>
      </c>
      <c r="J1779" s="4">
        <v>32369.384999999998</v>
      </c>
      <c r="K1779" s="72"/>
      <c r="L1779" s="4">
        <v>34203.10952086289</v>
      </c>
      <c r="M1779" s="4">
        <f>L1779-N1779</f>
        <v>1054.7842964515148</v>
      </c>
      <c r="N1779" s="98">
        <v>33148.325224411376</v>
      </c>
      <c r="O1779" s="4">
        <f>P1779-N1779</f>
        <v>0</v>
      </c>
      <c r="P1779" s="4">
        <v>33148.325224411376</v>
      </c>
      <c r="Q1779" s="70"/>
      <c r="R1779" s="71"/>
      <c r="S1779" s="97"/>
      <c r="T1779" s="97"/>
      <c r="U1779" s="64"/>
      <c r="V1779" s="64"/>
    </row>
    <row r="1780" spans="1:22" ht="11.65" customHeight="1">
      <c r="A1780" s="2">
        <v>1660</v>
      </c>
      <c r="C1780" s="96"/>
      <c r="H1780" s="72" t="s">
        <v>408</v>
      </c>
      <c r="I1780" s="99">
        <v>32369.384999999998</v>
      </c>
      <c r="J1780" s="99">
        <v>32369.384999999998</v>
      </c>
      <c r="K1780" s="72"/>
      <c r="L1780" s="99">
        <f>SUBTOTAL(9,L1779:L1779)</f>
        <v>34203.10952086289</v>
      </c>
      <c r="M1780" s="99">
        <f>SUBTOTAL(9,M1779:M1779)</f>
        <v>1054.7842964515148</v>
      </c>
      <c r="N1780" s="99">
        <f>SUBTOTAL(9,N1779:N1779)</f>
        <v>33148.325224411376</v>
      </c>
      <c r="O1780" s="99">
        <f>SUBTOTAL(9,O1779:O1779)</f>
        <v>0</v>
      </c>
      <c r="P1780" s="99">
        <f>SUBTOTAL(9,P1779:P1779)</f>
        <v>33148.325224411376</v>
      </c>
      <c r="Q1780" s="70"/>
      <c r="R1780" s="71"/>
      <c r="S1780" s="97"/>
      <c r="T1780" s="97"/>
      <c r="U1780" s="64"/>
      <c r="V1780" s="64"/>
    </row>
    <row r="1781" spans="1:22" ht="11.65" customHeight="1">
      <c r="A1781" s="2">
        <v>1661</v>
      </c>
      <c r="C1781" s="96"/>
      <c r="H1781" s="72"/>
      <c r="I1781" s="4"/>
      <c r="J1781" s="4"/>
      <c r="K1781" s="72"/>
      <c r="L1781" s="4"/>
      <c r="M1781" s="4"/>
      <c r="N1781" s="4"/>
      <c r="O1781" s="4"/>
      <c r="P1781" s="4"/>
      <c r="Q1781" s="70"/>
      <c r="R1781" s="71"/>
      <c r="S1781" s="97"/>
      <c r="T1781" s="97"/>
      <c r="U1781" s="64"/>
      <c r="V1781" s="64"/>
    </row>
    <row r="1782" spans="1:22" ht="11.65" customHeight="1">
      <c r="A1782" s="2">
        <v>1662</v>
      </c>
      <c r="C1782" s="96">
        <v>364</v>
      </c>
      <c r="D1782" s="1" t="s">
        <v>462</v>
      </c>
      <c r="H1782" s="72"/>
      <c r="I1782" s="4"/>
      <c r="J1782" s="4"/>
      <c r="K1782" s="72"/>
      <c r="L1782" s="4"/>
      <c r="M1782" s="4"/>
      <c r="N1782" s="4"/>
      <c r="O1782" s="4"/>
      <c r="P1782" s="4"/>
      <c r="Q1782" s="70"/>
      <c r="R1782" s="71"/>
      <c r="S1782" s="97"/>
      <c r="T1782" s="97"/>
      <c r="U1782" s="64"/>
      <c r="V1782" s="64"/>
    </row>
    <row r="1783" spans="1:22" ht="11.65" customHeight="1">
      <c r="A1783" s="2">
        <v>1663</v>
      </c>
      <c r="C1783" s="96"/>
      <c r="F1783" s="96" t="s">
        <v>663</v>
      </c>
      <c r="G1783" s="1" t="s">
        <v>131</v>
      </c>
      <c r="H1783" s="72"/>
      <c r="I1783" s="4">
        <v>935839955.57999766</v>
      </c>
      <c r="J1783" s="4">
        <v>301342862.65499902</v>
      </c>
      <c r="K1783" s="72"/>
      <c r="L1783" s="4">
        <v>988869324.69998586</v>
      </c>
      <c r="M1783" s="4">
        <f>L1783-N1783</f>
        <v>664992244.10373354</v>
      </c>
      <c r="N1783" s="98">
        <v>323877080.59625232</v>
      </c>
      <c r="O1783" s="4">
        <f>P1783-N1783</f>
        <v>0</v>
      </c>
      <c r="P1783" s="4">
        <v>323877080.59625232</v>
      </c>
      <c r="Q1783" s="70"/>
      <c r="R1783" s="71"/>
      <c r="S1783" s="97"/>
      <c r="T1783" s="97"/>
      <c r="U1783" s="64"/>
      <c r="V1783" s="64"/>
    </row>
    <row r="1784" spans="1:22" ht="11.65" customHeight="1">
      <c r="A1784" s="2">
        <v>1664</v>
      </c>
      <c r="C1784" s="96"/>
      <c r="H1784" s="72" t="s">
        <v>408</v>
      </c>
      <c r="I1784" s="99">
        <v>935839955.57999766</v>
      </c>
      <c r="J1784" s="99">
        <v>301342862.65499902</v>
      </c>
      <c r="K1784" s="72"/>
      <c r="L1784" s="99">
        <f>SUBTOTAL(9,L1783:L1783)</f>
        <v>988869324.69998586</v>
      </c>
      <c r="M1784" s="99">
        <f>SUBTOTAL(9,M1783:M1783)</f>
        <v>664992244.10373354</v>
      </c>
      <c r="N1784" s="99">
        <f>SUBTOTAL(9,N1783:N1783)</f>
        <v>323877080.59625232</v>
      </c>
      <c r="O1784" s="99">
        <f>SUBTOTAL(9,O1783:O1783)</f>
        <v>0</v>
      </c>
      <c r="P1784" s="99">
        <f>SUBTOTAL(9,P1783:P1783)</f>
        <v>323877080.59625232</v>
      </c>
      <c r="Q1784" s="70"/>
      <c r="R1784" s="71"/>
      <c r="S1784" s="97"/>
      <c r="T1784" s="97"/>
      <c r="U1784" s="64"/>
      <c r="V1784" s="64"/>
    </row>
    <row r="1785" spans="1:22" ht="11.65" customHeight="1">
      <c r="A1785" s="2">
        <v>1665</v>
      </c>
      <c r="C1785" s="96"/>
      <c r="H1785" s="72"/>
      <c r="I1785" s="104"/>
      <c r="J1785" s="104"/>
      <c r="K1785" s="72"/>
      <c r="L1785" s="104"/>
      <c r="M1785" s="4"/>
      <c r="N1785" s="4"/>
      <c r="O1785" s="4"/>
      <c r="P1785" s="4"/>
      <c r="Q1785" s="70"/>
      <c r="R1785" s="71"/>
      <c r="S1785" s="97"/>
      <c r="T1785" s="97"/>
      <c r="U1785" s="64"/>
      <c r="V1785" s="64"/>
    </row>
    <row r="1786" spans="1:22" ht="11.65" customHeight="1">
      <c r="A1786" s="2">
        <v>1666</v>
      </c>
      <c r="C1786" s="96">
        <v>365</v>
      </c>
      <c r="D1786" s="1" t="s">
        <v>463</v>
      </c>
      <c r="H1786" s="72"/>
      <c r="I1786" s="4"/>
      <c r="J1786" s="4"/>
      <c r="K1786" s="72"/>
      <c r="L1786" s="4"/>
      <c r="M1786" s="4"/>
      <c r="N1786" s="4"/>
      <c r="O1786" s="4"/>
      <c r="P1786" s="4"/>
      <c r="Q1786" s="70"/>
      <c r="R1786" s="71"/>
      <c r="S1786" s="97"/>
      <c r="T1786" s="97"/>
      <c r="U1786" s="64"/>
      <c r="V1786" s="64"/>
    </row>
    <row r="1787" spans="1:22" ht="11.65" customHeight="1">
      <c r="A1787" s="2">
        <v>1667</v>
      </c>
      <c r="C1787" s="96"/>
      <c r="F1787" s="96" t="s">
        <v>663</v>
      </c>
      <c r="G1787" s="1" t="s">
        <v>131</v>
      </c>
      <c r="H1787" s="72"/>
      <c r="I1787" s="4">
        <v>646394580.5249989</v>
      </c>
      <c r="J1787" s="4">
        <v>202422236.16499999</v>
      </c>
      <c r="K1787" s="72"/>
      <c r="L1787" s="4">
        <v>683022528.07461584</v>
      </c>
      <c r="M1787" s="4">
        <f>L1787-N1787</f>
        <v>465035668.63536388</v>
      </c>
      <c r="N1787" s="98">
        <v>217986859.43925196</v>
      </c>
      <c r="O1787" s="4">
        <f>P1787-N1787</f>
        <v>0</v>
      </c>
      <c r="P1787" s="4">
        <v>217986859.43925196</v>
      </c>
      <c r="Q1787" s="70"/>
      <c r="R1787" s="71"/>
      <c r="S1787" s="97"/>
      <c r="T1787" s="97"/>
      <c r="U1787" s="64"/>
      <c r="V1787" s="64"/>
    </row>
    <row r="1788" spans="1:22" ht="11.65" customHeight="1">
      <c r="A1788" s="2">
        <v>1668</v>
      </c>
      <c r="C1788" s="96"/>
      <c r="H1788" s="72" t="s">
        <v>408</v>
      </c>
      <c r="I1788" s="99">
        <v>646394580.5249989</v>
      </c>
      <c r="J1788" s="99">
        <v>202422236.16499999</v>
      </c>
      <c r="K1788" s="72"/>
      <c r="L1788" s="99">
        <f>SUBTOTAL(9,L1787:L1787)</f>
        <v>683022528.07461584</v>
      </c>
      <c r="M1788" s="99">
        <f>SUBTOTAL(9,M1787:M1787)</f>
        <v>465035668.63536388</v>
      </c>
      <c r="N1788" s="99">
        <f>SUBTOTAL(9,N1787:N1787)</f>
        <v>217986859.43925196</v>
      </c>
      <c r="O1788" s="99">
        <f>SUBTOTAL(9,O1787:O1787)</f>
        <v>0</v>
      </c>
      <c r="P1788" s="99">
        <f>SUBTOTAL(9,P1787:P1787)</f>
        <v>217986859.43925196</v>
      </c>
      <c r="Q1788" s="70"/>
      <c r="R1788" s="71"/>
      <c r="S1788" s="97"/>
      <c r="T1788" s="97"/>
      <c r="U1788" s="64"/>
      <c r="V1788" s="64"/>
    </row>
    <row r="1789" spans="1:22" ht="11.65" customHeight="1">
      <c r="A1789" s="2">
        <v>1669</v>
      </c>
      <c r="C1789" s="96"/>
      <c r="H1789" s="72"/>
      <c r="I1789" s="4"/>
      <c r="J1789" s="4"/>
      <c r="K1789" s="72"/>
      <c r="L1789" s="4"/>
      <c r="M1789" s="4"/>
      <c r="N1789" s="4"/>
      <c r="O1789" s="4"/>
      <c r="P1789" s="4"/>
      <c r="Q1789" s="70"/>
      <c r="R1789" s="71"/>
      <c r="S1789" s="97"/>
      <c r="T1789" s="97"/>
      <c r="U1789" s="64"/>
      <c r="V1789" s="64"/>
    </row>
    <row r="1790" spans="1:22" ht="11.65" customHeight="1">
      <c r="A1790" s="2">
        <v>1670</v>
      </c>
      <c r="C1790" s="96">
        <v>366</v>
      </c>
      <c r="D1790" s="1" t="s">
        <v>452</v>
      </c>
      <c r="H1790" s="72"/>
      <c r="I1790" s="4"/>
      <c r="J1790" s="4"/>
      <c r="K1790" s="72"/>
      <c r="L1790" s="4"/>
      <c r="M1790" s="4"/>
      <c r="N1790" s="4"/>
      <c r="O1790" s="4"/>
      <c r="P1790" s="4"/>
      <c r="Q1790" s="70"/>
      <c r="R1790" s="71"/>
      <c r="S1790" s="97"/>
      <c r="T1790" s="97"/>
      <c r="U1790" s="64"/>
      <c r="V1790" s="64"/>
    </row>
    <row r="1791" spans="1:22" ht="11.65" customHeight="1">
      <c r="A1791" s="2">
        <v>1671</v>
      </c>
      <c r="C1791" s="96"/>
      <c r="F1791" s="96" t="s">
        <v>663</v>
      </c>
      <c r="G1791" s="1" t="s">
        <v>131</v>
      </c>
      <c r="H1791" s="72"/>
      <c r="I1791" s="4">
        <v>299707579.47999984</v>
      </c>
      <c r="J1791" s="4">
        <v>162202141.72</v>
      </c>
      <c r="K1791" s="72"/>
      <c r="L1791" s="4">
        <v>316690508.84258837</v>
      </c>
      <c r="M1791" s="4">
        <f>L1791-N1791</f>
        <v>147271667.43544778</v>
      </c>
      <c r="N1791" s="98">
        <v>169418841.40714058</v>
      </c>
      <c r="O1791" s="4">
        <f>P1791-N1791</f>
        <v>0</v>
      </c>
      <c r="P1791" s="4">
        <v>169418841.40714058</v>
      </c>
      <c r="Q1791" s="70"/>
      <c r="R1791" s="71"/>
      <c r="S1791" s="97"/>
      <c r="T1791" s="97"/>
      <c r="U1791" s="64"/>
      <c r="V1791" s="64"/>
    </row>
    <row r="1792" spans="1:22" ht="11.65" customHeight="1">
      <c r="A1792" s="2">
        <v>1672</v>
      </c>
      <c r="C1792" s="96"/>
      <c r="H1792" s="72" t="s">
        <v>408</v>
      </c>
      <c r="I1792" s="99">
        <v>299707579.47999984</v>
      </c>
      <c r="J1792" s="99">
        <v>162202141.72</v>
      </c>
      <c r="K1792" s="72"/>
      <c r="L1792" s="99">
        <f>SUBTOTAL(9,L1791:L1791)</f>
        <v>316690508.84258837</v>
      </c>
      <c r="M1792" s="99">
        <f>SUBTOTAL(9,M1791:M1791)</f>
        <v>147271667.43544778</v>
      </c>
      <c r="N1792" s="99">
        <f>SUBTOTAL(9,N1791:N1791)</f>
        <v>169418841.40714058</v>
      </c>
      <c r="O1792" s="99">
        <f>SUBTOTAL(9,O1791:O1791)</f>
        <v>0</v>
      </c>
      <c r="P1792" s="99">
        <f>SUBTOTAL(9,P1791:P1791)</f>
        <v>169418841.40714058</v>
      </c>
      <c r="Q1792" s="70"/>
      <c r="R1792" s="71"/>
      <c r="S1792" s="97"/>
      <c r="T1792" s="97"/>
      <c r="U1792" s="64"/>
      <c r="V1792" s="64"/>
    </row>
    <row r="1793" spans="1:22" ht="11.65" customHeight="1">
      <c r="A1793" s="2">
        <v>1673</v>
      </c>
      <c r="C1793" s="96"/>
      <c r="H1793" s="72"/>
      <c r="I1793" s="4"/>
      <c r="J1793" s="4"/>
      <c r="K1793" s="72"/>
      <c r="L1793" s="4"/>
      <c r="M1793" s="4"/>
      <c r="N1793" s="4"/>
      <c r="O1793" s="4"/>
      <c r="P1793" s="4"/>
      <c r="Q1793" s="70"/>
      <c r="R1793" s="71"/>
      <c r="S1793" s="97"/>
      <c r="T1793" s="97"/>
      <c r="U1793" s="64"/>
      <c r="V1793" s="64"/>
    </row>
    <row r="1794" spans="1:22" ht="11.65" customHeight="1">
      <c r="A1794" s="2">
        <v>1674</v>
      </c>
      <c r="C1794" s="96"/>
      <c r="H1794" s="72"/>
      <c r="I1794" s="104"/>
      <c r="J1794" s="104"/>
      <c r="K1794" s="72"/>
      <c r="L1794" s="104"/>
      <c r="M1794" s="4"/>
      <c r="N1794" s="4"/>
      <c r="O1794" s="4"/>
      <c r="P1794" s="4"/>
      <c r="Q1794" s="70"/>
      <c r="R1794" s="71"/>
      <c r="S1794" s="97"/>
      <c r="T1794" s="97"/>
      <c r="U1794" s="64"/>
      <c r="V1794" s="64"/>
    </row>
    <row r="1795" spans="1:22" ht="11.65" customHeight="1">
      <c r="A1795" s="2">
        <v>1675</v>
      </c>
      <c r="C1795" s="96"/>
      <c r="E1795" s="67"/>
      <c r="H1795" s="72"/>
      <c r="I1795" s="104"/>
      <c r="J1795" s="104"/>
      <c r="K1795" s="72"/>
      <c r="L1795" s="104"/>
      <c r="M1795" s="104"/>
      <c r="N1795" s="104"/>
      <c r="O1795" s="104"/>
      <c r="P1795" s="104"/>
      <c r="Q1795" s="70"/>
      <c r="R1795" s="71"/>
      <c r="S1795" s="97"/>
      <c r="T1795" s="97"/>
      <c r="U1795" s="64"/>
      <c r="V1795" s="64"/>
    </row>
    <row r="1796" spans="1:22" ht="11.65" customHeight="1">
      <c r="A1796" s="2">
        <v>1676</v>
      </c>
      <c r="C1796" s="105"/>
      <c r="D1796" s="106"/>
      <c r="E1796" s="107"/>
      <c r="G1796" s="106"/>
      <c r="H1796" s="108"/>
      <c r="I1796" s="109"/>
      <c r="J1796" s="109"/>
      <c r="K1796" s="108"/>
      <c r="L1796" s="109"/>
      <c r="M1796" s="109"/>
      <c r="N1796" s="109"/>
      <c r="O1796" s="109"/>
      <c r="P1796" s="109"/>
      <c r="Q1796" s="70"/>
      <c r="R1796" s="71"/>
      <c r="S1796" s="97"/>
      <c r="T1796" s="97"/>
      <c r="U1796" s="64"/>
      <c r="V1796" s="64"/>
    </row>
    <row r="1797" spans="1:22" ht="11.65" customHeight="1">
      <c r="A1797" s="2">
        <v>1677</v>
      </c>
      <c r="C1797" s="96">
        <v>367</v>
      </c>
      <c r="D1797" s="1" t="s">
        <v>453</v>
      </c>
      <c r="H1797" s="72"/>
      <c r="I1797" s="4"/>
      <c r="J1797" s="4"/>
      <c r="K1797" s="72"/>
      <c r="L1797" s="4"/>
      <c r="M1797" s="4"/>
      <c r="N1797" s="4"/>
      <c r="O1797" s="4"/>
      <c r="P1797" s="4"/>
      <c r="Q1797" s="70"/>
      <c r="R1797" s="71"/>
      <c r="S1797" s="97"/>
      <c r="T1797" s="97"/>
      <c r="U1797" s="64"/>
      <c r="V1797" s="64"/>
    </row>
    <row r="1798" spans="1:22" ht="11.65" customHeight="1">
      <c r="A1798" s="2">
        <v>1678</v>
      </c>
      <c r="C1798" s="96"/>
      <c r="F1798" s="96" t="s">
        <v>663</v>
      </c>
      <c r="G1798" s="1" t="s">
        <v>131</v>
      </c>
      <c r="H1798" s="72"/>
      <c r="I1798" s="4">
        <v>715566597.43499863</v>
      </c>
      <c r="J1798" s="4">
        <v>453706249.63999897</v>
      </c>
      <c r="K1798" s="72"/>
      <c r="L1798" s="4">
        <v>756114177.17773032</v>
      </c>
      <c r="M1798" s="4">
        <f>L1798-N1798</f>
        <v>285177701.83307242</v>
      </c>
      <c r="N1798" s="98">
        <v>470936475.3446579</v>
      </c>
      <c r="O1798" s="4">
        <f>P1798-N1798</f>
        <v>0</v>
      </c>
      <c r="P1798" s="4">
        <v>470936475.3446579</v>
      </c>
      <c r="Q1798" s="70"/>
      <c r="R1798" s="71"/>
      <c r="S1798" s="97"/>
      <c r="T1798" s="97"/>
      <c r="U1798" s="64"/>
      <c r="V1798" s="64"/>
    </row>
    <row r="1799" spans="1:22" ht="11.65" customHeight="1">
      <c r="A1799" s="2">
        <v>1679</v>
      </c>
      <c r="C1799" s="96"/>
      <c r="H1799" s="72" t="s">
        <v>408</v>
      </c>
      <c r="I1799" s="99">
        <v>715566597.43499863</v>
      </c>
      <c r="J1799" s="99">
        <v>453706249.63999897</v>
      </c>
      <c r="K1799" s="72"/>
      <c r="L1799" s="99">
        <f>SUBTOTAL(9,L1798:L1798)</f>
        <v>756114177.17773032</v>
      </c>
      <c r="M1799" s="99">
        <f>SUBTOTAL(9,M1798:M1798)</f>
        <v>285177701.83307242</v>
      </c>
      <c r="N1799" s="99">
        <f>SUBTOTAL(9,N1798:N1798)</f>
        <v>470936475.3446579</v>
      </c>
      <c r="O1799" s="99">
        <f>SUBTOTAL(9,O1798:O1798)</f>
        <v>0</v>
      </c>
      <c r="P1799" s="99">
        <f>SUBTOTAL(9,P1798:P1798)</f>
        <v>470936475.3446579</v>
      </c>
      <c r="Q1799" s="70"/>
      <c r="R1799" s="71"/>
      <c r="S1799" s="97"/>
      <c r="T1799" s="97"/>
      <c r="U1799" s="64"/>
      <c r="V1799" s="64"/>
    </row>
    <row r="1800" spans="1:22" ht="11.65" customHeight="1">
      <c r="A1800" s="2">
        <v>1680</v>
      </c>
      <c r="C1800" s="96"/>
      <c r="H1800" s="72"/>
      <c r="I1800" s="4"/>
      <c r="J1800" s="4"/>
      <c r="K1800" s="72"/>
      <c r="L1800" s="4"/>
      <c r="M1800" s="4"/>
      <c r="N1800" s="4"/>
      <c r="O1800" s="4"/>
      <c r="P1800" s="4"/>
      <c r="Q1800" s="70"/>
      <c r="R1800" s="71"/>
      <c r="S1800" s="97"/>
      <c r="T1800" s="97"/>
      <c r="U1800" s="64"/>
      <c r="V1800" s="64"/>
    </row>
    <row r="1801" spans="1:22" ht="11.65" customHeight="1">
      <c r="A1801" s="2">
        <v>1681</v>
      </c>
      <c r="C1801" s="96">
        <v>368</v>
      </c>
      <c r="D1801" s="1" t="s">
        <v>464</v>
      </c>
      <c r="H1801" s="72"/>
      <c r="I1801" s="4"/>
      <c r="J1801" s="4"/>
      <c r="K1801" s="72"/>
      <c r="L1801" s="4"/>
      <c r="M1801" s="4"/>
      <c r="N1801" s="4"/>
      <c r="O1801" s="4"/>
      <c r="P1801" s="4"/>
      <c r="Q1801" s="70"/>
      <c r="R1801" s="71"/>
      <c r="S1801" s="97"/>
      <c r="T1801" s="97"/>
      <c r="U1801" s="64"/>
      <c r="V1801" s="64"/>
    </row>
    <row r="1802" spans="1:22" ht="11.65" customHeight="1">
      <c r="A1802" s="2">
        <v>1682</v>
      </c>
      <c r="C1802" s="96"/>
      <c r="F1802" s="96" t="s">
        <v>663</v>
      </c>
      <c r="G1802" s="1" t="s">
        <v>131</v>
      </c>
      <c r="H1802" s="72"/>
      <c r="I1802" s="4">
        <v>1090640850.4649978</v>
      </c>
      <c r="J1802" s="4">
        <v>406544092.40499902</v>
      </c>
      <c r="K1802" s="72"/>
      <c r="L1802" s="4">
        <v>1152442011.968945</v>
      </c>
      <c r="M1802" s="4">
        <f>L1802-N1802</f>
        <v>719636229.75953877</v>
      </c>
      <c r="N1802" s="98">
        <v>432805782.20940626</v>
      </c>
      <c r="O1802" s="4">
        <f>P1802-N1802</f>
        <v>0</v>
      </c>
      <c r="P1802" s="4">
        <v>432805782.20940626</v>
      </c>
      <c r="Q1802" s="70"/>
      <c r="R1802" s="71"/>
      <c r="S1802" s="97"/>
      <c r="T1802" s="97"/>
      <c r="U1802" s="64"/>
      <c r="V1802" s="64"/>
    </row>
    <row r="1803" spans="1:22" ht="11.65" customHeight="1">
      <c r="A1803" s="2">
        <v>1683</v>
      </c>
      <c r="C1803" s="96"/>
      <c r="H1803" s="72" t="s">
        <v>408</v>
      </c>
      <c r="I1803" s="99">
        <v>1090640850.4649978</v>
      </c>
      <c r="J1803" s="99">
        <v>406544092.40499902</v>
      </c>
      <c r="K1803" s="72"/>
      <c r="L1803" s="99">
        <f>SUBTOTAL(9,L1802:L1802)</f>
        <v>1152442011.968945</v>
      </c>
      <c r="M1803" s="99">
        <f>SUBTOTAL(9,M1802:M1802)</f>
        <v>719636229.75953877</v>
      </c>
      <c r="N1803" s="99">
        <f>SUBTOTAL(9,N1802:N1802)</f>
        <v>432805782.20940626</v>
      </c>
      <c r="O1803" s="99">
        <f>SUBTOTAL(9,O1802:O1802)</f>
        <v>0</v>
      </c>
      <c r="P1803" s="99">
        <f>SUBTOTAL(9,P1802:P1802)</f>
        <v>432805782.20940626</v>
      </c>
      <c r="Q1803" s="70"/>
      <c r="R1803" s="71"/>
      <c r="S1803" s="97"/>
      <c r="T1803" s="97"/>
      <c r="U1803" s="64"/>
      <c r="V1803" s="64"/>
    </row>
    <row r="1804" spans="1:22" ht="11.65" customHeight="1">
      <c r="A1804" s="2">
        <v>1684</v>
      </c>
      <c r="C1804" s="96"/>
      <c r="H1804" s="72"/>
      <c r="I1804" s="4"/>
      <c r="J1804" s="4"/>
      <c r="K1804" s="72"/>
      <c r="L1804" s="4"/>
      <c r="M1804" s="4"/>
      <c r="N1804" s="4"/>
      <c r="O1804" s="4"/>
      <c r="P1804" s="4"/>
      <c r="Q1804" s="70"/>
      <c r="R1804" s="71"/>
      <c r="S1804" s="97"/>
      <c r="T1804" s="97"/>
      <c r="U1804" s="64"/>
      <c r="V1804" s="64"/>
    </row>
    <row r="1805" spans="1:22" ht="11.65" customHeight="1">
      <c r="A1805" s="2">
        <v>1685</v>
      </c>
      <c r="C1805" s="96">
        <v>369</v>
      </c>
      <c r="D1805" s="1" t="s">
        <v>310</v>
      </c>
      <c r="H1805" s="72"/>
      <c r="I1805" s="4"/>
      <c r="J1805" s="4"/>
      <c r="K1805" s="72"/>
      <c r="L1805" s="4"/>
      <c r="M1805" s="4"/>
      <c r="N1805" s="4"/>
      <c r="O1805" s="4"/>
      <c r="P1805" s="4"/>
      <c r="Q1805" s="70"/>
      <c r="R1805" s="71"/>
      <c r="S1805" s="97"/>
      <c r="T1805" s="97"/>
      <c r="U1805" s="64"/>
      <c r="V1805" s="64"/>
    </row>
    <row r="1806" spans="1:22" ht="11.65" customHeight="1">
      <c r="A1806" s="2">
        <v>1686</v>
      </c>
      <c r="C1806" s="96"/>
      <c r="F1806" s="96" t="s">
        <v>663</v>
      </c>
      <c r="G1806" s="1" t="s">
        <v>131</v>
      </c>
      <c r="H1806" s="72"/>
      <c r="I1806" s="4">
        <v>581571747.84999967</v>
      </c>
      <c r="J1806" s="4">
        <v>214874627.98500001</v>
      </c>
      <c r="K1806" s="72"/>
      <c r="L1806" s="4">
        <v>614526509.72205579</v>
      </c>
      <c r="M1806" s="4">
        <f>L1806-N1806</f>
        <v>385648136.29277694</v>
      </c>
      <c r="N1806" s="98">
        <v>228878373.42927888</v>
      </c>
      <c r="O1806" s="4">
        <f>P1806-N1806</f>
        <v>0</v>
      </c>
      <c r="P1806" s="4">
        <v>228878373.42927888</v>
      </c>
      <c r="Q1806" s="70"/>
      <c r="R1806" s="71"/>
      <c r="S1806" s="97"/>
      <c r="T1806" s="97"/>
      <c r="U1806" s="64"/>
      <c r="V1806" s="64"/>
    </row>
    <row r="1807" spans="1:22" ht="11.65" customHeight="1">
      <c r="A1807" s="2">
        <v>1687</v>
      </c>
      <c r="C1807" s="96"/>
      <c r="H1807" s="72" t="s">
        <v>408</v>
      </c>
      <c r="I1807" s="99">
        <v>581571747.84999967</v>
      </c>
      <c r="J1807" s="99">
        <v>214874627.98500001</v>
      </c>
      <c r="K1807" s="72"/>
      <c r="L1807" s="99">
        <f>SUBTOTAL(9,L1806:L1806)</f>
        <v>614526509.72205579</v>
      </c>
      <c r="M1807" s="99">
        <f>SUBTOTAL(9,M1806:M1806)</f>
        <v>385648136.29277694</v>
      </c>
      <c r="N1807" s="99">
        <f>SUBTOTAL(9,N1806:N1806)</f>
        <v>228878373.42927888</v>
      </c>
      <c r="O1807" s="99">
        <f>SUBTOTAL(9,O1806:O1806)</f>
        <v>0</v>
      </c>
      <c r="P1807" s="99">
        <f>SUBTOTAL(9,P1806:P1806)</f>
        <v>228878373.42927888</v>
      </c>
      <c r="Q1807" s="70"/>
      <c r="R1807" s="71"/>
      <c r="S1807" s="97"/>
      <c r="T1807" s="97"/>
      <c r="U1807" s="64"/>
      <c r="V1807" s="64"/>
    </row>
    <row r="1808" spans="1:22" ht="11.65" customHeight="1">
      <c r="A1808" s="2">
        <v>1688</v>
      </c>
      <c r="C1808" s="96"/>
      <c r="H1808" s="72"/>
      <c r="I1808" s="4"/>
      <c r="J1808" s="4"/>
      <c r="K1808" s="72"/>
      <c r="L1808" s="4"/>
      <c r="M1808" s="4"/>
      <c r="N1808" s="4"/>
      <c r="O1808" s="4"/>
      <c r="P1808" s="4"/>
      <c r="Q1808" s="70"/>
      <c r="R1808" s="71"/>
      <c r="S1808" s="97"/>
      <c r="T1808" s="97"/>
      <c r="U1808" s="64"/>
      <c r="V1808" s="64"/>
    </row>
    <row r="1809" spans="1:22" ht="11.65" customHeight="1">
      <c r="A1809" s="2">
        <v>1689</v>
      </c>
      <c r="C1809" s="96">
        <v>370</v>
      </c>
      <c r="D1809" s="1" t="s">
        <v>311</v>
      </c>
      <c r="H1809" s="72"/>
      <c r="I1809" s="4"/>
      <c r="J1809" s="4"/>
      <c r="K1809" s="72"/>
      <c r="L1809" s="4"/>
      <c r="M1809" s="4"/>
      <c r="N1809" s="4"/>
      <c r="O1809" s="4"/>
      <c r="P1809" s="4"/>
      <c r="Q1809" s="70"/>
      <c r="R1809" s="71"/>
      <c r="S1809" s="97"/>
      <c r="T1809" s="97"/>
      <c r="U1809" s="64"/>
      <c r="V1809" s="64"/>
    </row>
    <row r="1810" spans="1:22" ht="11.65" customHeight="1">
      <c r="A1810" s="2">
        <v>1690</v>
      </c>
      <c r="C1810" s="96"/>
      <c r="F1810" s="96" t="s">
        <v>663</v>
      </c>
      <c r="G1810" s="1" t="s">
        <v>131</v>
      </c>
      <c r="H1810" s="72"/>
      <c r="I1810" s="4">
        <v>182626154.43499988</v>
      </c>
      <c r="J1810" s="4">
        <v>76391266.129999906</v>
      </c>
      <c r="K1810" s="72"/>
      <c r="L1810" s="4">
        <v>192974665.09299532</v>
      </c>
      <c r="M1810" s="4">
        <f>L1810-N1810</f>
        <v>112185918.87970409</v>
      </c>
      <c r="N1810" s="98">
        <v>80788746.213291228</v>
      </c>
      <c r="O1810" s="4">
        <f>P1810-N1810</f>
        <v>0</v>
      </c>
      <c r="P1810" s="4">
        <v>80788746.213291228</v>
      </c>
      <c r="Q1810" s="70"/>
      <c r="R1810" s="71"/>
      <c r="S1810" s="97"/>
      <c r="T1810" s="97"/>
      <c r="U1810" s="64"/>
      <c r="V1810" s="64"/>
    </row>
    <row r="1811" spans="1:22" ht="11.65" customHeight="1">
      <c r="A1811" s="2">
        <v>1691</v>
      </c>
      <c r="C1811" s="96"/>
      <c r="H1811" s="72" t="s">
        <v>408</v>
      </c>
      <c r="I1811" s="99">
        <v>182626154.43499988</v>
      </c>
      <c r="J1811" s="99">
        <v>76391266.129999906</v>
      </c>
      <c r="K1811" s="72"/>
      <c r="L1811" s="99">
        <f>SUBTOTAL(9,L1810:L1810)</f>
        <v>192974665.09299532</v>
      </c>
      <c r="M1811" s="99">
        <f>SUBTOTAL(9,M1810:M1810)</f>
        <v>112185918.87970409</v>
      </c>
      <c r="N1811" s="99">
        <f>SUBTOTAL(9,N1810:N1810)</f>
        <v>80788746.213291228</v>
      </c>
      <c r="O1811" s="99">
        <f>SUBTOTAL(9,O1810:O1810)</f>
        <v>0</v>
      </c>
      <c r="P1811" s="99">
        <f>SUBTOTAL(9,P1810:P1810)</f>
        <v>80788746.213291228</v>
      </c>
      <c r="Q1811" s="70"/>
      <c r="R1811" s="71"/>
      <c r="S1811" s="97"/>
      <c r="T1811" s="97"/>
      <c r="U1811" s="64"/>
      <c r="V1811" s="64"/>
    </row>
    <row r="1812" spans="1:22" ht="11.65" customHeight="1">
      <c r="A1812" s="2">
        <v>1692</v>
      </c>
      <c r="C1812" s="96"/>
      <c r="H1812" s="72"/>
      <c r="I1812" s="4"/>
      <c r="J1812" s="4"/>
      <c r="K1812" s="72"/>
      <c r="L1812" s="4"/>
      <c r="M1812" s="4"/>
      <c r="N1812" s="4"/>
      <c r="O1812" s="4"/>
      <c r="P1812" s="4"/>
      <c r="Q1812" s="70"/>
      <c r="R1812" s="71"/>
      <c r="S1812" s="97"/>
      <c r="T1812" s="97"/>
      <c r="U1812" s="64"/>
      <c r="V1812" s="64"/>
    </row>
    <row r="1813" spans="1:22" ht="11.65" customHeight="1">
      <c r="A1813" s="2">
        <v>1693</v>
      </c>
      <c r="C1813" s="96">
        <v>371</v>
      </c>
      <c r="D1813" s="1" t="s">
        <v>465</v>
      </c>
      <c r="H1813" s="72"/>
      <c r="I1813" s="4"/>
      <c r="J1813" s="4"/>
      <c r="K1813" s="72"/>
      <c r="L1813" s="4"/>
      <c r="M1813" s="4"/>
      <c r="N1813" s="4"/>
      <c r="O1813" s="4"/>
      <c r="P1813" s="4"/>
      <c r="Q1813" s="70"/>
      <c r="R1813" s="71"/>
      <c r="S1813" s="97"/>
      <c r="T1813" s="97"/>
      <c r="U1813" s="64"/>
      <c r="V1813" s="64"/>
    </row>
    <row r="1814" spans="1:22" ht="11.65" customHeight="1">
      <c r="A1814" s="2">
        <v>1694</v>
      </c>
      <c r="C1814" s="96"/>
      <c r="F1814" s="96" t="s">
        <v>663</v>
      </c>
      <c r="G1814" s="1" t="s">
        <v>131</v>
      </c>
      <c r="H1814" s="72" t="s">
        <v>1</v>
      </c>
      <c r="I1814" s="4">
        <v>8800157.9399999995</v>
      </c>
      <c r="J1814" s="4">
        <v>4453336.8849999998</v>
      </c>
      <c r="K1814" s="72"/>
      <c r="L1814" s="4">
        <v>9298818.8712115027</v>
      </c>
      <c r="M1814" s="4">
        <f>L1814-N1814</f>
        <v>4633581.7828113297</v>
      </c>
      <c r="N1814" s="98">
        <v>4665237.088400173</v>
      </c>
      <c r="O1814" s="4">
        <f>P1814-N1814</f>
        <v>0</v>
      </c>
      <c r="P1814" s="4">
        <v>4665237.088400173</v>
      </c>
      <c r="Q1814" s="70"/>
      <c r="R1814" s="71"/>
      <c r="S1814" s="97"/>
      <c r="T1814" s="97"/>
      <c r="U1814" s="64"/>
      <c r="V1814" s="64"/>
    </row>
    <row r="1815" spans="1:22" ht="11.65" customHeight="1">
      <c r="A1815" s="2">
        <v>1695</v>
      </c>
      <c r="C1815" s="96"/>
      <c r="H1815" s="72" t="s">
        <v>408</v>
      </c>
      <c r="I1815" s="99">
        <v>8800157.9399999995</v>
      </c>
      <c r="J1815" s="99">
        <v>4453336.8849999998</v>
      </c>
      <c r="K1815" s="72"/>
      <c r="L1815" s="99">
        <f>SUBTOTAL(9,L1814:L1814)</f>
        <v>9298818.8712115027</v>
      </c>
      <c r="M1815" s="99">
        <f>SUBTOTAL(9,M1814:M1814)</f>
        <v>4633581.7828113297</v>
      </c>
      <c r="N1815" s="99">
        <f>SUBTOTAL(9,N1814:N1814)</f>
        <v>4665237.088400173</v>
      </c>
      <c r="O1815" s="99">
        <f>SUBTOTAL(9,O1814:O1814)</f>
        <v>0</v>
      </c>
      <c r="P1815" s="99">
        <f>SUBTOTAL(9,P1814:P1814)</f>
        <v>4665237.088400173</v>
      </c>
      <c r="Q1815" s="70"/>
      <c r="R1815" s="71"/>
      <c r="S1815" s="97"/>
      <c r="T1815" s="97"/>
      <c r="U1815" s="64"/>
      <c r="V1815" s="64"/>
    </row>
    <row r="1816" spans="1:22" ht="11.65" customHeight="1">
      <c r="A1816" s="2">
        <v>1696</v>
      </c>
      <c r="C1816" s="96"/>
      <c r="H1816" s="72"/>
      <c r="I1816" s="4"/>
      <c r="J1816" s="4"/>
      <c r="K1816" s="72"/>
      <c r="L1816" s="4"/>
      <c r="M1816" s="4"/>
      <c r="N1816" s="4"/>
      <c r="O1816" s="4"/>
      <c r="P1816" s="4"/>
      <c r="Q1816" s="70"/>
      <c r="R1816" s="71"/>
      <c r="S1816" s="97"/>
      <c r="T1816" s="97"/>
      <c r="U1816" s="64"/>
      <c r="V1816" s="64"/>
    </row>
    <row r="1817" spans="1:22" ht="11.65" customHeight="1">
      <c r="A1817" s="2">
        <v>1697</v>
      </c>
      <c r="C1817" s="96">
        <v>372</v>
      </c>
      <c r="D1817" s="1" t="s">
        <v>313</v>
      </c>
      <c r="H1817" s="72"/>
      <c r="I1817" s="4"/>
      <c r="J1817" s="4"/>
      <c r="K1817" s="72"/>
      <c r="L1817" s="4"/>
      <c r="M1817" s="4"/>
      <c r="N1817" s="4"/>
      <c r="O1817" s="4"/>
      <c r="P1817" s="4"/>
      <c r="Q1817" s="70"/>
      <c r="R1817" s="71"/>
      <c r="S1817" s="97"/>
      <c r="T1817" s="97"/>
      <c r="U1817" s="64"/>
      <c r="V1817" s="64"/>
    </row>
    <row r="1818" spans="1:22" ht="11.65" customHeight="1">
      <c r="A1818" s="2">
        <v>1698</v>
      </c>
      <c r="C1818" s="96"/>
      <c r="F1818" s="96" t="s">
        <v>663</v>
      </c>
      <c r="G1818" s="1" t="s">
        <v>131</v>
      </c>
      <c r="H1818" s="72"/>
      <c r="I1818" s="4">
        <v>0</v>
      </c>
      <c r="J1818" s="4">
        <v>0</v>
      </c>
      <c r="K1818" s="72"/>
      <c r="L1818" s="4">
        <v>0</v>
      </c>
      <c r="M1818" s="4">
        <f>L1818-N1818</f>
        <v>0</v>
      </c>
      <c r="N1818" s="98">
        <v>0</v>
      </c>
      <c r="O1818" s="4">
        <f>P1818-N1818</f>
        <v>0</v>
      </c>
      <c r="P1818" s="4">
        <v>0</v>
      </c>
      <c r="Q1818" s="70"/>
      <c r="R1818" s="71"/>
      <c r="S1818" s="97"/>
      <c r="T1818" s="97"/>
      <c r="U1818" s="64"/>
      <c r="V1818" s="64"/>
    </row>
    <row r="1819" spans="1:22" ht="11.65" customHeight="1">
      <c r="A1819" s="2">
        <v>1699</v>
      </c>
      <c r="C1819" s="96"/>
      <c r="H1819" s="72" t="s">
        <v>408</v>
      </c>
      <c r="I1819" s="99">
        <v>0</v>
      </c>
      <c r="J1819" s="99">
        <v>0</v>
      </c>
      <c r="K1819" s="72"/>
      <c r="L1819" s="99">
        <f>SUBTOTAL(9,L1818:L1818)</f>
        <v>0</v>
      </c>
      <c r="M1819" s="99">
        <f>SUBTOTAL(9,M1818:M1818)</f>
        <v>0</v>
      </c>
      <c r="N1819" s="99">
        <f>SUBTOTAL(9,N1818:N1818)</f>
        <v>0</v>
      </c>
      <c r="O1819" s="99">
        <f>SUBTOTAL(9,O1818:O1818)</f>
        <v>0</v>
      </c>
      <c r="P1819" s="99">
        <f>SUBTOTAL(9,P1818:P1818)</f>
        <v>0</v>
      </c>
      <c r="Q1819" s="70"/>
      <c r="R1819" s="71"/>
      <c r="S1819" s="97"/>
      <c r="T1819" s="97"/>
      <c r="U1819" s="64"/>
      <c r="V1819" s="64"/>
    </row>
    <row r="1820" spans="1:22" ht="11.65" customHeight="1">
      <c r="A1820" s="2">
        <v>1700</v>
      </c>
      <c r="C1820" s="96"/>
      <c r="H1820" s="72"/>
      <c r="I1820" s="4"/>
      <c r="J1820" s="4"/>
      <c r="K1820" s="72"/>
      <c r="L1820" s="4"/>
      <c r="M1820" s="4"/>
      <c r="N1820" s="4"/>
      <c r="O1820" s="4"/>
      <c r="P1820" s="4"/>
      <c r="Q1820" s="70"/>
      <c r="R1820" s="71"/>
      <c r="S1820" s="97"/>
      <c r="T1820" s="97"/>
      <c r="U1820" s="64"/>
      <c r="V1820" s="64"/>
    </row>
    <row r="1821" spans="1:22" ht="11.65" customHeight="1">
      <c r="A1821" s="2">
        <v>1701</v>
      </c>
      <c r="C1821" s="96">
        <v>373</v>
      </c>
      <c r="D1821" s="1" t="s">
        <v>466</v>
      </c>
      <c r="H1821" s="72"/>
      <c r="I1821" s="4"/>
      <c r="J1821" s="4"/>
      <c r="K1821" s="72"/>
      <c r="L1821" s="4"/>
      <c r="M1821" s="4"/>
      <c r="N1821" s="4"/>
      <c r="O1821" s="4"/>
      <c r="P1821" s="4"/>
      <c r="Q1821" s="70"/>
      <c r="R1821" s="71"/>
      <c r="S1821" s="97"/>
      <c r="T1821" s="97"/>
      <c r="U1821" s="64"/>
      <c r="V1821" s="64"/>
    </row>
    <row r="1822" spans="1:22" ht="11.65" customHeight="1">
      <c r="A1822" s="2">
        <v>1702</v>
      </c>
      <c r="C1822" s="96"/>
      <c r="F1822" s="96" t="s">
        <v>663</v>
      </c>
      <c r="G1822" s="1" t="s">
        <v>131</v>
      </c>
      <c r="H1822" s="72"/>
      <c r="I1822" s="4">
        <v>60598536.299999908</v>
      </c>
      <c r="J1822" s="4">
        <v>23683073.579999901</v>
      </c>
      <c r="K1822" s="72"/>
      <c r="L1822" s="4">
        <v>64032352.232332148</v>
      </c>
      <c r="M1822" s="4">
        <f>L1822-N1822</f>
        <v>38890118.230977036</v>
      </c>
      <c r="N1822" s="98">
        <v>25142234.001355112</v>
      </c>
      <c r="O1822" s="4">
        <f>P1822-N1822</f>
        <v>0</v>
      </c>
      <c r="P1822" s="4">
        <v>25142234.001355112</v>
      </c>
      <c r="Q1822" s="70"/>
      <c r="R1822" s="71"/>
      <c r="S1822" s="97"/>
      <c r="T1822" s="97"/>
      <c r="U1822" s="64"/>
      <c r="V1822" s="64"/>
    </row>
    <row r="1823" spans="1:22" ht="11.65" customHeight="1">
      <c r="A1823" s="2">
        <v>1703</v>
      </c>
      <c r="C1823" s="96"/>
      <c r="H1823" s="72" t="s">
        <v>408</v>
      </c>
      <c r="I1823" s="99">
        <v>60598536.299999908</v>
      </c>
      <c r="J1823" s="99">
        <v>23683073.579999901</v>
      </c>
      <c r="K1823" s="72"/>
      <c r="L1823" s="99">
        <f>SUBTOTAL(9,L1822:L1822)</f>
        <v>64032352.232332148</v>
      </c>
      <c r="M1823" s="99">
        <f>SUBTOTAL(9,M1822:M1822)</f>
        <v>38890118.230977036</v>
      </c>
      <c r="N1823" s="99">
        <f>SUBTOTAL(9,N1822:N1822)</f>
        <v>25142234.001355112</v>
      </c>
      <c r="O1823" s="99">
        <f>SUBTOTAL(9,O1822:O1822)</f>
        <v>0</v>
      </c>
      <c r="P1823" s="99">
        <f>SUBTOTAL(9,P1822:P1822)</f>
        <v>25142234.001355112</v>
      </c>
      <c r="Q1823" s="70"/>
      <c r="R1823" s="71"/>
      <c r="S1823" s="97"/>
      <c r="T1823" s="97"/>
      <c r="U1823" s="64"/>
      <c r="V1823" s="64"/>
    </row>
    <row r="1824" spans="1:22" ht="11.65" customHeight="1">
      <c r="A1824" s="2">
        <v>1704</v>
      </c>
      <c r="C1824" s="96"/>
      <c r="H1824" s="72"/>
      <c r="I1824" s="4"/>
      <c r="J1824" s="4"/>
      <c r="K1824" s="72"/>
      <c r="L1824" s="4"/>
      <c r="M1824" s="4"/>
      <c r="N1824" s="4"/>
      <c r="O1824" s="4"/>
      <c r="P1824" s="4"/>
      <c r="Q1824" s="70"/>
      <c r="R1824" s="71"/>
      <c r="S1824" s="97"/>
      <c r="T1824" s="97"/>
      <c r="U1824" s="64"/>
      <c r="V1824" s="64"/>
    </row>
    <row r="1825" spans="1:22" ht="11.65" customHeight="1">
      <c r="A1825" s="2">
        <v>1705</v>
      </c>
      <c r="C1825" s="96" t="s">
        <v>467</v>
      </c>
      <c r="D1825" s="1" t="s">
        <v>468</v>
      </c>
      <c r="H1825" s="72"/>
      <c r="I1825" s="4"/>
      <c r="J1825" s="4"/>
      <c r="K1825" s="72"/>
      <c r="L1825" s="4"/>
      <c r="M1825" s="4"/>
      <c r="N1825" s="4"/>
      <c r="O1825" s="4"/>
      <c r="P1825" s="4"/>
      <c r="Q1825" s="70"/>
      <c r="R1825" s="71"/>
      <c r="S1825" s="97"/>
      <c r="T1825" s="97"/>
      <c r="U1825" s="64"/>
      <c r="V1825" s="64"/>
    </row>
    <row r="1826" spans="1:22" ht="11.65" customHeight="1">
      <c r="A1826" s="2">
        <v>1706</v>
      </c>
      <c r="C1826" s="96"/>
      <c r="F1826" s="96" t="s">
        <v>663</v>
      </c>
      <c r="G1826" s="1" t="s">
        <v>131</v>
      </c>
      <c r="H1826" s="72"/>
      <c r="I1826" s="4">
        <v>23432962.775000002</v>
      </c>
      <c r="J1826" s="4">
        <v>11735635.560000001</v>
      </c>
      <c r="K1826" s="72"/>
      <c r="L1826" s="4">
        <v>23432962.775000002</v>
      </c>
      <c r="M1826" s="4">
        <f>L1826-N1826</f>
        <v>11697327.215000002</v>
      </c>
      <c r="N1826" s="98">
        <v>11735635.560000001</v>
      </c>
      <c r="O1826" s="4">
        <f>P1826-N1826</f>
        <v>0</v>
      </c>
      <c r="P1826" s="4">
        <v>11735635.560000001</v>
      </c>
      <c r="Q1826" s="70"/>
      <c r="R1826" s="71"/>
      <c r="S1826" s="97"/>
      <c r="T1826" s="97"/>
      <c r="U1826" s="64"/>
      <c r="V1826" s="64"/>
    </row>
    <row r="1827" spans="1:22" ht="11.65" customHeight="1">
      <c r="A1827" s="2">
        <v>1707</v>
      </c>
      <c r="C1827" s="96"/>
      <c r="H1827" s="72" t="s">
        <v>408</v>
      </c>
      <c r="I1827" s="99">
        <v>23432962.775000002</v>
      </c>
      <c r="J1827" s="99">
        <v>11735635.560000001</v>
      </c>
      <c r="K1827" s="72"/>
      <c r="L1827" s="99">
        <f>SUBTOTAL(9,L1826)</f>
        <v>23432962.775000002</v>
      </c>
      <c r="M1827" s="99">
        <f>SUBTOTAL(9,M1826)</f>
        <v>11697327.215000002</v>
      </c>
      <c r="N1827" s="99">
        <f>SUBTOTAL(9,N1826)</f>
        <v>11735635.560000001</v>
      </c>
      <c r="O1827" s="99">
        <f>SUBTOTAL(9,O1826)</f>
        <v>0</v>
      </c>
      <c r="P1827" s="99">
        <f>SUBTOTAL(9,P1826)</f>
        <v>11735635.560000001</v>
      </c>
      <c r="Q1827" s="70"/>
      <c r="R1827" s="71"/>
      <c r="S1827" s="97"/>
      <c r="T1827" s="97"/>
      <c r="U1827" s="64"/>
      <c r="V1827" s="64"/>
    </row>
    <row r="1828" spans="1:22" ht="11.65" customHeight="1">
      <c r="A1828" s="2">
        <v>1708</v>
      </c>
      <c r="C1828" s="96"/>
      <c r="H1828" s="72"/>
      <c r="I1828" s="4"/>
      <c r="J1828" s="4"/>
      <c r="K1828" s="72"/>
      <c r="L1828" s="4"/>
      <c r="M1828" s="4"/>
      <c r="N1828" s="4"/>
      <c r="O1828" s="4"/>
      <c r="P1828" s="4"/>
      <c r="Q1828" s="70"/>
      <c r="R1828" s="71"/>
      <c r="S1828" s="97"/>
      <c r="T1828" s="97"/>
      <c r="U1828" s="64"/>
      <c r="V1828" s="64"/>
    </row>
    <row r="1829" spans="1:22" ht="11.65" customHeight="1">
      <c r="A1829" s="2">
        <v>1709</v>
      </c>
      <c r="C1829" s="96" t="s">
        <v>469</v>
      </c>
      <c r="D1829" s="1" t="s">
        <v>470</v>
      </c>
      <c r="H1829" s="72"/>
      <c r="I1829" s="4"/>
      <c r="J1829" s="4"/>
      <c r="K1829" s="72"/>
      <c r="L1829" s="4"/>
      <c r="M1829" s="4"/>
      <c r="N1829" s="4"/>
      <c r="O1829" s="4"/>
      <c r="P1829" s="4"/>
      <c r="Q1829" s="70"/>
      <c r="R1829" s="71"/>
      <c r="S1829" s="97"/>
      <c r="T1829" s="97"/>
      <c r="U1829" s="64"/>
      <c r="V1829" s="64"/>
    </row>
    <row r="1830" spans="1:22" ht="11.65" customHeight="1">
      <c r="A1830" s="2">
        <v>1710</v>
      </c>
      <c r="C1830" s="96"/>
      <c r="F1830" s="96" t="s">
        <v>663</v>
      </c>
      <c r="G1830" s="1" t="s">
        <v>131</v>
      </c>
      <c r="H1830" s="72"/>
      <c r="I1830" s="4">
        <v>0</v>
      </c>
      <c r="J1830" s="4">
        <v>0</v>
      </c>
      <c r="K1830" s="72"/>
      <c r="L1830" s="4">
        <v>0</v>
      </c>
      <c r="M1830" s="4">
        <f>L1830-N1830</f>
        <v>0</v>
      </c>
      <c r="N1830" s="98">
        <v>0</v>
      </c>
      <c r="O1830" s="4">
        <f>P1830-N1830</f>
        <v>0</v>
      </c>
      <c r="P1830" s="4">
        <v>0</v>
      </c>
      <c r="Q1830" s="70"/>
      <c r="R1830" s="71"/>
      <c r="S1830" s="97"/>
      <c r="T1830" s="97"/>
      <c r="U1830" s="64"/>
      <c r="V1830" s="64"/>
    </row>
    <row r="1831" spans="1:22" ht="11.65" customHeight="1">
      <c r="A1831" s="2">
        <v>1711</v>
      </c>
      <c r="C1831" s="96"/>
      <c r="H1831" s="72" t="s">
        <v>408</v>
      </c>
      <c r="I1831" s="99">
        <v>0</v>
      </c>
      <c r="J1831" s="99">
        <v>0</v>
      </c>
      <c r="K1831" s="72"/>
      <c r="L1831" s="99">
        <f>SUBTOTAL(9,L1830)</f>
        <v>0</v>
      </c>
      <c r="M1831" s="99">
        <f>SUBTOTAL(9,M1830)</f>
        <v>0</v>
      </c>
      <c r="N1831" s="99">
        <f>SUBTOTAL(9,N1830)</f>
        <v>0</v>
      </c>
      <c r="O1831" s="99">
        <f>SUBTOTAL(9,O1830)</f>
        <v>0</v>
      </c>
      <c r="P1831" s="99">
        <f>SUBTOTAL(9,P1830)</f>
        <v>0</v>
      </c>
      <c r="Q1831" s="70"/>
      <c r="R1831" s="71"/>
      <c r="S1831" s="97"/>
      <c r="T1831" s="97"/>
      <c r="U1831" s="64"/>
      <c r="V1831" s="64"/>
    </row>
    <row r="1832" spans="1:22" ht="11.65" customHeight="1">
      <c r="A1832" s="2">
        <v>1712</v>
      </c>
      <c r="C1832" s="96"/>
      <c r="H1832" s="72"/>
      <c r="I1832" s="4"/>
      <c r="J1832" s="4"/>
      <c r="K1832" s="72"/>
      <c r="L1832" s="4"/>
      <c r="M1832" s="4"/>
      <c r="N1832" s="4"/>
      <c r="O1832" s="4"/>
      <c r="P1832" s="4"/>
      <c r="Q1832" s="70"/>
      <c r="R1832" s="71"/>
      <c r="S1832" s="97"/>
      <c r="T1832" s="97"/>
      <c r="U1832" s="64"/>
      <c r="V1832" s="64"/>
    </row>
    <row r="1833" spans="1:22" ht="11.65" customHeight="1">
      <c r="A1833" s="2">
        <v>1713</v>
      </c>
      <c r="C1833" s="96"/>
      <c r="H1833" s="72"/>
      <c r="I1833" s="4"/>
      <c r="J1833" s="4"/>
      <c r="K1833" s="72"/>
      <c r="L1833" s="4"/>
      <c r="M1833" s="4"/>
      <c r="N1833" s="4"/>
      <c r="O1833" s="4"/>
      <c r="P1833" s="4"/>
      <c r="Q1833" s="70"/>
      <c r="R1833" s="71"/>
      <c r="S1833" s="97"/>
      <c r="T1833" s="97"/>
      <c r="U1833" s="64"/>
      <c r="V1833" s="64"/>
    </row>
    <row r="1834" spans="1:22" ht="11.65" customHeight="1" thickBot="1">
      <c r="A1834" s="2">
        <v>1714</v>
      </c>
      <c r="C1834" s="101" t="s">
        <v>471</v>
      </c>
      <c r="H1834" s="102" t="s">
        <v>408</v>
      </c>
      <c r="I1834" s="103">
        <v>5487815599.5049896</v>
      </c>
      <c r="J1834" s="103">
        <v>2335996107.534996</v>
      </c>
      <c r="K1834" s="102"/>
      <c r="L1834" s="103">
        <f>SUBTOTAL(9,L1767:L1831)</f>
        <v>5797454829.6669769</v>
      </c>
      <c r="M1834" s="103">
        <f>SUBTOTAL(9,M1767:M1831)</f>
        <v>3329881107.7537103</v>
      </c>
      <c r="N1834" s="103">
        <f>SUBTOTAL(9,N1767:N1831)</f>
        <v>2467573721.9132667</v>
      </c>
      <c r="O1834" s="103">
        <f>SUBTOTAL(9,O1767:O1831)</f>
        <v>0</v>
      </c>
      <c r="P1834" s="103">
        <f>SUBTOTAL(9,P1767:P1831)</f>
        <v>2467573721.9132667</v>
      </c>
      <c r="Q1834" s="70"/>
      <c r="R1834" s="71"/>
      <c r="S1834" s="97"/>
      <c r="T1834" s="97"/>
      <c r="U1834" s="64"/>
      <c r="V1834" s="64"/>
    </row>
    <row r="1835" spans="1:22" ht="11.65" customHeight="1" thickTop="1">
      <c r="A1835" s="2">
        <v>1715</v>
      </c>
      <c r="C1835" s="96"/>
      <c r="H1835" s="72"/>
      <c r="I1835" s="104"/>
      <c r="J1835" s="104"/>
      <c r="K1835" s="72"/>
      <c r="L1835" s="104"/>
      <c r="M1835" s="4"/>
      <c r="N1835" s="4"/>
      <c r="O1835" s="4"/>
      <c r="P1835" s="4"/>
      <c r="Q1835" s="70"/>
      <c r="R1835" s="71"/>
      <c r="S1835" s="97"/>
      <c r="T1835" s="97"/>
      <c r="U1835" s="64"/>
      <c r="V1835" s="64"/>
    </row>
    <row r="1836" spans="1:22" ht="11.65" customHeight="1">
      <c r="A1836" s="2">
        <v>1716</v>
      </c>
      <c r="C1836" s="96" t="s">
        <v>472</v>
      </c>
      <c r="H1836" s="72"/>
      <c r="I1836" s="4"/>
      <c r="J1836" s="4"/>
      <c r="K1836" s="72"/>
      <c r="L1836" s="4"/>
      <c r="M1836" s="4"/>
      <c r="N1836" s="4"/>
      <c r="O1836" s="4"/>
      <c r="P1836" s="4"/>
      <c r="Q1836" s="70"/>
      <c r="R1836" s="71"/>
      <c r="S1836" s="97"/>
      <c r="T1836" s="97"/>
      <c r="U1836" s="64"/>
      <c r="V1836" s="64"/>
    </row>
    <row r="1837" spans="1:22" ht="11.65" customHeight="1">
      <c r="A1837" s="2">
        <v>1717</v>
      </c>
      <c r="C1837" s="96"/>
      <c r="E1837" s="96" t="s">
        <v>131</v>
      </c>
      <c r="H1837" s="72"/>
      <c r="I1837" s="4">
        <v>5487815599.5049896</v>
      </c>
      <c r="J1837" s="4">
        <v>2335996107.534996</v>
      </c>
      <c r="K1837" s="72"/>
      <c r="L1837" s="4">
        <v>5797454829.6669769</v>
      </c>
      <c r="M1837" s="4">
        <f>L1837-N1837</f>
        <v>3329881107.7537103</v>
      </c>
      <c r="N1837" s="98">
        <v>2467573721.9132667</v>
      </c>
      <c r="O1837" s="4">
        <f>P1837-N1837</f>
        <v>0</v>
      </c>
      <c r="P1837" s="4">
        <v>2467573721.9132667</v>
      </c>
      <c r="Q1837" s="70"/>
      <c r="R1837" s="71"/>
      <c r="S1837" s="97"/>
      <c r="T1837" s="97"/>
      <c r="U1837" s="64"/>
      <c r="V1837" s="64"/>
    </row>
    <row r="1838" spans="1:22" ht="11.65" customHeight="1">
      <c r="A1838" s="2">
        <v>1718</v>
      </c>
      <c r="C1838" s="96"/>
      <c r="H1838" s="72"/>
      <c r="I1838" s="4"/>
      <c r="J1838" s="4"/>
      <c r="K1838" s="72"/>
      <c r="L1838" s="4"/>
      <c r="M1838" s="4"/>
      <c r="N1838" s="4"/>
      <c r="O1838" s="4"/>
      <c r="P1838" s="4"/>
      <c r="Q1838" s="70"/>
      <c r="R1838" s="71"/>
      <c r="S1838" s="97"/>
      <c r="T1838" s="97"/>
      <c r="U1838" s="64"/>
      <c r="V1838" s="64"/>
    </row>
    <row r="1839" spans="1:22" ht="11.65" customHeight="1" thickBot="1">
      <c r="A1839" s="2">
        <v>1719</v>
      </c>
      <c r="C1839" s="96" t="s">
        <v>473</v>
      </c>
      <c r="H1839" s="72" t="s">
        <v>1</v>
      </c>
      <c r="I1839" s="114">
        <v>5487815599.5049896</v>
      </c>
      <c r="J1839" s="114">
        <v>2335996107.534996</v>
      </c>
      <c r="K1839" s="72"/>
      <c r="L1839" s="114">
        <f>SUM(L1837)</f>
        <v>5797454829.6669769</v>
      </c>
      <c r="M1839" s="114">
        <f>SUM(M1837)</f>
        <v>3329881107.7537103</v>
      </c>
      <c r="N1839" s="114">
        <f>SUM(N1837)</f>
        <v>2467573721.9132667</v>
      </c>
      <c r="O1839" s="114">
        <f>SUM(O1837)</f>
        <v>0</v>
      </c>
      <c r="P1839" s="114">
        <f>SUM(P1837)</f>
        <v>2467573721.9132667</v>
      </c>
      <c r="Q1839" s="70"/>
      <c r="R1839" s="71"/>
      <c r="S1839" s="97"/>
      <c r="T1839" s="97"/>
      <c r="U1839" s="64"/>
      <c r="V1839" s="64"/>
    </row>
    <row r="1840" spans="1:22" ht="11.65" customHeight="1" thickTop="1">
      <c r="A1840" s="2">
        <v>1720</v>
      </c>
      <c r="C1840" s="96">
        <v>389</v>
      </c>
      <c r="D1840" s="1" t="s">
        <v>407</v>
      </c>
      <c r="H1840" s="72"/>
      <c r="I1840" s="4"/>
      <c r="J1840" s="4"/>
      <c r="K1840" s="72"/>
      <c r="L1840" s="4"/>
      <c r="M1840" s="4"/>
      <c r="N1840" s="4"/>
      <c r="O1840" s="4"/>
      <c r="P1840" s="4"/>
      <c r="Q1840" s="70"/>
      <c r="R1840" s="71"/>
      <c r="S1840" s="97"/>
      <c r="T1840" s="97"/>
      <c r="U1840" s="64"/>
      <c r="V1840" s="64"/>
    </row>
    <row r="1841" spans="1:22" ht="11.65" customHeight="1">
      <c r="A1841" s="2">
        <v>1721</v>
      </c>
      <c r="C1841" s="96"/>
      <c r="F1841" s="96" t="s">
        <v>673</v>
      </c>
      <c r="G1841" s="1" t="s">
        <v>131</v>
      </c>
      <c r="H1841" s="72"/>
      <c r="I1841" s="4">
        <v>9472274.620000001</v>
      </c>
      <c r="J1841" s="4">
        <v>4018301.73</v>
      </c>
      <c r="K1841" s="72"/>
      <c r="L1841" s="4">
        <v>9472274.620000001</v>
      </c>
      <c r="M1841" s="4">
        <f>L1841-N1841</f>
        <v>5453972.8900000006</v>
      </c>
      <c r="N1841" s="98">
        <v>4018301.73</v>
      </c>
      <c r="O1841" s="4">
        <f>P1841-N1841</f>
        <v>0</v>
      </c>
      <c r="P1841" s="4">
        <v>4018301.73</v>
      </c>
      <c r="Q1841" s="70"/>
      <c r="R1841" s="71"/>
      <c r="S1841" s="97"/>
      <c r="T1841" s="97"/>
      <c r="U1841" s="64"/>
      <c r="V1841" s="64"/>
    </row>
    <row r="1842" spans="1:22" ht="11.65" customHeight="1">
      <c r="A1842" s="2">
        <v>1722</v>
      </c>
      <c r="C1842" s="96"/>
      <c r="F1842" s="96" t="s">
        <v>664</v>
      </c>
      <c r="G1842" s="1" t="s">
        <v>132</v>
      </c>
      <c r="H1842" s="72"/>
      <c r="I1842" s="4">
        <v>1128505.79</v>
      </c>
      <c r="J1842" s="4">
        <v>563042.74698454817</v>
      </c>
      <c r="K1842" s="72"/>
      <c r="L1842" s="4">
        <v>1128505.79</v>
      </c>
      <c r="M1842" s="4">
        <f>L1842-N1842</f>
        <v>565463.04301545187</v>
      </c>
      <c r="N1842" s="98">
        <v>563042.74698454817</v>
      </c>
      <c r="O1842" s="4">
        <f>P1842-N1842</f>
        <v>0</v>
      </c>
      <c r="P1842" s="4">
        <v>563042.74698454817</v>
      </c>
      <c r="Q1842" s="70"/>
      <c r="R1842" s="71"/>
      <c r="S1842" s="97"/>
      <c r="T1842" s="97"/>
      <c r="U1842" s="64"/>
      <c r="V1842" s="64"/>
    </row>
    <row r="1843" spans="1:22" ht="11.65" customHeight="1">
      <c r="A1843" s="2">
        <v>1723</v>
      </c>
      <c r="C1843" s="96"/>
      <c r="F1843" s="96" t="s">
        <v>662</v>
      </c>
      <c r="G1843" s="1" t="s">
        <v>135</v>
      </c>
      <c r="H1843" s="72"/>
      <c r="I1843" s="4">
        <v>332.32</v>
      </c>
      <c r="J1843" s="4">
        <v>143.41163606125559</v>
      </c>
      <c r="K1843" s="72"/>
      <c r="L1843" s="4">
        <v>332.32</v>
      </c>
      <c r="M1843" s="4">
        <f>L1843-N1843</f>
        <v>188.9083639387444</v>
      </c>
      <c r="N1843" s="98">
        <v>143.41163606125559</v>
      </c>
      <c r="O1843" s="4">
        <f>P1843-N1843</f>
        <v>0</v>
      </c>
      <c r="P1843" s="4">
        <v>143.41163606125559</v>
      </c>
      <c r="Q1843" s="70"/>
      <c r="R1843" s="71"/>
      <c r="S1843" s="97"/>
      <c r="T1843" s="97"/>
      <c r="U1843" s="64"/>
      <c r="V1843" s="64"/>
    </row>
    <row r="1844" spans="1:22" ht="11.65" customHeight="1">
      <c r="A1844" s="2">
        <v>1724</v>
      </c>
      <c r="C1844" s="96"/>
      <c r="F1844" s="96" t="s">
        <v>676</v>
      </c>
      <c r="G1844" s="1" t="s">
        <v>135</v>
      </c>
      <c r="H1844" s="72"/>
      <c r="I1844" s="4">
        <v>1227.55</v>
      </c>
      <c r="J1844" s="4">
        <v>529.74528721411377</v>
      </c>
      <c r="K1844" s="72"/>
      <c r="L1844" s="4">
        <v>1227.55</v>
      </c>
      <c r="M1844" s="4">
        <f>L1844-N1844</f>
        <v>697.80471278588618</v>
      </c>
      <c r="N1844" s="98">
        <v>529.74528721411377</v>
      </c>
      <c r="O1844" s="4">
        <f>P1844-N1844</f>
        <v>0</v>
      </c>
      <c r="P1844" s="4">
        <v>529.74528721411377</v>
      </c>
      <c r="Q1844" s="70"/>
      <c r="R1844" s="71"/>
      <c r="S1844" s="97"/>
      <c r="T1844" s="97"/>
      <c r="U1844" s="64"/>
      <c r="V1844" s="64"/>
    </row>
    <row r="1845" spans="1:22" ht="11.65" customHeight="1">
      <c r="A1845" s="2">
        <v>1725</v>
      </c>
      <c r="C1845" s="96"/>
      <c r="F1845" s="96" t="s">
        <v>671</v>
      </c>
      <c r="G1845" s="1" t="s">
        <v>134</v>
      </c>
      <c r="H1845" s="72"/>
      <c r="I1845" s="4">
        <v>5597377.54</v>
      </c>
      <c r="J1845" s="4">
        <v>2398678.1236888855</v>
      </c>
      <c r="K1845" s="72"/>
      <c r="L1845" s="4">
        <v>5597377.54</v>
      </c>
      <c r="M1845" s="4">
        <f>L1845-N1845</f>
        <v>3198699.4163111146</v>
      </c>
      <c r="N1845" s="98">
        <v>2398678.1236888855</v>
      </c>
      <c r="O1845" s="4">
        <f>P1845-N1845</f>
        <v>0</v>
      </c>
      <c r="P1845" s="4">
        <v>2398678.1236888855</v>
      </c>
      <c r="Q1845" s="70"/>
      <c r="R1845" s="71"/>
      <c r="S1845" s="97"/>
      <c r="T1845" s="97"/>
      <c r="U1845" s="64"/>
      <c r="V1845" s="64"/>
    </row>
    <row r="1846" spans="1:22" ht="11.65" customHeight="1">
      <c r="A1846" s="2">
        <v>1726</v>
      </c>
      <c r="C1846" s="96"/>
      <c r="H1846" s="72" t="s">
        <v>408</v>
      </c>
      <c r="I1846" s="99">
        <v>16199717.82</v>
      </c>
      <c r="J1846" s="99">
        <v>6980695.7575967088</v>
      </c>
      <c r="K1846" s="72"/>
      <c r="L1846" s="99">
        <f>SUBTOTAL(9,L1841:L1845)</f>
        <v>16199717.82</v>
      </c>
      <c r="M1846" s="99">
        <f>SUBTOTAL(9,M1841:M1845)</f>
        <v>9219022.0624032915</v>
      </c>
      <c r="N1846" s="99">
        <f>SUBTOTAL(9,N1841:N1845)</f>
        <v>6980695.7575967088</v>
      </c>
      <c r="O1846" s="99">
        <f>SUBTOTAL(9,O1841:O1845)</f>
        <v>0</v>
      </c>
      <c r="P1846" s="99">
        <f>SUBTOTAL(9,P1841:P1845)</f>
        <v>6980695.7575967088</v>
      </c>
      <c r="Q1846" s="70"/>
      <c r="R1846" s="71"/>
      <c r="S1846" s="97"/>
      <c r="T1846" s="97"/>
      <c r="U1846" s="64"/>
      <c r="V1846" s="64"/>
    </row>
    <row r="1847" spans="1:22" ht="11.65" customHeight="1">
      <c r="A1847" s="2">
        <v>1727</v>
      </c>
      <c r="C1847" s="96"/>
      <c r="H1847" s="72"/>
      <c r="I1847" s="4"/>
      <c r="J1847" s="4"/>
      <c r="K1847" s="72"/>
      <c r="L1847" s="4"/>
      <c r="M1847" s="4"/>
      <c r="N1847" s="4"/>
      <c r="O1847" s="4"/>
      <c r="P1847" s="4"/>
      <c r="Q1847" s="70"/>
      <c r="R1847" s="71"/>
      <c r="S1847" s="97"/>
      <c r="T1847" s="97"/>
      <c r="U1847" s="64"/>
      <c r="V1847" s="64"/>
    </row>
    <row r="1848" spans="1:22" ht="11.65" customHeight="1">
      <c r="A1848" s="2">
        <v>1728</v>
      </c>
      <c r="C1848" s="96">
        <v>390</v>
      </c>
      <c r="D1848" s="1" t="s">
        <v>409</v>
      </c>
      <c r="H1848" s="72"/>
      <c r="I1848" s="4"/>
      <c r="J1848" s="4"/>
      <c r="K1848" s="72"/>
      <c r="L1848" s="4"/>
      <c r="M1848" s="4"/>
      <c r="N1848" s="4"/>
      <c r="O1848" s="4"/>
      <c r="P1848" s="4"/>
      <c r="Q1848" s="70"/>
      <c r="R1848" s="71"/>
      <c r="S1848" s="97"/>
      <c r="T1848" s="97"/>
      <c r="U1848" s="64"/>
      <c r="V1848" s="64"/>
    </row>
    <row r="1849" spans="1:22" ht="11.65" customHeight="1">
      <c r="A1849" s="2">
        <v>1729</v>
      </c>
      <c r="C1849" s="96"/>
      <c r="F1849" s="96" t="s">
        <v>673</v>
      </c>
      <c r="G1849" s="1" t="s">
        <v>131</v>
      </c>
      <c r="H1849" s="72"/>
      <c r="I1849" s="4">
        <v>112107056.69999981</v>
      </c>
      <c r="J1849" s="4">
        <v>37389515.959999897</v>
      </c>
      <c r="K1849" s="72"/>
      <c r="L1849" s="4">
        <v>112107056.69999981</v>
      </c>
      <c r="M1849" s="4">
        <f t="shared" ref="M1849:M1854" si="40">L1849-N1849</f>
        <v>74717540.73999992</v>
      </c>
      <c r="N1849" s="98">
        <v>37389515.959999897</v>
      </c>
      <c r="O1849" s="4">
        <f t="shared" ref="O1849:O1854" si="41">P1849-N1849</f>
        <v>0</v>
      </c>
      <c r="P1849" s="4">
        <v>37389515.959999897</v>
      </c>
      <c r="Q1849" s="70"/>
      <c r="R1849" s="71"/>
      <c r="S1849" s="97"/>
      <c r="T1849" s="97"/>
      <c r="U1849" s="64"/>
      <c r="V1849" s="64"/>
    </row>
    <row r="1850" spans="1:22" ht="11.65" customHeight="1">
      <c r="A1850" s="2">
        <v>1730</v>
      </c>
      <c r="C1850" s="96"/>
      <c r="F1850" s="96" t="s">
        <v>662</v>
      </c>
      <c r="G1850" s="1" t="s">
        <v>135</v>
      </c>
      <c r="H1850" s="72"/>
      <c r="I1850" s="4">
        <v>357227.315</v>
      </c>
      <c r="J1850" s="4">
        <v>154160.30840731677</v>
      </c>
      <c r="K1850" s="72"/>
      <c r="L1850" s="4">
        <v>357227.315</v>
      </c>
      <c r="M1850" s="4">
        <f t="shared" si="40"/>
        <v>203067.00659268323</v>
      </c>
      <c r="N1850" s="98">
        <v>154160.30840731677</v>
      </c>
      <c r="O1850" s="4">
        <f t="shared" si="41"/>
        <v>0</v>
      </c>
      <c r="P1850" s="4">
        <v>154160.30840731677</v>
      </c>
      <c r="Q1850" s="70"/>
      <c r="R1850" s="71"/>
      <c r="S1850" s="97"/>
      <c r="T1850" s="97"/>
      <c r="U1850" s="64"/>
      <c r="V1850" s="64"/>
    </row>
    <row r="1851" spans="1:22" ht="11.65" customHeight="1">
      <c r="A1851" s="2">
        <v>1731</v>
      </c>
      <c r="C1851" s="96"/>
      <c r="F1851" s="96" t="s">
        <v>662</v>
      </c>
      <c r="G1851" s="1" t="s">
        <v>135</v>
      </c>
      <c r="H1851" s="72"/>
      <c r="I1851" s="4">
        <v>1637048.81</v>
      </c>
      <c r="J1851" s="4">
        <v>706463.19256810169</v>
      </c>
      <c r="K1851" s="72"/>
      <c r="L1851" s="4">
        <v>1637048.81</v>
      </c>
      <c r="M1851" s="4">
        <f t="shared" si="40"/>
        <v>930585.61743189837</v>
      </c>
      <c r="N1851" s="98">
        <v>706463.19256810169</v>
      </c>
      <c r="O1851" s="4">
        <f t="shared" si="41"/>
        <v>0</v>
      </c>
      <c r="P1851" s="4">
        <v>706463.19256810169</v>
      </c>
      <c r="Q1851" s="70"/>
      <c r="R1851" s="71"/>
      <c r="S1851" s="97"/>
      <c r="T1851" s="97"/>
      <c r="U1851" s="64"/>
      <c r="V1851" s="64"/>
    </row>
    <row r="1852" spans="1:22" ht="11.65" customHeight="1">
      <c r="A1852" s="2">
        <v>1732</v>
      </c>
      <c r="C1852" s="96"/>
      <c r="F1852" s="96" t="s">
        <v>664</v>
      </c>
      <c r="G1852" s="1" t="s">
        <v>132</v>
      </c>
      <c r="H1852" s="72"/>
      <c r="I1852" s="4">
        <v>12316754.564999901</v>
      </c>
      <c r="J1852" s="4">
        <v>6145169.4671517964</v>
      </c>
      <c r="K1852" s="72"/>
      <c r="L1852" s="4">
        <v>12316754.564999901</v>
      </c>
      <c r="M1852" s="4">
        <f t="shared" si="40"/>
        <v>6171585.0978481043</v>
      </c>
      <c r="N1852" s="98">
        <v>6145169.4671517964</v>
      </c>
      <c r="O1852" s="4">
        <f t="shared" si="41"/>
        <v>0</v>
      </c>
      <c r="P1852" s="4">
        <v>6145169.4671517964</v>
      </c>
      <c r="Q1852" s="70"/>
      <c r="R1852" s="71"/>
      <c r="S1852" s="97"/>
      <c r="T1852" s="97"/>
      <c r="U1852" s="64"/>
      <c r="V1852" s="64"/>
    </row>
    <row r="1853" spans="1:22" ht="11.65" customHeight="1">
      <c r="A1853" s="2">
        <v>1733</v>
      </c>
      <c r="C1853" s="96"/>
      <c r="F1853" s="96" t="s">
        <v>676</v>
      </c>
      <c r="G1853" s="1" t="s">
        <v>135</v>
      </c>
      <c r="H1853" s="72"/>
      <c r="I1853" s="4">
        <v>4574162.9749999996</v>
      </c>
      <c r="J1853" s="4">
        <v>1973965.4425119464</v>
      </c>
      <c r="K1853" s="72"/>
      <c r="L1853" s="4">
        <v>4574162.9749999996</v>
      </c>
      <c r="M1853" s="4">
        <f t="shared" si="40"/>
        <v>2600197.5324880532</v>
      </c>
      <c r="N1853" s="98">
        <v>1973965.4425119464</v>
      </c>
      <c r="O1853" s="4">
        <f t="shared" si="41"/>
        <v>0</v>
      </c>
      <c r="P1853" s="4">
        <v>1973965.4425119464</v>
      </c>
      <c r="Q1853" s="70"/>
      <c r="R1853" s="71"/>
      <c r="S1853" s="97"/>
      <c r="T1853" s="97"/>
      <c r="U1853" s="64"/>
      <c r="V1853" s="64"/>
    </row>
    <row r="1854" spans="1:22" ht="11.65" customHeight="1">
      <c r="A1854" s="2">
        <v>1734</v>
      </c>
      <c r="C1854" s="96"/>
      <c r="F1854" s="96" t="s">
        <v>671</v>
      </c>
      <c r="G1854" s="1" t="s">
        <v>134</v>
      </c>
      <c r="H1854" s="72"/>
      <c r="I1854" s="4">
        <v>103476927.94</v>
      </c>
      <c r="J1854" s="4">
        <v>44343595.117975406</v>
      </c>
      <c r="K1854" s="72"/>
      <c r="L1854" s="4">
        <v>103476927.94</v>
      </c>
      <c r="M1854" s="4">
        <f t="shared" si="40"/>
        <v>59133332.822024591</v>
      </c>
      <c r="N1854" s="98">
        <v>44343595.117975406</v>
      </c>
      <c r="O1854" s="4">
        <f t="shared" si="41"/>
        <v>0</v>
      </c>
      <c r="P1854" s="4">
        <v>44343595.117975406</v>
      </c>
      <c r="Q1854" s="70"/>
      <c r="R1854" s="71"/>
      <c r="S1854" s="97"/>
      <c r="T1854" s="97"/>
      <c r="U1854" s="64"/>
      <c r="V1854" s="64"/>
    </row>
    <row r="1855" spans="1:22" ht="11.65" customHeight="1">
      <c r="A1855" s="2">
        <v>1735</v>
      </c>
      <c r="C1855" s="96"/>
      <c r="H1855" s="72" t="s">
        <v>408</v>
      </c>
      <c r="I1855" s="99">
        <v>234469178.30499971</v>
      </c>
      <c r="J1855" s="99">
        <v>90712869.48861447</v>
      </c>
      <c r="K1855" s="72"/>
      <c r="L1855" s="99">
        <f>SUBTOTAL(9,L1849:L1854)</f>
        <v>234469178.30499971</v>
      </c>
      <c r="M1855" s="99">
        <f>SUBTOTAL(9,M1849:M1854)</f>
        <v>143756308.81638524</v>
      </c>
      <c r="N1855" s="99">
        <f>SUBTOTAL(9,N1849:N1854)</f>
        <v>90712869.48861447</v>
      </c>
      <c r="O1855" s="99">
        <f>SUBTOTAL(9,O1849:O1854)</f>
        <v>0</v>
      </c>
      <c r="P1855" s="99">
        <f>SUBTOTAL(9,P1849:P1854)</f>
        <v>90712869.48861447</v>
      </c>
      <c r="Q1855" s="70"/>
      <c r="R1855" s="71"/>
      <c r="S1855" s="97"/>
      <c r="T1855" s="97"/>
      <c r="U1855" s="64"/>
      <c r="V1855" s="64"/>
    </row>
    <row r="1856" spans="1:22" ht="11.65" customHeight="1">
      <c r="A1856" s="2">
        <v>1736</v>
      </c>
      <c r="C1856" s="96"/>
      <c r="H1856" s="72"/>
      <c r="I1856" s="4"/>
      <c r="J1856" s="4"/>
      <c r="K1856" s="72"/>
      <c r="L1856" s="4"/>
      <c r="M1856" s="4"/>
      <c r="N1856" s="4"/>
      <c r="O1856" s="4"/>
      <c r="P1856" s="4"/>
      <c r="Q1856" s="70"/>
      <c r="R1856" s="71"/>
      <c r="S1856" s="97"/>
      <c r="T1856" s="97"/>
      <c r="U1856" s="64"/>
      <c r="V1856" s="64"/>
    </row>
    <row r="1857" spans="1:22" ht="11.65" customHeight="1">
      <c r="A1857" s="2">
        <v>1737</v>
      </c>
      <c r="C1857" s="96">
        <v>391</v>
      </c>
      <c r="D1857" s="1" t="s">
        <v>474</v>
      </c>
      <c r="H1857" s="72"/>
      <c r="I1857" s="4"/>
      <c r="J1857" s="4"/>
      <c r="K1857" s="72"/>
      <c r="L1857" s="4"/>
      <c r="M1857" s="4"/>
      <c r="N1857" s="4"/>
      <c r="O1857" s="4"/>
      <c r="P1857" s="4"/>
      <c r="Q1857" s="70"/>
      <c r="R1857" s="71"/>
      <c r="S1857" s="97"/>
      <c r="T1857" s="97"/>
      <c r="U1857" s="64"/>
      <c r="V1857" s="64"/>
    </row>
    <row r="1858" spans="1:22" ht="11.65" customHeight="1">
      <c r="A1858" s="2">
        <v>1738</v>
      </c>
      <c r="C1858" s="96"/>
      <c r="F1858" s="96" t="s">
        <v>673</v>
      </c>
      <c r="G1858" s="1" t="s">
        <v>131</v>
      </c>
      <c r="H1858" s="72"/>
      <c r="I1858" s="4">
        <v>10780206.160000002</v>
      </c>
      <c r="J1858" s="4">
        <v>2499887.34</v>
      </c>
      <c r="K1858" s="72"/>
      <c r="L1858" s="4">
        <v>10780206.160000002</v>
      </c>
      <c r="M1858" s="4">
        <f t="shared" ref="M1858:M1864" si="42">L1858-N1858</f>
        <v>8280318.8200000022</v>
      </c>
      <c r="N1858" s="98">
        <v>2499887.34</v>
      </c>
      <c r="O1858" s="4">
        <f t="shared" ref="O1858:O1864" si="43">P1858-N1858</f>
        <v>0</v>
      </c>
      <c r="P1858" s="4">
        <v>2499887.34</v>
      </c>
      <c r="Q1858" s="70"/>
      <c r="R1858" s="71"/>
      <c r="S1858" s="97"/>
      <c r="T1858" s="97"/>
      <c r="U1858" s="64"/>
      <c r="V1858" s="64"/>
    </row>
    <row r="1859" spans="1:22" ht="11.65" customHeight="1">
      <c r="A1859" s="2">
        <v>1739</v>
      </c>
      <c r="C1859" s="96"/>
      <c r="F1859" s="96" t="s">
        <v>662</v>
      </c>
      <c r="G1859" s="1" t="s">
        <v>135</v>
      </c>
      <c r="H1859" s="72"/>
      <c r="I1859" s="4">
        <v>522.82500000000005</v>
      </c>
      <c r="J1859" s="4">
        <v>225.6234611932052</v>
      </c>
      <c r="K1859" s="72"/>
      <c r="L1859" s="4">
        <v>522.82500000000005</v>
      </c>
      <c r="M1859" s="4">
        <f t="shared" si="42"/>
        <v>297.20153880679482</v>
      </c>
      <c r="N1859" s="98">
        <v>225.6234611932052</v>
      </c>
      <c r="O1859" s="4">
        <f t="shared" si="43"/>
        <v>0</v>
      </c>
      <c r="P1859" s="4">
        <v>225.6234611932052</v>
      </c>
      <c r="Q1859" s="70"/>
      <c r="R1859" s="71"/>
      <c r="S1859" s="97"/>
      <c r="T1859" s="97"/>
      <c r="U1859" s="64"/>
      <c r="V1859" s="64"/>
    </row>
    <row r="1860" spans="1:22" ht="11.65" customHeight="1">
      <c r="A1860" s="2">
        <v>1740</v>
      </c>
      <c r="C1860" s="96"/>
      <c r="F1860" s="96" t="s">
        <v>662</v>
      </c>
      <c r="G1860" s="1" t="s">
        <v>135</v>
      </c>
      <c r="H1860" s="72"/>
      <c r="I1860" s="4">
        <v>5295.12</v>
      </c>
      <c r="J1860" s="4">
        <v>2285.0921471493612</v>
      </c>
      <c r="K1860" s="72"/>
      <c r="L1860" s="4">
        <v>5295.12</v>
      </c>
      <c r="M1860" s="4">
        <f t="shared" si="42"/>
        <v>3010.0278528506387</v>
      </c>
      <c r="N1860" s="98">
        <v>2285.0921471493612</v>
      </c>
      <c r="O1860" s="4">
        <f t="shared" si="43"/>
        <v>0</v>
      </c>
      <c r="P1860" s="4">
        <v>2285.0921471493612</v>
      </c>
      <c r="Q1860" s="70"/>
      <c r="R1860" s="71"/>
      <c r="S1860" s="97"/>
      <c r="T1860" s="97"/>
      <c r="U1860" s="64"/>
      <c r="V1860" s="64"/>
    </row>
    <row r="1861" spans="1:22" ht="11.65" customHeight="1">
      <c r="A1861" s="2">
        <v>1741</v>
      </c>
      <c r="C1861" s="96"/>
      <c r="F1861" s="96" t="s">
        <v>664</v>
      </c>
      <c r="G1861" s="1" t="s">
        <v>132</v>
      </c>
      <c r="H1861" s="72"/>
      <c r="I1861" s="4">
        <v>8237244.7249999996</v>
      </c>
      <c r="J1861" s="4">
        <v>4109789.1908449833</v>
      </c>
      <c r="K1861" s="72"/>
      <c r="L1861" s="4">
        <v>8237244.7249999996</v>
      </c>
      <c r="M1861" s="4">
        <f t="shared" si="42"/>
        <v>4127455.5341550163</v>
      </c>
      <c r="N1861" s="98">
        <v>4109789.1908449833</v>
      </c>
      <c r="O1861" s="4">
        <f t="shared" si="43"/>
        <v>0</v>
      </c>
      <c r="P1861" s="4">
        <v>4109789.1908449833</v>
      </c>
      <c r="Q1861" s="70"/>
      <c r="R1861" s="71"/>
      <c r="S1861" s="97"/>
      <c r="T1861" s="97"/>
      <c r="U1861" s="64"/>
      <c r="V1861" s="64"/>
    </row>
    <row r="1862" spans="1:22" ht="11.65" customHeight="1">
      <c r="A1862" s="2">
        <v>1742</v>
      </c>
      <c r="C1862" s="96"/>
      <c r="F1862" s="96" t="s">
        <v>676</v>
      </c>
      <c r="G1862" s="1" t="s">
        <v>135</v>
      </c>
      <c r="H1862" s="72"/>
      <c r="I1862" s="4">
        <v>4707440.90499999</v>
      </c>
      <c r="J1862" s="4">
        <v>2031481.1081118386</v>
      </c>
      <c r="K1862" s="72"/>
      <c r="L1862" s="4">
        <v>4707440.90499999</v>
      </c>
      <c r="M1862" s="4">
        <f t="shared" si="42"/>
        <v>2675959.7968881512</v>
      </c>
      <c r="N1862" s="98">
        <v>2031481.1081118386</v>
      </c>
      <c r="O1862" s="4">
        <f t="shared" si="43"/>
        <v>0</v>
      </c>
      <c r="P1862" s="4">
        <v>2031481.1081118386</v>
      </c>
      <c r="Q1862" s="70"/>
      <c r="R1862" s="71"/>
      <c r="S1862" s="97"/>
      <c r="T1862" s="97"/>
      <c r="U1862" s="64"/>
      <c r="V1862" s="64"/>
    </row>
    <row r="1863" spans="1:22" ht="11.65" customHeight="1">
      <c r="A1863" s="2">
        <v>1743</v>
      </c>
      <c r="C1863" s="96"/>
      <c r="F1863" s="96" t="s">
        <v>574</v>
      </c>
      <c r="G1863" s="1" t="s">
        <v>133</v>
      </c>
      <c r="H1863" s="72"/>
      <c r="I1863" s="4">
        <v>74096.22</v>
      </c>
      <c r="J1863" s="4">
        <v>31826.821561040735</v>
      </c>
      <c r="K1863" s="72"/>
      <c r="L1863" s="4">
        <v>74096.22</v>
      </c>
      <c r="M1863" s="4">
        <f t="shared" si="42"/>
        <v>42269.398438959266</v>
      </c>
      <c r="N1863" s="98">
        <v>31826.821561040735</v>
      </c>
      <c r="O1863" s="4">
        <f t="shared" si="43"/>
        <v>0</v>
      </c>
      <c r="P1863" s="4">
        <v>31826.821561040735</v>
      </c>
      <c r="Q1863" s="70"/>
      <c r="R1863" s="71"/>
      <c r="S1863" s="97"/>
      <c r="T1863" s="97"/>
      <c r="U1863" s="64"/>
      <c r="V1863" s="64"/>
    </row>
    <row r="1864" spans="1:22" ht="11.65" customHeight="1">
      <c r="A1864" s="2">
        <v>1744</v>
      </c>
      <c r="C1864" s="96"/>
      <c r="F1864" s="96" t="s">
        <v>671</v>
      </c>
      <c r="G1864" s="1" t="s">
        <v>134</v>
      </c>
      <c r="H1864" s="72"/>
      <c r="I1864" s="4">
        <v>52935534.239999898</v>
      </c>
      <c r="J1864" s="4">
        <v>22684785.337397788</v>
      </c>
      <c r="K1864" s="72"/>
      <c r="L1864" s="4">
        <v>52935534.239999898</v>
      </c>
      <c r="M1864" s="4">
        <f t="shared" si="42"/>
        <v>30250748.90260211</v>
      </c>
      <c r="N1864" s="98">
        <v>22684785.337397788</v>
      </c>
      <c r="O1864" s="4">
        <f t="shared" si="43"/>
        <v>0</v>
      </c>
      <c r="P1864" s="4">
        <v>22684785.337397788</v>
      </c>
      <c r="Q1864" s="70"/>
      <c r="R1864" s="71"/>
      <c r="S1864" s="97"/>
      <c r="T1864" s="97"/>
      <c r="U1864" s="64"/>
      <c r="V1864" s="64"/>
    </row>
    <row r="1865" spans="1:22" ht="11.65" customHeight="1">
      <c r="A1865" s="2">
        <v>1745</v>
      </c>
      <c r="C1865" s="96"/>
      <c r="F1865" s="96" t="s">
        <v>574</v>
      </c>
      <c r="G1865" s="1" t="s">
        <v>135</v>
      </c>
      <c r="H1865" s="72"/>
      <c r="I1865" s="4">
        <v>82042.464999999997</v>
      </c>
      <c r="J1865" s="4">
        <v>35405.164095294589</v>
      </c>
      <c r="K1865" s="72"/>
      <c r="L1865" s="4">
        <v>82042.464999999997</v>
      </c>
      <c r="M1865" s="4">
        <f>L1865-N1865</f>
        <v>46637.300904705407</v>
      </c>
      <c r="N1865" s="98">
        <v>35405.164095294589</v>
      </c>
      <c r="O1865" s="4">
        <f>P1865-N1865</f>
        <v>0</v>
      </c>
      <c r="P1865" s="4">
        <v>35405.164095294589</v>
      </c>
      <c r="Q1865" s="70"/>
      <c r="R1865" s="71"/>
      <c r="S1865" s="97"/>
      <c r="T1865" s="97"/>
      <c r="U1865" s="64"/>
      <c r="V1865" s="64"/>
    </row>
    <row r="1866" spans="1:22" ht="11.65" customHeight="1">
      <c r="A1866" s="2">
        <v>1746</v>
      </c>
      <c r="C1866" s="96"/>
      <c r="F1866" s="96" t="s">
        <v>574</v>
      </c>
      <c r="G1866" s="1" t="s">
        <v>135</v>
      </c>
      <c r="H1866" s="72"/>
      <c r="I1866" s="4">
        <v>0</v>
      </c>
      <c r="J1866" s="4">
        <v>0</v>
      </c>
      <c r="K1866" s="72"/>
      <c r="L1866" s="4">
        <v>0</v>
      </c>
      <c r="M1866" s="4">
        <f>L1866-N1866</f>
        <v>0</v>
      </c>
      <c r="N1866" s="98">
        <v>0</v>
      </c>
      <c r="O1866" s="4">
        <f>P1866-N1866</f>
        <v>0</v>
      </c>
      <c r="P1866" s="4">
        <v>0</v>
      </c>
      <c r="Q1866" s="70"/>
      <c r="R1866" s="71"/>
      <c r="S1866" s="97"/>
      <c r="T1866" s="97"/>
      <c r="U1866" s="64"/>
      <c r="V1866" s="64"/>
    </row>
    <row r="1867" spans="1:22" ht="11.65" customHeight="1">
      <c r="A1867" s="2">
        <v>1747</v>
      </c>
      <c r="C1867" s="96"/>
      <c r="H1867" s="72" t="s">
        <v>408</v>
      </c>
      <c r="I1867" s="99">
        <v>76822382.659999892</v>
      </c>
      <c r="J1867" s="99">
        <v>31395685.677619286</v>
      </c>
      <c r="K1867" s="72"/>
      <c r="L1867" s="99">
        <f>SUBTOTAL(9,L1858:L1866)</f>
        <v>76822382.659999892</v>
      </c>
      <c r="M1867" s="99">
        <f>SUBTOTAL(9,M1858:M1866)</f>
        <v>45426696.982380599</v>
      </c>
      <c r="N1867" s="99">
        <f>SUBTOTAL(9,N1858:N1866)</f>
        <v>31395685.677619286</v>
      </c>
      <c r="O1867" s="99">
        <f>SUBTOTAL(9,O1858:O1866)</f>
        <v>0</v>
      </c>
      <c r="P1867" s="99">
        <f>SUBTOTAL(9,P1858:P1866)</f>
        <v>31395685.677619286</v>
      </c>
      <c r="Q1867" s="70"/>
      <c r="R1867" s="71"/>
      <c r="S1867" s="97"/>
      <c r="T1867" s="97"/>
      <c r="U1867" s="64"/>
      <c r="V1867" s="64"/>
    </row>
    <row r="1868" spans="1:22" ht="11.65" customHeight="1">
      <c r="A1868" s="2">
        <v>1748</v>
      </c>
      <c r="C1868" s="96"/>
      <c r="H1868" s="72"/>
      <c r="I1868" s="104"/>
      <c r="J1868" s="104"/>
      <c r="K1868" s="72"/>
      <c r="L1868" s="104"/>
      <c r="M1868" s="4"/>
      <c r="N1868" s="4"/>
      <c r="O1868" s="4"/>
      <c r="P1868" s="4"/>
      <c r="Q1868" s="70"/>
      <c r="R1868" s="71"/>
      <c r="S1868" s="97"/>
      <c r="T1868" s="97"/>
      <c r="U1868" s="64"/>
      <c r="V1868" s="64"/>
    </row>
    <row r="1869" spans="1:22" ht="11.65" customHeight="1">
      <c r="A1869" s="2">
        <v>1749</v>
      </c>
      <c r="C1869" s="96">
        <v>392</v>
      </c>
      <c r="D1869" s="1" t="s">
        <v>475</v>
      </c>
      <c r="H1869" s="72"/>
      <c r="I1869" s="4"/>
      <c r="J1869" s="4"/>
      <c r="K1869" s="72"/>
      <c r="L1869" s="4"/>
      <c r="M1869" s="4"/>
      <c r="N1869" s="4"/>
      <c r="O1869" s="4"/>
      <c r="P1869" s="4"/>
      <c r="Q1869" s="70"/>
      <c r="R1869" s="71"/>
      <c r="S1869" s="97"/>
      <c r="T1869" s="97"/>
      <c r="U1869" s="64"/>
      <c r="V1869" s="64"/>
    </row>
    <row r="1870" spans="1:22" ht="11.65" customHeight="1">
      <c r="A1870" s="2">
        <v>1750</v>
      </c>
      <c r="C1870" s="96"/>
      <c r="F1870" s="96" t="s">
        <v>673</v>
      </c>
      <c r="G1870" s="1" t="s">
        <v>131</v>
      </c>
      <c r="H1870" s="72"/>
      <c r="I1870" s="4">
        <v>73419818.679999888</v>
      </c>
      <c r="J1870" s="4">
        <v>31297678.355</v>
      </c>
      <c r="K1870" s="72"/>
      <c r="L1870" s="4">
        <v>73419818.679999888</v>
      </c>
      <c r="M1870" s="4">
        <f t="shared" ref="M1870:M1878" si="44">L1870-N1870</f>
        <v>42122140.324999884</v>
      </c>
      <c r="N1870" s="98">
        <v>31297678.355</v>
      </c>
      <c r="O1870" s="4">
        <f t="shared" ref="O1870:O1878" si="45">P1870-N1870</f>
        <v>0</v>
      </c>
      <c r="P1870" s="4">
        <v>31297678.355</v>
      </c>
      <c r="Q1870" s="70"/>
      <c r="R1870" s="71"/>
      <c r="S1870" s="97"/>
      <c r="T1870" s="97"/>
      <c r="U1870" s="64"/>
      <c r="V1870" s="64"/>
    </row>
    <row r="1871" spans="1:22" ht="11.65" customHeight="1">
      <c r="A1871" s="2">
        <v>1751</v>
      </c>
      <c r="C1871" s="96"/>
      <c r="F1871" s="96" t="s">
        <v>671</v>
      </c>
      <c r="G1871" s="1" t="s">
        <v>134</v>
      </c>
      <c r="H1871" s="72"/>
      <c r="I1871" s="4">
        <v>7611971.8899999997</v>
      </c>
      <c r="J1871" s="4">
        <v>3262004.4512269469</v>
      </c>
      <c r="K1871" s="72"/>
      <c r="L1871" s="4">
        <v>7611971.8899999997</v>
      </c>
      <c r="M1871" s="4">
        <f t="shared" si="44"/>
        <v>4349967.4387730528</v>
      </c>
      <c r="N1871" s="98">
        <v>3262004.4512269469</v>
      </c>
      <c r="O1871" s="4">
        <f t="shared" si="45"/>
        <v>0</v>
      </c>
      <c r="P1871" s="4">
        <v>3262004.4512269469</v>
      </c>
      <c r="Q1871" s="70"/>
      <c r="R1871" s="71"/>
      <c r="S1871" s="97"/>
      <c r="T1871" s="97"/>
      <c r="U1871" s="64"/>
      <c r="V1871" s="64"/>
    </row>
    <row r="1872" spans="1:22" ht="11.65" customHeight="1">
      <c r="A1872" s="2">
        <v>1752</v>
      </c>
      <c r="C1872" s="96"/>
      <c r="F1872" s="96" t="s">
        <v>676</v>
      </c>
      <c r="G1872" s="1" t="s">
        <v>135</v>
      </c>
      <c r="H1872" s="72"/>
      <c r="I1872" s="4">
        <v>17396174.75</v>
      </c>
      <c r="J1872" s="4">
        <v>7507263.728048278</v>
      </c>
      <c r="K1872" s="72"/>
      <c r="L1872" s="4">
        <v>17396174.75</v>
      </c>
      <c r="M1872" s="4">
        <f t="shared" si="44"/>
        <v>9888911.021951722</v>
      </c>
      <c r="N1872" s="98">
        <v>7507263.728048278</v>
      </c>
      <c r="O1872" s="4">
        <f t="shared" si="45"/>
        <v>0</v>
      </c>
      <c r="P1872" s="4">
        <v>7507263.728048278</v>
      </c>
      <c r="Q1872" s="70"/>
      <c r="R1872" s="71"/>
      <c r="S1872" s="97"/>
      <c r="T1872" s="97"/>
      <c r="U1872" s="64"/>
      <c r="V1872" s="64"/>
    </row>
    <row r="1873" spans="1:22" ht="11.65" customHeight="1">
      <c r="A1873" s="2">
        <v>1753</v>
      </c>
      <c r="C1873" s="96"/>
      <c r="F1873" s="96" t="s">
        <v>664</v>
      </c>
      <c r="G1873" s="1" t="s">
        <v>132</v>
      </c>
      <c r="H1873" s="72"/>
      <c r="I1873" s="4">
        <v>0</v>
      </c>
      <c r="J1873" s="4">
        <v>0</v>
      </c>
      <c r="K1873" s="72"/>
      <c r="L1873" s="4">
        <v>0</v>
      </c>
      <c r="M1873" s="4">
        <f t="shared" si="44"/>
        <v>0</v>
      </c>
      <c r="N1873" s="98">
        <v>0</v>
      </c>
      <c r="O1873" s="4">
        <f t="shared" si="45"/>
        <v>0</v>
      </c>
      <c r="P1873" s="4">
        <v>0</v>
      </c>
      <c r="Q1873" s="70"/>
      <c r="R1873" s="71"/>
      <c r="S1873" s="97"/>
      <c r="T1873" s="97"/>
      <c r="U1873" s="64"/>
      <c r="V1873" s="64"/>
    </row>
    <row r="1874" spans="1:22" ht="11.65" customHeight="1">
      <c r="A1874" s="2">
        <v>1754</v>
      </c>
      <c r="C1874" s="96"/>
      <c r="F1874" s="96" t="s">
        <v>662</v>
      </c>
      <c r="G1874" s="1" t="s">
        <v>135</v>
      </c>
      <c r="H1874" s="72"/>
      <c r="I1874" s="4">
        <v>812558.005</v>
      </c>
      <c r="J1874" s="4">
        <v>350656.81539395731</v>
      </c>
      <c r="K1874" s="72"/>
      <c r="L1874" s="4">
        <v>812558.005</v>
      </c>
      <c r="M1874" s="4">
        <f t="shared" si="44"/>
        <v>461901.1896060427</v>
      </c>
      <c r="N1874" s="98">
        <v>350656.81539395731</v>
      </c>
      <c r="O1874" s="4">
        <f t="shared" si="45"/>
        <v>0</v>
      </c>
      <c r="P1874" s="4">
        <v>350656.81539395731</v>
      </c>
      <c r="Q1874" s="70"/>
      <c r="R1874" s="71"/>
      <c r="S1874" s="97"/>
      <c r="T1874" s="97"/>
      <c r="U1874" s="64"/>
      <c r="V1874" s="64"/>
    </row>
    <row r="1875" spans="1:22" ht="11.65" customHeight="1">
      <c r="A1875" s="2">
        <v>1755</v>
      </c>
      <c r="C1875" s="96"/>
      <c r="F1875" s="96" t="s">
        <v>574</v>
      </c>
      <c r="G1875" s="1" t="s">
        <v>133</v>
      </c>
      <c r="H1875" s="72"/>
      <c r="I1875" s="4">
        <v>404148</v>
      </c>
      <c r="J1875" s="4">
        <v>173595.17503391523</v>
      </c>
      <c r="K1875" s="72"/>
      <c r="L1875" s="4">
        <v>404148</v>
      </c>
      <c r="M1875" s="4">
        <f t="shared" si="44"/>
        <v>230552.82496608477</v>
      </c>
      <c r="N1875" s="98">
        <v>173595.17503391523</v>
      </c>
      <c r="O1875" s="4">
        <f t="shared" si="45"/>
        <v>0</v>
      </c>
      <c r="P1875" s="4">
        <v>173595.17503391523</v>
      </c>
      <c r="Q1875" s="70"/>
      <c r="R1875" s="71"/>
      <c r="S1875" s="97"/>
      <c r="T1875" s="97"/>
      <c r="U1875" s="64"/>
      <c r="V1875" s="64"/>
    </row>
    <row r="1876" spans="1:22" ht="11.65" customHeight="1">
      <c r="A1876" s="2">
        <v>1756</v>
      </c>
      <c r="C1876" s="96"/>
      <c r="F1876" s="96" t="s">
        <v>662</v>
      </c>
      <c r="G1876" s="1" t="s">
        <v>135</v>
      </c>
      <c r="H1876" s="72"/>
      <c r="I1876" s="4">
        <v>120285.85</v>
      </c>
      <c r="J1876" s="4">
        <v>51908.974914295803</v>
      </c>
      <c r="K1876" s="72"/>
      <c r="L1876" s="4">
        <v>120285.85</v>
      </c>
      <c r="M1876" s="4">
        <f t="shared" si="44"/>
        <v>68376.875085704203</v>
      </c>
      <c r="N1876" s="98">
        <v>51908.974914295803</v>
      </c>
      <c r="O1876" s="4">
        <f t="shared" si="45"/>
        <v>0</v>
      </c>
      <c r="P1876" s="4">
        <v>51908.974914295803</v>
      </c>
      <c r="Q1876" s="70"/>
      <c r="R1876" s="71"/>
      <c r="S1876" s="97"/>
      <c r="T1876" s="97"/>
      <c r="U1876" s="64"/>
      <c r="V1876" s="64"/>
    </row>
    <row r="1877" spans="1:22" ht="11.65" customHeight="1">
      <c r="A1877" s="2">
        <v>1757</v>
      </c>
      <c r="C1877" s="96"/>
      <c r="F1877" s="96" t="s">
        <v>574</v>
      </c>
      <c r="G1877" s="1" t="s">
        <v>135</v>
      </c>
      <c r="H1877" s="72"/>
      <c r="I1877" s="4">
        <v>343984</v>
      </c>
      <c r="J1877" s="4">
        <v>148445.19805878351</v>
      </c>
      <c r="K1877" s="72"/>
      <c r="L1877" s="4">
        <v>343984</v>
      </c>
      <c r="M1877" s="4">
        <f t="shared" si="44"/>
        <v>195538.80194121649</v>
      </c>
      <c r="N1877" s="98">
        <v>148445.19805878351</v>
      </c>
      <c r="O1877" s="4">
        <f t="shared" si="45"/>
        <v>0</v>
      </c>
      <c r="P1877" s="4">
        <v>148445.19805878351</v>
      </c>
      <c r="Q1877" s="70"/>
      <c r="R1877" s="71"/>
      <c r="S1877" s="97"/>
      <c r="T1877" s="97"/>
      <c r="U1877" s="64"/>
      <c r="V1877" s="64"/>
    </row>
    <row r="1878" spans="1:22" ht="11.65" customHeight="1">
      <c r="A1878" s="2">
        <v>1758</v>
      </c>
      <c r="C1878" s="96"/>
      <c r="F1878" s="96" t="s">
        <v>574</v>
      </c>
      <c r="G1878" s="1" t="s">
        <v>135</v>
      </c>
      <c r="H1878" s="72"/>
      <c r="I1878" s="4">
        <v>44655.09</v>
      </c>
      <c r="J1878" s="4">
        <v>19270.761661538916</v>
      </c>
      <c r="K1878" s="72"/>
      <c r="L1878" s="4">
        <v>44655.09</v>
      </c>
      <c r="M1878" s="4">
        <f t="shared" si="44"/>
        <v>25384.32833846108</v>
      </c>
      <c r="N1878" s="98">
        <v>19270.761661538916</v>
      </c>
      <c r="O1878" s="4">
        <f t="shared" si="45"/>
        <v>0</v>
      </c>
      <c r="P1878" s="4">
        <v>19270.761661538916</v>
      </c>
      <c r="Q1878" s="70"/>
      <c r="R1878" s="71"/>
      <c r="S1878" s="97"/>
      <c r="T1878" s="97"/>
      <c r="U1878" s="64"/>
      <c r="V1878" s="64"/>
    </row>
    <row r="1879" spans="1:22" ht="11.65" customHeight="1">
      <c r="A1879" s="2">
        <v>1759</v>
      </c>
      <c r="C1879" s="96"/>
      <c r="H1879" s="72" t="s">
        <v>408</v>
      </c>
      <c r="I1879" s="99">
        <v>100153596.26499988</v>
      </c>
      <c r="J1879" s="99">
        <v>42810823.459337711</v>
      </c>
      <c r="K1879" s="72"/>
      <c r="L1879" s="99">
        <f>SUBTOTAL(9,L1870:L1878)</f>
        <v>100153596.26499988</v>
      </c>
      <c r="M1879" s="99">
        <f>SUBTOTAL(9,M1870:M1878)</f>
        <v>57342772.805662163</v>
      </c>
      <c r="N1879" s="99">
        <f>SUBTOTAL(9,N1870:N1878)</f>
        <v>42810823.459337711</v>
      </c>
      <c r="O1879" s="99">
        <f>SUBTOTAL(9,O1870:O1878)</f>
        <v>0</v>
      </c>
      <c r="P1879" s="99">
        <f>SUBTOTAL(9,P1870:P1878)</f>
        <v>42810823.459337711</v>
      </c>
      <c r="Q1879" s="70"/>
      <c r="R1879" s="71"/>
      <c r="S1879" s="97"/>
      <c r="T1879" s="97"/>
      <c r="U1879" s="64"/>
      <c r="V1879" s="64"/>
    </row>
    <row r="1880" spans="1:22" ht="11.65" customHeight="1">
      <c r="A1880" s="2">
        <v>1760</v>
      </c>
      <c r="C1880" s="96"/>
      <c r="H1880" s="72"/>
      <c r="I1880" s="4"/>
      <c r="J1880" s="4"/>
      <c r="K1880" s="72"/>
      <c r="L1880" s="4"/>
      <c r="M1880" s="4"/>
      <c r="N1880" s="4"/>
      <c r="O1880" s="4"/>
      <c r="P1880" s="4"/>
      <c r="Q1880" s="70"/>
      <c r="R1880" s="71"/>
      <c r="S1880" s="97"/>
      <c r="T1880" s="97"/>
      <c r="U1880" s="64"/>
      <c r="V1880" s="64"/>
    </row>
    <row r="1881" spans="1:22" ht="11.65" customHeight="1">
      <c r="A1881" s="2">
        <v>1761</v>
      </c>
      <c r="C1881" s="96">
        <v>393</v>
      </c>
      <c r="D1881" s="1" t="s">
        <v>476</v>
      </c>
      <c r="H1881" s="72"/>
      <c r="I1881" s="4"/>
      <c r="J1881" s="4"/>
      <c r="K1881" s="72"/>
      <c r="L1881" s="4"/>
      <c r="M1881" s="4"/>
      <c r="N1881" s="4"/>
      <c r="O1881" s="4"/>
      <c r="P1881" s="4"/>
      <c r="Q1881" s="70"/>
      <c r="R1881" s="71"/>
      <c r="S1881" s="97"/>
      <c r="T1881" s="97"/>
      <c r="U1881" s="64"/>
      <c r="V1881" s="64"/>
    </row>
    <row r="1882" spans="1:22" ht="11.65" customHeight="1">
      <c r="A1882" s="2">
        <v>1762</v>
      </c>
      <c r="C1882" s="96"/>
      <c r="F1882" s="96" t="s">
        <v>673</v>
      </c>
      <c r="G1882" s="1" t="s">
        <v>131</v>
      </c>
      <c r="H1882" s="72"/>
      <c r="I1882" s="4">
        <v>8512427.6499999985</v>
      </c>
      <c r="J1882" s="4">
        <v>3502972.105</v>
      </c>
      <c r="K1882" s="72"/>
      <c r="L1882" s="4">
        <v>8512427.6499999985</v>
      </c>
      <c r="M1882" s="4">
        <f t="shared" ref="M1882:M1887" si="46">L1882-N1882</f>
        <v>5009455.5449999981</v>
      </c>
      <c r="N1882" s="98">
        <v>3502972.105</v>
      </c>
      <c r="O1882" s="4">
        <f t="shared" ref="O1882:O1887" si="47">P1882-N1882</f>
        <v>0</v>
      </c>
      <c r="P1882" s="4">
        <v>3502972.105</v>
      </c>
      <c r="Q1882" s="70"/>
      <c r="R1882" s="71"/>
      <c r="S1882" s="97"/>
      <c r="T1882" s="97"/>
      <c r="U1882" s="64"/>
      <c r="V1882" s="64"/>
    </row>
    <row r="1883" spans="1:22" ht="11.65" customHeight="1">
      <c r="A1883" s="2">
        <v>1763</v>
      </c>
      <c r="C1883" s="96"/>
      <c r="F1883" s="96" t="s">
        <v>662</v>
      </c>
      <c r="G1883" s="1" t="s">
        <v>135</v>
      </c>
      <c r="H1883" s="72"/>
      <c r="I1883" s="4">
        <v>89090.55</v>
      </c>
      <c r="J1883" s="4">
        <v>38446.742697090434</v>
      </c>
      <c r="K1883" s="72"/>
      <c r="L1883" s="4">
        <v>89090.55</v>
      </c>
      <c r="M1883" s="4">
        <f t="shared" si="46"/>
        <v>50643.807302909569</v>
      </c>
      <c r="N1883" s="98">
        <v>38446.742697090434</v>
      </c>
      <c r="O1883" s="4">
        <f t="shared" si="47"/>
        <v>0</v>
      </c>
      <c r="P1883" s="4">
        <v>38446.742697090434</v>
      </c>
      <c r="Q1883" s="70"/>
      <c r="R1883" s="71"/>
      <c r="S1883" s="97"/>
      <c r="T1883" s="97"/>
      <c r="U1883" s="64"/>
      <c r="V1883" s="64"/>
    </row>
    <row r="1884" spans="1:22" ht="11.65" customHeight="1">
      <c r="A1884" s="2">
        <v>1764</v>
      </c>
      <c r="C1884" s="96"/>
      <c r="F1884" s="96" t="s">
        <v>662</v>
      </c>
      <c r="G1884" s="1" t="s">
        <v>135</v>
      </c>
      <c r="H1884" s="72"/>
      <c r="I1884" s="4">
        <v>314167.505</v>
      </c>
      <c r="J1884" s="4">
        <v>135577.9847416126</v>
      </c>
      <c r="K1884" s="72"/>
      <c r="L1884" s="4">
        <v>314167.505</v>
      </c>
      <c r="M1884" s="4">
        <f t="shared" si="46"/>
        <v>178589.52025838741</v>
      </c>
      <c r="N1884" s="98">
        <v>135577.9847416126</v>
      </c>
      <c r="O1884" s="4">
        <f t="shared" si="47"/>
        <v>0</v>
      </c>
      <c r="P1884" s="4">
        <v>135577.9847416126</v>
      </c>
      <c r="Q1884" s="70"/>
      <c r="R1884" s="71"/>
      <c r="S1884" s="97"/>
      <c r="T1884" s="97"/>
      <c r="U1884" s="64"/>
      <c r="V1884" s="64"/>
    </row>
    <row r="1885" spans="1:22" ht="11.65" customHeight="1">
      <c r="A1885" s="2">
        <v>1765</v>
      </c>
      <c r="C1885" s="96"/>
      <c r="F1885" s="96" t="s">
        <v>671</v>
      </c>
      <c r="G1885" s="1" t="s">
        <v>134</v>
      </c>
      <c r="H1885" s="72"/>
      <c r="I1885" s="4">
        <v>344457.13500000001</v>
      </c>
      <c r="J1885" s="4">
        <v>147612.30386347123</v>
      </c>
      <c r="K1885" s="72"/>
      <c r="L1885" s="4">
        <v>344457.13500000001</v>
      </c>
      <c r="M1885" s="4">
        <f t="shared" si="46"/>
        <v>196844.83113652878</v>
      </c>
      <c r="N1885" s="98">
        <v>147612.30386347123</v>
      </c>
      <c r="O1885" s="4">
        <f t="shared" si="47"/>
        <v>0</v>
      </c>
      <c r="P1885" s="4">
        <v>147612.30386347123</v>
      </c>
      <c r="Q1885" s="70"/>
      <c r="R1885" s="71"/>
      <c r="S1885" s="97"/>
      <c r="T1885" s="97"/>
      <c r="U1885" s="64"/>
      <c r="V1885" s="64"/>
    </row>
    <row r="1886" spans="1:22" ht="11.65" customHeight="1">
      <c r="A1886" s="2">
        <v>1766</v>
      </c>
      <c r="C1886" s="96"/>
      <c r="F1886" s="96" t="s">
        <v>676</v>
      </c>
      <c r="G1886" s="1" t="s">
        <v>135</v>
      </c>
      <c r="H1886" s="72"/>
      <c r="I1886" s="4">
        <v>4094523.55</v>
      </c>
      <c r="J1886" s="4">
        <v>1766978.5784690666</v>
      </c>
      <c r="K1886" s="72"/>
      <c r="L1886" s="4">
        <v>4094523.55</v>
      </c>
      <c r="M1886" s="4">
        <f t="shared" si="46"/>
        <v>2327544.9715309329</v>
      </c>
      <c r="N1886" s="98">
        <v>1766978.5784690666</v>
      </c>
      <c r="O1886" s="4">
        <f t="shared" si="47"/>
        <v>0</v>
      </c>
      <c r="P1886" s="4">
        <v>1766978.5784690666</v>
      </c>
      <c r="Q1886" s="70"/>
      <c r="R1886" s="71"/>
      <c r="S1886" s="97"/>
      <c r="T1886" s="97"/>
      <c r="U1886" s="64"/>
      <c r="V1886" s="64"/>
    </row>
    <row r="1887" spans="1:22" ht="11.65" customHeight="1">
      <c r="A1887" s="2">
        <v>1767</v>
      </c>
      <c r="C1887" s="96"/>
      <c r="F1887" s="96" t="s">
        <v>574</v>
      </c>
      <c r="G1887" s="1" t="s">
        <v>135</v>
      </c>
      <c r="H1887" s="72"/>
      <c r="I1887" s="4">
        <v>53970.76</v>
      </c>
      <c r="J1887" s="4">
        <v>23290.909337594399</v>
      </c>
      <c r="K1887" s="72"/>
      <c r="L1887" s="4">
        <v>53970.76</v>
      </c>
      <c r="M1887" s="4">
        <f t="shared" si="46"/>
        <v>30679.850662405603</v>
      </c>
      <c r="N1887" s="98">
        <v>23290.909337594399</v>
      </c>
      <c r="O1887" s="4">
        <f t="shared" si="47"/>
        <v>0</v>
      </c>
      <c r="P1887" s="4">
        <v>23290.909337594399</v>
      </c>
      <c r="Q1887" s="70"/>
      <c r="R1887" s="71"/>
      <c r="S1887" s="97"/>
      <c r="T1887" s="97"/>
      <c r="U1887" s="64"/>
      <c r="V1887" s="64"/>
    </row>
    <row r="1888" spans="1:22" ht="11.65" customHeight="1">
      <c r="A1888" s="2">
        <v>1768</v>
      </c>
      <c r="C1888" s="96"/>
      <c r="H1888" s="72" t="s">
        <v>408</v>
      </c>
      <c r="I1888" s="99">
        <v>13408637.15</v>
      </c>
      <c r="J1888" s="99">
        <v>5614878.6241088351</v>
      </c>
      <c r="K1888" s="72"/>
      <c r="L1888" s="99">
        <f>SUBTOTAL(9,L1882:L1887)</f>
        <v>13408637.15</v>
      </c>
      <c r="M1888" s="99">
        <f>SUBTOTAL(9,M1882:M1887)</f>
        <v>7793758.5258911625</v>
      </c>
      <c r="N1888" s="99">
        <f>SUBTOTAL(9,N1882:N1887)</f>
        <v>5614878.6241088351</v>
      </c>
      <c r="O1888" s="99">
        <f>SUBTOTAL(9,O1882:O1887)</f>
        <v>0</v>
      </c>
      <c r="P1888" s="99">
        <f>SUBTOTAL(9,P1882:P1887)</f>
        <v>5614878.6241088351</v>
      </c>
      <c r="Q1888" s="70"/>
      <c r="R1888" s="71"/>
      <c r="S1888" s="97"/>
      <c r="T1888" s="97"/>
      <c r="U1888" s="64"/>
      <c r="V1888" s="64"/>
    </row>
    <row r="1889" spans="1:22" ht="11.65" customHeight="1">
      <c r="A1889" s="2">
        <v>1769</v>
      </c>
      <c r="C1889" s="96"/>
      <c r="H1889" s="72"/>
      <c r="I1889" s="4"/>
      <c r="J1889" s="4"/>
      <c r="K1889" s="72"/>
      <c r="L1889" s="4"/>
      <c r="M1889" s="4"/>
      <c r="N1889" s="4"/>
      <c r="O1889" s="4"/>
      <c r="P1889" s="4"/>
      <c r="Q1889" s="70"/>
      <c r="R1889" s="71"/>
      <c r="S1889" s="97"/>
      <c r="T1889" s="97"/>
      <c r="U1889" s="64"/>
      <c r="V1889" s="64"/>
    </row>
    <row r="1890" spans="1:22" ht="11.65" customHeight="1">
      <c r="A1890" s="2">
        <v>1770</v>
      </c>
      <c r="C1890" s="96">
        <v>394</v>
      </c>
      <c r="D1890" s="1" t="s">
        <v>477</v>
      </c>
      <c r="H1890" s="72"/>
      <c r="I1890" s="4"/>
      <c r="J1890" s="4"/>
      <c r="K1890" s="72"/>
      <c r="L1890" s="4"/>
      <c r="M1890" s="4"/>
      <c r="N1890" s="4"/>
      <c r="O1890" s="4"/>
      <c r="P1890" s="4"/>
      <c r="Q1890" s="70"/>
      <c r="R1890" s="71"/>
      <c r="S1890" s="97"/>
      <c r="T1890" s="97"/>
      <c r="U1890" s="64"/>
      <c r="V1890" s="64"/>
    </row>
    <row r="1891" spans="1:22" ht="11.65" customHeight="1">
      <c r="A1891" s="2">
        <v>1771</v>
      </c>
      <c r="C1891" s="96"/>
      <c r="F1891" s="96" t="s">
        <v>673</v>
      </c>
      <c r="G1891" s="1" t="s">
        <v>131</v>
      </c>
      <c r="H1891" s="72"/>
      <c r="I1891" s="4">
        <v>31594856.249999806</v>
      </c>
      <c r="J1891" s="4">
        <v>12003720.3449999</v>
      </c>
      <c r="K1891" s="72"/>
      <c r="L1891" s="4">
        <v>31594856.249999806</v>
      </c>
      <c r="M1891" s="4">
        <f t="shared" ref="M1891:M1898" si="48">L1891-N1891</f>
        <v>19591135.904999904</v>
      </c>
      <c r="N1891" s="98">
        <v>12003720.3449999</v>
      </c>
      <c r="O1891" s="4">
        <f t="shared" ref="O1891:O1898" si="49">P1891-N1891</f>
        <v>0</v>
      </c>
      <c r="P1891" s="4">
        <v>12003720.3449999</v>
      </c>
      <c r="Q1891" s="70"/>
      <c r="R1891" s="71"/>
      <c r="S1891" s="97"/>
      <c r="T1891" s="97"/>
      <c r="U1891" s="64"/>
      <c r="V1891" s="64"/>
    </row>
    <row r="1892" spans="1:22" ht="11.65" customHeight="1">
      <c r="A1892" s="2">
        <v>1772</v>
      </c>
      <c r="C1892" s="96"/>
      <c r="F1892" s="96" t="s">
        <v>662</v>
      </c>
      <c r="G1892" s="1" t="s">
        <v>135</v>
      </c>
      <c r="H1892" s="72"/>
      <c r="I1892" s="4">
        <v>1443355.325</v>
      </c>
      <c r="J1892" s="4">
        <v>622875.38690411428</v>
      </c>
      <c r="K1892" s="72"/>
      <c r="L1892" s="4">
        <v>1443355.325</v>
      </c>
      <c r="M1892" s="4">
        <f t="shared" si="48"/>
        <v>820479.93809588568</v>
      </c>
      <c r="N1892" s="98">
        <v>622875.38690411428</v>
      </c>
      <c r="O1892" s="4">
        <f t="shared" si="49"/>
        <v>0</v>
      </c>
      <c r="P1892" s="4">
        <v>622875.38690411428</v>
      </c>
      <c r="Q1892" s="70"/>
      <c r="R1892" s="71"/>
      <c r="S1892" s="97"/>
      <c r="T1892" s="97"/>
      <c r="U1892" s="64"/>
      <c r="V1892" s="64"/>
    </row>
    <row r="1893" spans="1:22" ht="11.65" customHeight="1">
      <c r="A1893" s="2">
        <v>1773</v>
      </c>
      <c r="C1893" s="96"/>
      <c r="F1893" s="96" t="s">
        <v>676</v>
      </c>
      <c r="G1893" s="1" t="s">
        <v>135</v>
      </c>
      <c r="H1893" s="72"/>
      <c r="I1893" s="4">
        <v>20739540.739999998</v>
      </c>
      <c r="J1893" s="4">
        <v>8950082.6573256589</v>
      </c>
      <c r="K1893" s="72"/>
      <c r="L1893" s="4">
        <v>20739540.739999998</v>
      </c>
      <c r="M1893" s="4">
        <f t="shared" si="48"/>
        <v>11789458.082674339</v>
      </c>
      <c r="N1893" s="98">
        <v>8950082.6573256589</v>
      </c>
      <c r="O1893" s="4">
        <f t="shared" si="49"/>
        <v>0</v>
      </c>
      <c r="P1893" s="4">
        <v>8950082.6573256589</v>
      </c>
      <c r="Q1893" s="70"/>
      <c r="R1893" s="71"/>
      <c r="S1893" s="97"/>
      <c r="T1893" s="97"/>
      <c r="U1893" s="64"/>
      <c r="V1893" s="64"/>
    </row>
    <row r="1894" spans="1:22" ht="11.65" customHeight="1">
      <c r="A1894" s="2">
        <v>1774</v>
      </c>
      <c r="C1894" s="96"/>
      <c r="F1894" s="96" t="s">
        <v>671</v>
      </c>
      <c r="G1894" s="1" t="s">
        <v>134</v>
      </c>
      <c r="H1894" s="72"/>
      <c r="I1894" s="4">
        <v>3871540.8849999998</v>
      </c>
      <c r="J1894" s="4">
        <v>1659094.8813891525</v>
      </c>
      <c r="K1894" s="72"/>
      <c r="L1894" s="4">
        <v>3871540.8849999998</v>
      </c>
      <c r="M1894" s="4">
        <f t="shared" si="48"/>
        <v>2212446.0036108475</v>
      </c>
      <c r="N1894" s="98">
        <v>1659094.8813891525</v>
      </c>
      <c r="O1894" s="4">
        <f t="shared" si="49"/>
        <v>0</v>
      </c>
      <c r="P1894" s="4">
        <v>1659094.8813891525</v>
      </c>
      <c r="Q1894" s="70"/>
      <c r="R1894" s="71"/>
      <c r="S1894" s="97"/>
      <c r="T1894" s="97"/>
      <c r="U1894" s="64"/>
      <c r="V1894" s="64"/>
    </row>
    <row r="1895" spans="1:22" ht="11.65" customHeight="1">
      <c r="A1895" s="2">
        <v>1775</v>
      </c>
      <c r="C1895" s="96"/>
      <c r="F1895" s="96" t="s">
        <v>574</v>
      </c>
      <c r="G1895" s="1" t="s">
        <v>133</v>
      </c>
      <c r="H1895" s="72"/>
      <c r="I1895" s="4">
        <v>7106.36</v>
      </c>
      <c r="J1895" s="4">
        <v>3052.4209152439548</v>
      </c>
      <c r="K1895" s="72"/>
      <c r="L1895" s="4">
        <v>7106.36</v>
      </c>
      <c r="M1895" s="4">
        <f t="shared" si="48"/>
        <v>4053.9390847560448</v>
      </c>
      <c r="N1895" s="98">
        <v>3052.4209152439548</v>
      </c>
      <c r="O1895" s="4">
        <f t="shared" si="49"/>
        <v>0</v>
      </c>
      <c r="P1895" s="4">
        <v>3052.4209152439548</v>
      </c>
      <c r="Q1895" s="70"/>
      <c r="R1895" s="71"/>
      <c r="S1895" s="97"/>
      <c r="T1895" s="97"/>
      <c r="U1895" s="64"/>
      <c r="V1895" s="64"/>
    </row>
    <row r="1896" spans="1:22" ht="11.65" customHeight="1">
      <c r="A1896" s="2">
        <v>1776</v>
      </c>
      <c r="C1896" s="96"/>
      <c r="F1896" s="96" t="s">
        <v>662</v>
      </c>
      <c r="G1896" s="1" t="s">
        <v>135</v>
      </c>
      <c r="H1896" s="72"/>
      <c r="I1896" s="4">
        <v>1343744.76</v>
      </c>
      <c r="J1896" s="4">
        <v>579888.76528749161</v>
      </c>
      <c r="K1896" s="72"/>
      <c r="L1896" s="4">
        <v>1343744.76</v>
      </c>
      <c r="M1896" s="4">
        <f t="shared" si="48"/>
        <v>763855.9947125084</v>
      </c>
      <c r="N1896" s="98">
        <v>579888.76528749161</v>
      </c>
      <c r="O1896" s="4">
        <f t="shared" si="49"/>
        <v>0</v>
      </c>
      <c r="P1896" s="4">
        <v>579888.76528749161</v>
      </c>
      <c r="Q1896" s="70"/>
      <c r="R1896" s="71"/>
      <c r="S1896" s="97"/>
      <c r="T1896" s="97"/>
      <c r="U1896" s="64"/>
      <c r="V1896" s="64"/>
    </row>
    <row r="1897" spans="1:22" ht="11.65" customHeight="1">
      <c r="A1897" s="2">
        <v>1777</v>
      </c>
      <c r="C1897" s="96"/>
      <c r="F1897" s="96" t="s">
        <v>574</v>
      </c>
      <c r="G1897" s="1" t="s">
        <v>135</v>
      </c>
      <c r="H1897" s="72"/>
      <c r="I1897" s="4">
        <v>1682328.5</v>
      </c>
      <c r="J1897" s="4">
        <v>726003.49836747115</v>
      </c>
      <c r="K1897" s="72"/>
      <c r="L1897" s="4">
        <v>1682328.5</v>
      </c>
      <c r="M1897" s="4">
        <f t="shared" si="48"/>
        <v>956325.00163252885</v>
      </c>
      <c r="N1897" s="98">
        <v>726003.49836747115</v>
      </c>
      <c r="O1897" s="4">
        <f t="shared" si="49"/>
        <v>0</v>
      </c>
      <c r="P1897" s="4">
        <v>726003.49836747115</v>
      </c>
      <c r="Q1897" s="70"/>
      <c r="R1897" s="71"/>
      <c r="S1897" s="97"/>
      <c r="T1897" s="97"/>
      <c r="U1897" s="64"/>
      <c r="V1897" s="64"/>
    </row>
    <row r="1898" spans="1:22" ht="11.65" customHeight="1">
      <c r="A1898" s="2">
        <v>1778</v>
      </c>
      <c r="C1898" s="96"/>
      <c r="F1898" s="96" t="s">
        <v>574</v>
      </c>
      <c r="G1898" s="1" t="s">
        <v>135</v>
      </c>
      <c r="H1898" s="72"/>
      <c r="I1898" s="4">
        <v>89913.38</v>
      </c>
      <c r="J1898" s="4">
        <v>38801.832359163993</v>
      </c>
      <c r="K1898" s="72"/>
      <c r="L1898" s="4">
        <v>89913.38</v>
      </c>
      <c r="M1898" s="4">
        <f t="shared" si="48"/>
        <v>51111.547640836012</v>
      </c>
      <c r="N1898" s="98">
        <v>38801.832359163993</v>
      </c>
      <c r="O1898" s="4">
        <f t="shared" si="49"/>
        <v>0</v>
      </c>
      <c r="P1898" s="4">
        <v>38801.832359163993</v>
      </c>
      <c r="Q1898" s="70"/>
      <c r="R1898" s="71"/>
      <c r="S1898" s="97"/>
      <c r="T1898" s="97"/>
      <c r="U1898" s="64"/>
      <c r="V1898" s="64"/>
    </row>
    <row r="1899" spans="1:22" ht="11.65" customHeight="1">
      <c r="A1899" s="2">
        <v>1779</v>
      </c>
      <c r="C1899" s="96"/>
      <c r="H1899" s="72" t="s">
        <v>408</v>
      </c>
      <c r="I1899" s="99">
        <v>60772386.199999802</v>
      </c>
      <c r="J1899" s="99">
        <v>24583519.787548196</v>
      </c>
      <c r="K1899" s="72"/>
      <c r="L1899" s="99">
        <f>SUBTOTAL(9,L1891:L1898)</f>
        <v>60772386.199999802</v>
      </c>
      <c r="M1899" s="99">
        <f>SUBTOTAL(9,M1891:M1898)</f>
        <v>36188866.412451603</v>
      </c>
      <c r="N1899" s="99">
        <f>SUBTOTAL(9,N1891:N1898)</f>
        <v>24583519.787548196</v>
      </c>
      <c r="O1899" s="99">
        <f>SUBTOTAL(9,O1891:O1898)</f>
        <v>0</v>
      </c>
      <c r="P1899" s="99">
        <f>SUBTOTAL(9,P1891:P1898)</f>
        <v>24583519.787548196</v>
      </c>
      <c r="Q1899" s="70"/>
      <c r="R1899" s="71"/>
      <c r="S1899" s="97"/>
      <c r="T1899" s="97"/>
      <c r="U1899" s="64"/>
      <c r="V1899" s="64"/>
    </row>
    <row r="1900" spans="1:22" ht="11.65" customHeight="1">
      <c r="A1900" s="2">
        <v>1780</v>
      </c>
      <c r="C1900" s="96"/>
      <c r="H1900" s="72"/>
      <c r="I1900" s="4"/>
      <c r="J1900" s="4"/>
      <c r="K1900" s="72"/>
      <c r="L1900" s="4"/>
      <c r="M1900" s="4"/>
      <c r="N1900" s="4"/>
      <c r="O1900" s="4"/>
      <c r="P1900" s="4"/>
      <c r="Q1900" s="70"/>
      <c r="R1900" s="71"/>
      <c r="S1900" s="97"/>
      <c r="T1900" s="97"/>
      <c r="U1900" s="64"/>
      <c r="V1900" s="64"/>
    </row>
    <row r="1901" spans="1:22" ht="11.65" customHeight="1">
      <c r="A1901" s="2">
        <v>1781</v>
      </c>
      <c r="C1901" s="96">
        <v>395</v>
      </c>
      <c r="D1901" s="1" t="s">
        <v>478</v>
      </c>
      <c r="H1901" s="72"/>
      <c r="I1901" s="4"/>
      <c r="J1901" s="4"/>
      <c r="K1901" s="72"/>
      <c r="L1901" s="4"/>
      <c r="M1901" s="4"/>
      <c r="N1901" s="4"/>
      <c r="O1901" s="4"/>
      <c r="P1901" s="4"/>
      <c r="Q1901" s="70"/>
      <c r="R1901" s="71"/>
      <c r="S1901" s="97"/>
      <c r="T1901" s="97"/>
      <c r="U1901" s="64"/>
      <c r="V1901" s="64"/>
    </row>
    <row r="1902" spans="1:22" ht="11.65" customHeight="1">
      <c r="A1902" s="2">
        <v>1782</v>
      </c>
      <c r="C1902" s="96"/>
      <c r="F1902" s="96" t="s">
        <v>673</v>
      </c>
      <c r="G1902" s="1" t="s">
        <v>131</v>
      </c>
      <c r="H1902" s="72"/>
      <c r="I1902" s="4">
        <v>24021799.92499999</v>
      </c>
      <c r="J1902" s="4">
        <v>7138536.5499999998</v>
      </c>
      <c r="K1902" s="72"/>
      <c r="L1902" s="4">
        <v>24021799.92499999</v>
      </c>
      <c r="M1902" s="4">
        <f t="shared" ref="M1902:M1909" si="50">L1902-N1902</f>
        <v>16883263.374999989</v>
      </c>
      <c r="N1902" s="98">
        <v>7138536.5499999998</v>
      </c>
      <c r="O1902" s="4">
        <f t="shared" ref="O1902:O1909" si="51">P1902-N1902</f>
        <v>0</v>
      </c>
      <c r="P1902" s="4">
        <v>7138536.5499999998</v>
      </c>
      <c r="Q1902" s="70"/>
      <c r="R1902" s="71"/>
      <c r="S1902" s="97"/>
      <c r="T1902" s="97"/>
      <c r="U1902" s="64"/>
      <c r="V1902" s="64"/>
    </row>
    <row r="1903" spans="1:22" ht="11.65" customHeight="1">
      <c r="A1903" s="2">
        <v>1783</v>
      </c>
      <c r="C1903" s="96"/>
      <c r="F1903" s="96" t="s">
        <v>662</v>
      </c>
      <c r="G1903" s="1" t="s">
        <v>135</v>
      </c>
      <c r="H1903" s="72"/>
      <c r="I1903" s="4">
        <v>1517.68</v>
      </c>
      <c r="J1903" s="4">
        <v>654.94996334089547</v>
      </c>
      <c r="K1903" s="72"/>
      <c r="L1903" s="4">
        <v>1517.68</v>
      </c>
      <c r="M1903" s="4">
        <f t="shared" si="50"/>
        <v>862.7300366591046</v>
      </c>
      <c r="N1903" s="98">
        <v>654.94996334089547</v>
      </c>
      <c r="O1903" s="4">
        <f t="shared" si="51"/>
        <v>0</v>
      </c>
      <c r="P1903" s="4">
        <v>654.94996334089547</v>
      </c>
      <c r="Q1903" s="70"/>
      <c r="R1903" s="71"/>
      <c r="S1903" s="97"/>
      <c r="T1903" s="97"/>
      <c r="U1903" s="64"/>
      <c r="V1903" s="64"/>
    </row>
    <row r="1904" spans="1:22" ht="11.65" customHeight="1">
      <c r="A1904" s="2">
        <v>1784</v>
      </c>
      <c r="C1904" s="96"/>
      <c r="F1904" s="96" t="s">
        <v>662</v>
      </c>
      <c r="G1904" s="1" t="s">
        <v>135</v>
      </c>
      <c r="H1904" s="72"/>
      <c r="I1904" s="4">
        <v>5370.69</v>
      </c>
      <c r="J1904" s="4">
        <v>2317.7041396179125</v>
      </c>
      <c r="K1904" s="72"/>
      <c r="L1904" s="4">
        <v>5370.69</v>
      </c>
      <c r="M1904" s="4">
        <f t="shared" si="50"/>
        <v>3052.9858603820871</v>
      </c>
      <c r="N1904" s="98">
        <v>2317.7041396179125</v>
      </c>
      <c r="O1904" s="4">
        <f t="shared" si="51"/>
        <v>0</v>
      </c>
      <c r="P1904" s="4">
        <v>2317.7041396179125</v>
      </c>
      <c r="Q1904" s="70"/>
      <c r="R1904" s="71"/>
      <c r="S1904" s="97"/>
      <c r="T1904" s="97"/>
      <c r="U1904" s="64"/>
      <c r="V1904" s="64"/>
    </row>
    <row r="1905" spans="1:22" ht="11.65" customHeight="1">
      <c r="A1905" s="2">
        <v>1785</v>
      </c>
      <c r="C1905" s="96"/>
      <c r="F1905" s="96" t="s">
        <v>671</v>
      </c>
      <c r="G1905" s="1" t="s">
        <v>134</v>
      </c>
      <c r="H1905" s="72"/>
      <c r="I1905" s="4">
        <v>5347268.2149999999</v>
      </c>
      <c r="J1905" s="4">
        <v>2291497.2586997258</v>
      </c>
      <c r="K1905" s="72"/>
      <c r="L1905" s="4">
        <v>5347268.2149999999</v>
      </c>
      <c r="M1905" s="4">
        <f t="shared" si="50"/>
        <v>3055770.956300274</v>
      </c>
      <c r="N1905" s="98">
        <v>2291497.2586997258</v>
      </c>
      <c r="O1905" s="4">
        <f t="shared" si="51"/>
        <v>0</v>
      </c>
      <c r="P1905" s="4">
        <v>2291497.2586997258</v>
      </c>
      <c r="Q1905" s="70"/>
      <c r="R1905" s="71"/>
      <c r="S1905" s="97"/>
      <c r="T1905" s="97"/>
      <c r="U1905" s="64"/>
      <c r="V1905" s="64"/>
    </row>
    <row r="1906" spans="1:22" ht="11.65" customHeight="1">
      <c r="A1906" s="2">
        <v>1786</v>
      </c>
      <c r="C1906" s="96"/>
      <c r="F1906" s="96" t="s">
        <v>574</v>
      </c>
      <c r="G1906" s="1" t="s">
        <v>133</v>
      </c>
      <c r="H1906" s="72"/>
      <c r="I1906" s="4">
        <v>7593.35</v>
      </c>
      <c r="J1906" s="4">
        <v>3261.5995188489869</v>
      </c>
      <c r="K1906" s="72"/>
      <c r="L1906" s="4">
        <v>7593.35</v>
      </c>
      <c r="M1906" s="4">
        <f t="shared" si="50"/>
        <v>4331.7504811510134</v>
      </c>
      <c r="N1906" s="98">
        <v>3261.5995188489869</v>
      </c>
      <c r="O1906" s="4">
        <f t="shared" si="51"/>
        <v>0</v>
      </c>
      <c r="P1906" s="4">
        <v>3261.5995188489869</v>
      </c>
      <c r="Q1906" s="70"/>
      <c r="R1906" s="71"/>
      <c r="S1906" s="97"/>
      <c r="T1906" s="97"/>
      <c r="U1906" s="64"/>
      <c r="V1906" s="64"/>
    </row>
    <row r="1907" spans="1:22" ht="11.65" customHeight="1">
      <c r="A1907" s="2">
        <v>1787</v>
      </c>
      <c r="C1907" s="96"/>
      <c r="F1907" s="96" t="s">
        <v>676</v>
      </c>
      <c r="G1907" s="1" t="s">
        <v>135</v>
      </c>
      <c r="H1907" s="72"/>
      <c r="I1907" s="4">
        <v>6284108.8049999997</v>
      </c>
      <c r="J1907" s="4">
        <v>2711887.1115551027</v>
      </c>
      <c r="K1907" s="72"/>
      <c r="L1907" s="4">
        <v>6284108.8049999997</v>
      </c>
      <c r="M1907" s="4">
        <f t="shared" si="50"/>
        <v>3572221.693444897</v>
      </c>
      <c r="N1907" s="98">
        <v>2711887.1115551027</v>
      </c>
      <c r="O1907" s="4">
        <f t="shared" si="51"/>
        <v>0</v>
      </c>
      <c r="P1907" s="4">
        <v>2711887.1115551027</v>
      </c>
      <c r="Q1907" s="70"/>
      <c r="R1907" s="71"/>
      <c r="S1907" s="97"/>
      <c r="T1907" s="97"/>
      <c r="U1907" s="64"/>
      <c r="V1907" s="64"/>
    </row>
    <row r="1908" spans="1:22" ht="11.65" customHeight="1">
      <c r="A1908" s="2">
        <v>1788</v>
      </c>
      <c r="C1908" s="96"/>
      <c r="F1908" s="96" t="s">
        <v>574</v>
      </c>
      <c r="G1908" s="1" t="s">
        <v>135</v>
      </c>
      <c r="H1908" s="72"/>
      <c r="I1908" s="4">
        <v>253000.61</v>
      </c>
      <c r="J1908" s="4">
        <v>109181.60629692963</v>
      </c>
      <c r="K1908" s="72"/>
      <c r="L1908" s="4">
        <v>253000.61</v>
      </c>
      <c r="M1908" s="4">
        <f t="shared" si="50"/>
        <v>143819.00370307034</v>
      </c>
      <c r="N1908" s="98">
        <v>109181.60629692963</v>
      </c>
      <c r="O1908" s="4">
        <f t="shared" si="51"/>
        <v>0</v>
      </c>
      <c r="P1908" s="4">
        <v>109181.60629692963</v>
      </c>
      <c r="Q1908" s="70"/>
      <c r="R1908" s="71"/>
      <c r="S1908" s="97"/>
      <c r="T1908" s="97"/>
      <c r="U1908" s="64"/>
      <c r="V1908" s="64"/>
    </row>
    <row r="1909" spans="1:22" ht="11.65" customHeight="1">
      <c r="A1909" s="2">
        <v>1789</v>
      </c>
      <c r="C1909" s="96"/>
      <c r="F1909" s="96" t="s">
        <v>574</v>
      </c>
      <c r="G1909" s="1" t="s">
        <v>135</v>
      </c>
      <c r="H1909" s="72"/>
      <c r="I1909" s="4">
        <v>14021.51</v>
      </c>
      <c r="J1909" s="4">
        <v>6050.9379187206787</v>
      </c>
      <c r="K1909" s="72"/>
      <c r="L1909" s="4">
        <v>14021.51</v>
      </c>
      <c r="M1909" s="4">
        <f t="shared" si="50"/>
        <v>7970.5720812793215</v>
      </c>
      <c r="N1909" s="98">
        <v>6050.9379187206787</v>
      </c>
      <c r="O1909" s="4">
        <f t="shared" si="51"/>
        <v>0</v>
      </c>
      <c r="P1909" s="4">
        <v>6050.9379187206787</v>
      </c>
      <c r="Q1909" s="70"/>
      <c r="R1909" s="71"/>
      <c r="S1909" s="97"/>
      <c r="T1909" s="97"/>
      <c r="U1909" s="64"/>
      <c r="V1909" s="64"/>
    </row>
    <row r="1910" spans="1:22" ht="11.65" customHeight="1">
      <c r="A1910" s="2">
        <v>1790</v>
      </c>
      <c r="C1910" s="96"/>
      <c r="H1910" s="72" t="s">
        <v>408</v>
      </c>
      <c r="I1910" s="99">
        <v>35934680.784999989</v>
      </c>
      <c r="J1910" s="99">
        <v>12263387.718092287</v>
      </c>
      <c r="K1910" s="72"/>
      <c r="L1910" s="99">
        <f>SUBTOTAL(9,L1902:L1909)</f>
        <v>35934680.784999989</v>
      </c>
      <c r="M1910" s="99">
        <f>SUBTOTAL(9,M1902:M1909)</f>
        <v>23671293.066907696</v>
      </c>
      <c r="N1910" s="99">
        <f>SUBTOTAL(9,N1902:N1909)</f>
        <v>12263387.718092287</v>
      </c>
      <c r="O1910" s="99">
        <f>SUBTOTAL(9,O1902:O1909)</f>
        <v>0</v>
      </c>
      <c r="P1910" s="99">
        <f>SUBTOTAL(9,P1902:P1909)</f>
        <v>12263387.718092287</v>
      </c>
      <c r="Q1910" s="70"/>
      <c r="R1910" s="71"/>
      <c r="S1910" s="97"/>
      <c r="T1910" s="97"/>
      <c r="U1910" s="64"/>
      <c r="V1910" s="64"/>
    </row>
    <row r="1911" spans="1:22" ht="11.65" customHeight="1">
      <c r="A1911" s="2">
        <v>1791</v>
      </c>
      <c r="H1911" s="72"/>
      <c r="I1911" s="104"/>
      <c r="J1911" s="104"/>
      <c r="K1911" s="72"/>
      <c r="L1911" s="104"/>
      <c r="M1911" s="4"/>
      <c r="N1911" s="4"/>
      <c r="O1911" s="4"/>
      <c r="P1911" s="4"/>
      <c r="Q1911" s="70"/>
      <c r="R1911" s="71"/>
      <c r="S1911" s="97"/>
      <c r="T1911" s="97"/>
      <c r="U1911" s="64"/>
      <c r="V1911" s="64"/>
    </row>
    <row r="1912" spans="1:22" ht="11.65" customHeight="1">
      <c r="A1912" s="2">
        <v>1792</v>
      </c>
      <c r="C1912" s="96">
        <v>396</v>
      </c>
      <c r="D1912" s="1" t="s">
        <v>479</v>
      </c>
      <c r="H1912" s="72"/>
      <c r="I1912" s="4"/>
      <c r="J1912" s="4"/>
      <c r="K1912" s="72"/>
      <c r="L1912" s="4"/>
      <c r="M1912" s="4"/>
      <c r="N1912" s="4"/>
      <c r="O1912" s="4"/>
      <c r="P1912" s="4"/>
      <c r="Q1912" s="70"/>
      <c r="R1912" s="71"/>
      <c r="S1912" s="97"/>
      <c r="T1912" s="97"/>
      <c r="U1912" s="64"/>
      <c r="V1912" s="64"/>
    </row>
    <row r="1913" spans="1:22" ht="11.65" customHeight="1">
      <c r="A1913" s="2">
        <v>1793</v>
      </c>
      <c r="C1913" s="96"/>
      <c r="F1913" s="96" t="s">
        <v>673</v>
      </c>
      <c r="G1913" s="1" t="s">
        <v>131</v>
      </c>
      <c r="H1913" s="72"/>
      <c r="I1913" s="4">
        <v>94632870.274999887</v>
      </c>
      <c r="J1913" s="4">
        <v>35518160.530000001</v>
      </c>
      <c r="K1913" s="72"/>
      <c r="L1913" s="4">
        <v>94632870.274999887</v>
      </c>
      <c r="M1913" s="4">
        <f t="shared" ref="M1913:M1920" si="52">L1913-N1913</f>
        <v>59114709.744999886</v>
      </c>
      <c r="N1913" s="98">
        <v>35518160.530000001</v>
      </c>
      <c r="O1913" s="4">
        <f t="shared" ref="O1913:O1920" si="53">P1913-N1913</f>
        <v>0</v>
      </c>
      <c r="P1913" s="4">
        <v>35518160.530000001</v>
      </c>
      <c r="Q1913" s="70"/>
      <c r="R1913" s="71"/>
      <c r="S1913" s="97"/>
      <c r="T1913" s="97"/>
      <c r="U1913" s="64"/>
      <c r="V1913" s="64"/>
    </row>
    <row r="1914" spans="1:22" ht="11.65" customHeight="1">
      <c r="A1914" s="2">
        <v>1794</v>
      </c>
      <c r="C1914" s="96"/>
      <c r="F1914" s="96" t="s">
        <v>662</v>
      </c>
      <c r="G1914" s="1" t="s">
        <v>135</v>
      </c>
      <c r="H1914" s="72"/>
      <c r="I1914" s="4">
        <v>845108.12</v>
      </c>
      <c r="J1914" s="4">
        <v>364703.71370321349</v>
      </c>
      <c r="K1914" s="72"/>
      <c r="L1914" s="4">
        <v>845108.12</v>
      </c>
      <c r="M1914" s="4">
        <f t="shared" si="52"/>
        <v>480404.4062967865</v>
      </c>
      <c r="N1914" s="98">
        <v>364703.71370321349</v>
      </c>
      <c r="O1914" s="4">
        <f t="shared" si="53"/>
        <v>0</v>
      </c>
      <c r="P1914" s="4">
        <v>364703.71370321349</v>
      </c>
      <c r="Q1914" s="70"/>
      <c r="R1914" s="71"/>
      <c r="S1914" s="97"/>
      <c r="T1914" s="97"/>
      <c r="U1914" s="64"/>
      <c r="V1914" s="64"/>
    </row>
    <row r="1915" spans="1:22" ht="11.65" customHeight="1">
      <c r="A1915" s="2">
        <v>1795</v>
      </c>
      <c r="C1915" s="96"/>
      <c r="F1915" s="96" t="s">
        <v>676</v>
      </c>
      <c r="G1915" s="1" t="s">
        <v>135</v>
      </c>
      <c r="H1915" s="72"/>
      <c r="I1915" s="4">
        <v>31072993.670000002</v>
      </c>
      <c r="J1915" s="4">
        <v>13409451.310591415</v>
      </c>
      <c r="K1915" s="72"/>
      <c r="L1915" s="4">
        <v>31072993.670000002</v>
      </c>
      <c r="M1915" s="4">
        <f t="shared" si="52"/>
        <v>17663542.359408587</v>
      </c>
      <c r="N1915" s="98">
        <v>13409451.310591415</v>
      </c>
      <c r="O1915" s="4">
        <f t="shared" si="53"/>
        <v>0</v>
      </c>
      <c r="P1915" s="4">
        <v>13409451.310591415</v>
      </c>
      <c r="Q1915" s="70"/>
      <c r="R1915" s="71"/>
      <c r="S1915" s="97"/>
      <c r="T1915" s="97"/>
      <c r="U1915" s="64"/>
      <c r="V1915" s="64"/>
    </row>
    <row r="1916" spans="1:22" ht="11.65" customHeight="1">
      <c r="A1916" s="2">
        <v>1796</v>
      </c>
      <c r="C1916" s="96"/>
      <c r="F1916" s="96" t="s">
        <v>671</v>
      </c>
      <c r="G1916" s="1" t="s">
        <v>134</v>
      </c>
      <c r="H1916" s="72"/>
      <c r="I1916" s="4">
        <v>1274031.1100000001</v>
      </c>
      <c r="J1916" s="4">
        <v>545968.2736455308</v>
      </c>
      <c r="K1916" s="72"/>
      <c r="L1916" s="4">
        <v>1274031.1100000001</v>
      </c>
      <c r="M1916" s="4">
        <f t="shared" si="52"/>
        <v>728062.8363544693</v>
      </c>
      <c r="N1916" s="98">
        <v>545968.2736455308</v>
      </c>
      <c r="O1916" s="4">
        <f t="shared" si="53"/>
        <v>0</v>
      </c>
      <c r="P1916" s="4">
        <v>545968.2736455308</v>
      </c>
      <c r="Q1916" s="70"/>
      <c r="R1916" s="71"/>
      <c r="S1916" s="97"/>
      <c r="T1916" s="97"/>
      <c r="U1916" s="64"/>
      <c r="V1916" s="64"/>
    </row>
    <row r="1917" spans="1:22" ht="11.65" customHeight="1">
      <c r="A1917" s="2">
        <v>1797</v>
      </c>
      <c r="C1917" s="96"/>
      <c r="F1917" s="96" t="s">
        <v>662</v>
      </c>
      <c r="G1917" s="1" t="s">
        <v>135</v>
      </c>
      <c r="H1917" s="72"/>
      <c r="I1917" s="4">
        <v>1649348.615</v>
      </c>
      <c r="J1917" s="4">
        <v>711771.13418547169</v>
      </c>
      <c r="K1917" s="72"/>
      <c r="L1917" s="4">
        <v>1649348.615</v>
      </c>
      <c r="M1917" s="4">
        <f t="shared" si="52"/>
        <v>937577.4808145283</v>
      </c>
      <c r="N1917" s="98">
        <v>711771.13418547169</v>
      </c>
      <c r="O1917" s="4">
        <f t="shared" si="53"/>
        <v>0</v>
      </c>
      <c r="P1917" s="4">
        <v>711771.13418547169</v>
      </c>
      <c r="Q1917" s="70"/>
      <c r="R1917" s="71"/>
      <c r="S1917" s="97"/>
      <c r="T1917" s="97"/>
      <c r="U1917" s="64"/>
      <c r="V1917" s="64"/>
    </row>
    <row r="1918" spans="1:22" ht="11.65" customHeight="1">
      <c r="A1918" s="2">
        <v>1798</v>
      </c>
      <c r="C1918" s="96"/>
      <c r="F1918" s="96" t="s">
        <v>574</v>
      </c>
      <c r="G1918" s="1" t="s">
        <v>133</v>
      </c>
      <c r="H1918" s="72"/>
      <c r="I1918" s="4">
        <v>59427.125</v>
      </c>
      <c r="J1918" s="4">
        <v>25525.95130035868</v>
      </c>
      <c r="K1918" s="72"/>
      <c r="L1918" s="4">
        <v>59427.125</v>
      </c>
      <c r="M1918" s="4">
        <f t="shared" si="52"/>
        <v>33901.173699641324</v>
      </c>
      <c r="N1918" s="98">
        <v>25525.95130035868</v>
      </c>
      <c r="O1918" s="4">
        <f t="shared" si="53"/>
        <v>0</v>
      </c>
      <c r="P1918" s="4">
        <v>25525.95130035868</v>
      </c>
      <c r="Q1918" s="70"/>
      <c r="R1918" s="71"/>
      <c r="S1918" s="97"/>
      <c r="T1918" s="97"/>
      <c r="U1918" s="64"/>
      <c r="V1918" s="64"/>
    </row>
    <row r="1919" spans="1:22" ht="11.65" customHeight="1">
      <c r="A1919" s="2">
        <v>1799</v>
      </c>
      <c r="C1919" s="96"/>
      <c r="F1919" s="96" t="s">
        <v>574</v>
      </c>
      <c r="G1919" s="1" t="s">
        <v>135</v>
      </c>
      <c r="H1919" s="72"/>
      <c r="I1919" s="4">
        <v>0</v>
      </c>
      <c r="J1919" s="4">
        <v>0</v>
      </c>
      <c r="K1919" s="72"/>
      <c r="L1919" s="4">
        <v>0</v>
      </c>
      <c r="M1919" s="4">
        <f>L1919-N1919</f>
        <v>0</v>
      </c>
      <c r="N1919" s="98">
        <v>0</v>
      </c>
      <c r="O1919" s="4">
        <f>P1919-N1919</f>
        <v>0</v>
      </c>
      <c r="P1919" s="4">
        <v>0</v>
      </c>
      <c r="Q1919" s="70"/>
      <c r="R1919" s="71"/>
      <c r="S1919" s="97"/>
      <c r="T1919" s="97"/>
      <c r="U1919" s="64"/>
      <c r="V1919" s="64"/>
    </row>
    <row r="1920" spans="1:22" ht="11.65" customHeight="1">
      <c r="A1920" s="2">
        <v>1800</v>
      </c>
      <c r="C1920" s="96"/>
      <c r="F1920" s="96" t="s">
        <v>574</v>
      </c>
      <c r="G1920" s="1" t="s">
        <v>135</v>
      </c>
      <c r="H1920" s="72"/>
      <c r="I1920" s="4">
        <v>999837.19</v>
      </c>
      <c r="J1920" s="4">
        <v>431476.55035143369</v>
      </c>
      <c r="K1920" s="72"/>
      <c r="L1920" s="4">
        <v>999837.19</v>
      </c>
      <c r="M1920" s="4">
        <f t="shared" si="52"/>
        <v>568360.63964856626</v>
      </c>
      <c r="N1920" s="98">
        <v>431476.55035143369</v>
      </c>
      <c r="O1920" s="4">
        <f t="shared" si="53"/>
        <v>0</v>
      </c>
      <c r="P1920" s="4">
        <v>431476.55035143369</v>
      </c>
      <c r="Q1920" s="70"/>
      <c r="R1920" s="71"/>
      <c r="S1920" s="97"/>
      <c r="T1920" s="97"/>
      <c r="U1920" s="64"/>
      <c r="V1920" s="64"/>
    </row>
    <row r="1921" spans="1:22" ht="11.65" customHeight="1">
      <c r="A1921" s="2">
        <v>1801</v>
      </c>
      <c r="C1921" s="96"/>
      <c r="H1921" s="72" t="s">
        <v>408</v>
      </c>
      <c r="I1921" s="99">
        <v>130533616.10499988</v>
      </c>
      <c r="J1921" s="99">
        <v>51007057.463777423</v>
      </c>
      <c r="K1921" s="72"/>
      <c r="L1921" s="99">
        <f>SUBTOTAL(9,L1913:L1920)</f>
        <v>130533616.10499988</v>
      </c>
      <c r="M1921" s="99">
        <f>SUBTOTAL(9,M1913:M1920)</f>
        <v>79526558.641222477</v>
      </c>
      <c r="N1921" s="99">
        <f>SUBTOTAL(9,N1913:N1920)</f>
        <v>51007057.463777423</v>
      </c>
      <c r="O1921" s="99">
        <f>SUBTOTAL(9,O1913:O1920)</f>
        <v>0</v>
      </c>
      <c r="P1921" s="99">
        <f>SUBTOTAL(9,P1913:P1920)</f>
        <v>51007057.463777423</v>
      </c>
      <c r="Q1921" s="70"/>
      <c r="R1921" s="71"/>
      <c r="S1921" s="97"/>
      <c r="T1921" s="97"/>
      <c r="U1921" s="64"/>
      <c r="V1921" s="64"/>
    </row>
    <row r="1922" spans="1:22" ht="11.65" customHeight="1">
      <c r="A1922" s="2">
        <v>1802</v>
      </c>
      <c r="C1922" s="96">
        <v>397</v>
      </c>
      <c r="D1922" s="1" t="s">
        <v>480</v>
      </c>
      <c r="H1922" s="72"/>
      <c r="I1922" s="4"/>
      <c r="J1922" s="4"/>
      <c r="K1922" s="72"/>
      <c r="L1922" s="4"/>
      <c r="M1922" s="4"/>
      <c r="N1922" s="4"/>
      <c r="O1922" s="4"/>
      <c r="P1922" s="4"/>
      <c r="Q1922" s="70"/>
      <c r="R1922" s="71"/>
      <c r="S1922" s="97"/>
      <c r="T1922" s="97"/>
      <c r="U1922" s="64"/>
      <c r="V1922" s="64"/>
    </row>
    <row r="1923" spans="1:22" ht="11.65" customHeight="1">
      <c r="A1923" s="2">
        <v>1803</v>
      </c>
      <c r="C1923" s="96"/>
      <c r="F1923" s="96" t="s">
        <v>673</v>
      </c>
      <c r="G1923" s="1" t="s">
        <v>131</v>
      </c>
      <c r="H1923" s="72"/>
      <c r="I1923" s="4">
        <v>106896463.32499979</v>
      </c>
      <c r="J1923" s="4">
        <v>33074980.719999898</v>
      </c>
      <c r="K1923" s="72"/>
      <c r="L1923" s="4">
        <v>179499214.10837728</v>
      </c>
      <c r="M1923" s="4">
        <f t="shared" ref="M1923:M1930" si="54">L1923-N1923</f>
        <v>121298222.3427137</v>
      </c>
      <c r="N1923" s="98">
        <v>58200991.765663579</v>
      </c>
      <c r="O1923" s="4">
        <f t="shared" ref="O1923:O1930" si="55">P1923-N1923</f>
        <v>0</v>
      </c>
      <c r="P1923" s="4">
        <v>58200991.765663579</v>
      </c>
      <c r="Q1923" s="70"/>
      <c r="R1923" s="71"/>
      <c r="S1923" s="97"/>
      <c r="T1923" s="97"/>
      <c r="U1923" s="64"/>
      <c r="V1923" s="64"/>
    </row>
    <row r="1924" spans="1:22" ht="11.65" customHeight="1">
      <c r="A1924" s="2">
        <v>1804</v>
      </c>
      <c r="C1924" s="96"/>
      <c r="F1924" s="96" t="s">
        <v>674</v>
      </c>
      <c r="G1924" s="1" t="s">
        <v>135</v>
      </c>
      <c r="H1924" s="72"/>
      <c r="I1924" s="4">
        <v>3122595.6850000001</v>
      </c>
      <c r="J1924" s="4">
        <v>1347546.2083042462</v>
      </c>
      <c r="K1924" s="72"/>
      <c r="L1924" s="4">
        <v>504262.94261081563</v>
      </c>
      <c r="M1924" s="4">
        <f t="shared" si="54"/>
        <v>286649.87808000168</v>
      </c>
      <c r="N1924" s="98">
        <v>217613.06453081398</v>
      </c>
      <c r="O1924" s="4">
        <f t="shared" si="55"/>
        <v>0</v>
      </c>
      <c r="P1924" s="4">
        <v>217613.06453081398</v>
      </c>
      <c r="Q1924" s="70"/>
      <c r="R1924" s="71"/>
      <c r="S1924" s="97"/>
      <c r="T1924" s="97"/>
      <c r="U1924" s="64"/>
      <c r="V1924" s="64"/>
    </row>
    <row r="1925" spans="1:22" ht="11.65" customHeight="1">
      <c r="A1925" s="2">
        <v>1805</v>
      </c>
      <c r="C1925" s="96"/>
      <c r="F1925" s="96" t="s">
        <v>675</v>
      </c>
      <c r="G1925" s="1" t="s">
        <v>135</v>
      </c>
      <c r="H1925" s="72"/>
      <c r="I1925" s="4">
        <v>5871080.6399999997</v>
      </c>
      <c r="J1925" s="4">
        <v>2533646.1243077861</v>
      </c>
      <c r="K1925" s="72"/>
      <c r="L1925" s="4">
        <v>-46086.391157436185</v>
      </c>
      <c r="M1925" s="4">
        <f t="shared" si="54"/>
        <v>-26197.9560465584</v>
      </c>
      <c r="N1925" s="98">
        <v>-19888.435110877785</v>
      </c>
      <c r="O1925" s="4">
        <f t="shared" si="55"/>
        <v>0</v>
      </c>
      <c r="P1925" s="4">
        <v>-19888.435110877785</v>
      </c>
      <c r="Q1925" s="70"/>
      <c r="R1925" s="71"/>
      <c r="S1925" s="97"/>
      <c r="T1925" s="97"/>
      <c r="U1925" s="64"/>
      <c r="V1925" s="64"/>
    </row>
    <row r="1926" spans="1:22" ht="11.65" customHeight="1">
      <c r="A1926" s="2">
        <v>1806</v>
      </c>
      <c r="C1926" s="96"/>
      <c r="F1926" s="96" t="s">
        <v>671</v>
      </c>
      <c r="G1926" s="1" t="s">
        <v>134</v>
      </c>
      <c r="H1926" s="72"/>
      <c r="I1926" s="4">
        <v>53394041.825000003</v>
      </c>
      <c r="J1926" s="4">
        <v>22881272.371875219</v>
      </c>
      <c r="K1926" s="72"/>
      <c r="L1926" s="4">
        <v>51533696.927507773</v>
      </c>
      <c r="M1926" s="4">
        <f t="shared" si="54"/>
        <v>29449649.430360381</v>
      </c>
      <c r="N1926" s="98">
        <v>22084047.497147392</v>
      </c>
      <c r="O1926" s="4">
        <f t="shared" si="55"/>
        <v>0</v>
      </c>
      <c r="P1926" s="4">
        <v>22084047.497147392</v>
      </c>
      <c r="Q1926" s="70"/>
      <c r="R1926" s="71"/>
      <c r="S1926" s="97"/>
      <c r="T1926" s="97"/>
      <c r="U1926" s="64"/>
      <c r="V1926" s="64"/>
    </row>
    <row r="1927" spans="1:22" ht="11.65" customHeight="1">
      <c r="A1927" s="2">
        <v>1807</v>
      </c>
      <c r="C1927" s="96"/>
      <c r="F1927" s="96" t="s">
        <v>664</v>
      </c>
      <c r="G1927" s="1" t="s">
        <v>132</v>
      </c>
      <c r="H1927" s="72"/>
      <c r="I1927" s="4">
        <v>2955542.5150000001</v>
      </c>
      <c r="J1927" s="4">
        <v>1474601.8950201578</v>
      </c>
      <c r="K1927" s="72"/>
      <c r="L1927" s="4">
        <v>471085.62153943209</v>
      </c>
      <c r="M1927" s="4">
        <f t="shared" si="54"/>
        <v>236047.97727844425</v>
      </c>
      <c r="N1927" s="98">
        <v>235037.64426098784</v>
      </c>
      <c r="O1927" s="4">
        <f t="shared" si="55"/>
        <v>0</v>
      </c>
      <c r="P1927" s="4">
        <v>235037.64426098784</v>
      </c>
      <c r="Q1927" s="70"/>
      <c r="R1927" s="71"/>
      <c r="S1927" s="97"/>
      <c r="T1927" s="97"/>
      <c r="U1927" s="64"/>
      <c r="V1927" s="64"/>
    </row>
    <row r="1928" spans="1:22" ht="11.65" customHeight="1">
      <c r="A1928" s="2">
        <v>1808</v>
      </c>
      <c r="C1928" s="96"/>
      <c r="F1928" s="96" t="s">
        <v>676</v>
      </c>
      <c r="G1928" s="1" t="s">
        <v>135</v>
      </c>
      <c r="H1928" s="72"/>
      <c r="I1928" s="4">
        <v>89403668.045000002</v>
      </c>
      <c r="J1928" s="4">
        <v>38581867.790716313</v>
      </c>
      <c r="K1928" s="72"/>
      <c r="L1928" s="4">
        <v>107382635.00108577</v>
      </c>
      <c r="M1928" s="4">
        <f t="shared" si="54"/>
        <v>61042001.364607804</v>
      </c>
      <c r="N1928" s="98">
        <v>46340633.63647797</v>
      </c>
      <c r="O1928" s="4">
        <f t="shared" si="55"/>
        <v>0</v>
      </c>
      <c r="P1928" s="4">
        <v>46340633.63647797</v>
      </c>
      <c r="Q1928" s="70"/>
      <c r="R1928" s="71"/>
      <c r="S1928" s="97"/>
      <c r="T1928" s="97"/>
      <c r="U1928" s="64"/>
      <c r="V1928" s="64"/>
    </row>
    <row r="1929" spans="1:22" ht="11.65" customHeight="1">
      <c r="A1929" s="2">
        <v>1809</v>
      </c>
      <c r="C1929" s="96"/>
      <c r="F1929" s="96" t="s">
        <v>574</v>
      </c>
      <c r="G1929" s="1" t="s">
        <v>133</v>
      </c>
      <c r="H1929" s="72"/>
      <c r="I1929" s="4">
        <v>120576.3</v>
      </c>
      <c r="J1929" s="4">
        <v>51791.581062981568</v>
      </c>
      <c r="K1929" s="72"/>
      <c r="L1929" s="4">
        <v>16400.899236833866</v>
      </c>
      <c r="M1929" s="4">
        <f t="shared" si="54"/>
        <v>9356.1607407092233</v>
      </c>
      <c r="N1929" s="98">
        <v>7044.7384961246416</v>
      </c>
      <c r="O1929" s="4">
        <f t="shared" si="55"/>
        <v>0</v>
      </c>
      <c r="P1929" s="4">
        <v>7044.7384961246416</v>
      </c>
      <c r="Q1929" s="70"/>
      <c r="R1929" s="71"/>
      <c r="S1929" s="97"/>
      <c r="T1929" s="97"/>
      <c r="U1929" s="64"/>
      <c r="V1929" s="64"/>
    </row>
    <row r="1930" spans="1:22" ht="11.65" customHeight="1">
      <c r="A1930" s="2">
        <v>1810</v>
      </c>
      <c r="C1930" s="96"/>
      <c r="F1930" s="96" t="s">
        <v>676</v>
      </c>
      <c r="G1930" s="1" t="s">
        <v>135</v>
      </c>
      <c r="H1930" s="72"/>
      <c r="I1930" s="4">
        <v>871010.92</v>
      </c>
      <c r="J1930" s="4">
        <v>375881.98442591302</v>
      </c>
      <c r="K1930" s="72"/>
      <c r="L1930" s="4">
        <v>135766.07140579645</v>
      </c>
      <c r="M1930" s="4">
        <f t="shared" si="54"/>
        <v>77176.656318186564</v>
      </c>
      <c r="N1930" s="98">
        <v>58589.415087609887</v>
      </c>
      <c r="O1930" s="4">
        <f t="shared" si="55"/>
        <v>0</v>
      </c>
      <c r="P1930" s="4">
        <v>58589.415087609887</v>
      </c>
      <c r="Q1930" s="70"/>
      <c r="R1930" s="71"/>
      <c r="S1930" s="97"/>
      <c r="T1930" s="97"/>
      <c r="U1930" s="64"/>
      <c r="V1930" s="64"/>
    </row>
    <row r="1931" spans="1:22" ht="11.65" customHeight="1">
      <c r="A1931" s="2">
        <v>1811</v>
      </c>
      <c r="C1931" s="96"/>
      <c r="F1931" s="96" t="s">
        <v>676</v>
      </c>
      <c r="G1931" s="1" t="s">
        <v>135</v>
      </c>
      <c r="H1931" s="72"/>
      <c r="I1931" s="4">
        <v>1590.16</v>
      </c>
      <c r="J1931" s="4">
        <v>686.22847616504032</v>
      </c>
      <c r="K1931" s="72"/>
      <c r="L1931" s="4">
        <v>-9389.8510826837773</v>
      </c>
      <c r="M1931" s="4">
        <f>L1931-N1931</f>
        <v>-5337.6907969975937</v>
      </c>
      <c r="N1931" s="98">
        <v>-4052.1602856861837</v>
      </c>
      <c r="O1931" s="4">
        <f>P1931-N1931</f>
        <v>0</v>
      </c>
      <c r="P1931" s="4">
        <v>-4052.1602856861837</v>
      </c>
      <c r="Q1931" s="70"/>
      <c r="R1931" s="71"/>
      <c r="S1931" s="97"/>
      <c r="T1931" s="97"/>
      <c r="U1931" s="64"/>
      <c r="V1931" s="64"/>
    </row>
    <row r="1932" spans="1:22" ht="11.65" customHeight="1">
      <c r="A1932" s="2">
        <v>1812</v>
      </c>
      <c r="C1932" s="96"/>
      <c r="H1932" s="72" t="s">
        <v>408</v>
      </c>
      <c r="I1932" s="99">
        <v>262636569.41499978</v>
      </c>
      <c r="J1932" s="99">
        <v>100322274.90418869</v>
      </c>
      <c r="K1932" s="72"/>
      <c r="L1932" s="99">
        <f>SUBTOTAL(9,L1923:L1931)</f>
        <v>339487585.32952362</v>
      </c>
      <c r="M1932" s="99">
        <f>SUBTOTAL(9,M1923:M1931)</f>
        <v>212367568.16325566</v>
      </c>
      <c r="N1932" s="99">
        <f>SUBTOTAL(9,N1923:N1931)</f>
        <v>127120017.16626793</v>
      </c>
      <c r="O1932" s="99">
        <f>SUBTOTAL(9,O1923:O1931)</f>
        <v>0</v>
      </c>
      <c r="P1932" s="99">
        <f>SUBTOTAL(9,P1923:P1931)</f>
        <v>127120017.16626793</v>
      </c>
      <c r="Q1932" s="70"/>
      <c r="R1932" s="71"/>
      <c r="S1932" s="97"/>
      <c r="T1932" s="97"/>
      <c r="U1932" s="64"/>
      <c r="V1932" s="64"/>
    </row>
    <row r="1933" spans="1:22" ht="11.65" customHeight="1">
      <c r="A1933" s="2">
        <v>1813</v>
      </c>
      <c r="C1933" s="96"/>
      <c r="H1933" s="72"/>
      <c r="I1933" s="4"/>
      <c r="J1933" s="4"/>
      <c r="K1933" s="72"/>
      <c r="L1933" s="4"/>
      <c r="M1933" s="4"/>
      <c r="N1933" s="4"/>
      <c r="O1933" s="4"/>
      <c r="P1933" s="4"/>
      <c r="Q1933" s="70"/>
      <c r="R1933" s="71"/>
      <c r="S1933" s="97"/>
      <c r="T1933" s="97"/>
      <c r="U1933" s="64"/>
      <c r="V1933" s="64"/>
    </row>
    <row r="1934" spans="1:22" ht="11.65" customHeight="1">
      <c r="A1934" s="2">
        <v>1814</v>
      </c>
      <c r="C1934" s="96">
        <v>398</v>
      </c>
      <c r="D1934" s="1" t="s">
        <v>481</v>
      </c>
      <c r="H1934" s="72"/>
      <c r="I1934" s="4"/>
      <c r="J1934" s="4"/>
      <c r="K1934" s="72"/>
      <c r="L1934" s="4"/>
      <c r="M1934" s="4"/>
      <c r="N1934" s="4"/>
      <c r="O1934" s="4"/>
      <c r="P1934" s="4"/>
      <c r="Q1934" s="70"/>
      <c r="R1934" s="71"/>
      <c r="S1934" s="97"/>
      <c r="T1934" s="97"/>
      <c r="U1934" s="64"/>
      <c r="V1934" s="64"/>
    </row>
    <row r="1935" spans="1:22" ht="11.65" customHeight="1">
      <c r="A1935" s="2">
        <v>1815</v>
      </c>
      <c r="C1935" s="96"/>
      <c r="F1935" s="96" t="s">
        <v>673</v>
      </c>
      <c r="G1935" s="1" t="s">
        <v>131</v>
      </c>
      <c r="H1935" s="72"/>
      <c r="I1935" s="4">
        <v>1470253.2050000001</v>
      </c>
      <c r="J1935" s="4">
        <v>402661.96500000003</v>
      </c>
      <c r="K1935" s="72"/>
      <c r="L1935" s="4">
        <v>1470253.2050000001</v>
      </c>
      <c r="M1935" s="4">
        <f t="shared" ref="M1935:M1942" si="56">L1935-N1935</f>
        <v>1067591.24</v>
      </c>
      <c r="N1935" s="98">
        <v>402661.96500000003</v>
      </c>
      <c r="O1935" s="4">
        <f t="shared" ref="O1935:O1942" si="57">P1935-N1935</f>
        <v>0</v>
      </c>
      <c r="P1935" s="4">
        <v>402661.96500000003</v>
      </c>
      <c r="Q1935" s="70"/>
      <c r="R1935" s="71"/>
      <c r="S1935" s="97"/>
      <c r="T1935" s="97"/>
      <c r="U1935" s="64"/>
      <c r="V1935" s="64"/>
    </row>
    <row r="1936" spans="1:22" ht="11.65" customHeight="1">
      <c r="A1936" s="2">
        <v>1816</v>
      </c>
      <c r="C1936" s="96"/>
      <c r="F1936" s="96" t="s">
        <v>662</v>
      </c>
      <c r="G1936" s="1" t="s">
        <v>135</v>
      </c>
      <c r="H1936" s="72"/>
      <c r="I1936" s="4">
        <v>0</v>
      </c>
      <c r="J1936" s="4">
        <v>0</v>
      </c>
      <c r="K1936" s="72"/>
      <c r="L1936" s="4">
        <v>0</v>
      </c>
      <c r="M1936" s="4">
        <f t="shared" si="56"/>
        <v>0</v>
      </c>
      <c r="N1936" s="98">
        <v>0</v>
      </c>
      <c r="O1936" s="4">
        <f t="shared" si="57"/>
        <v>0</v>
      </c>
      <c r="P1936" s="4">
        <v>0</v>
      </c>
      <c r="Q1936" s="70"/>
      <c r="R1936" s="71"/>
      <c r="S1936" s="97"/>
      <c r="T1936" s="97"/>
      <c r="U1936" s="64"/>
      <c r="V1936" s="64"/>
    </row>
    <row r="1937" spans="1:22" ht="11.65" customHeight="1">
      <c r="A1937" s="2">
        <v>1817</v>
      </c>
      <c r="C1937" s="96"/>
      <c r="F1937" s="96" t="s">
        <v>662</v>
      </c>
      <c r="G1937" s="1" t="s">
        <v>135</v>
      </c>
      <c r="H1937" s="72"/>
      <c r="I1937" s="4">
        <v>0</v>
      </c>
      <c r="J1937" s="4">
        <v>0</v>
      </c>
      <c r="K1937" s="72"/>
      <c r="L1937" s="4">
        <v>0</v>
      </c>
      <c r="M1937" s="4">
        <f t="shared" si="56"/>
        <v>0</v>
      </c>
      <c r="N1937" s="98">
        <v>0</v>
      </c>
      <c r="O1937" s="4">
        <f t="shared" si="57"/>
        <v>0</v>
      </c>
      <c r="P1937" s="4">
        <v>0</v>
      </c>
      <c r="Q1937" s="70"/>
      <c r="R1937" s="71"/>
      <c r="S1937" s="97"/>
      <c r="T1937" s="97"/>
      <c r="U1937" s="64"/>
      <c r="V1937" s="64"/>
    </row>
    <row r="1938" spans="1:22" ht="11.65" customHeight="1">
      <c r="A1938" s="2">
        <v>1818</v>
      </c>
      <c r="C1938" s="96"/>
      <c r="F1938" s="96" t="s">
        <v>664</v>
      </c>
      <c r="G1938" s="1" t="s">
        <v>132</v>
      </c>
      <c r="H1938" s="72"/>
      <c r="I1938" s="4">
        <v>210817.27</v>
      </c>
      <c r="J1938" s="4">
        <v>105182.56606603957</v>
      </c>
      <c r="K1938" s="72"/>
      <c r="L1938" s="4">
        <v>210817.27</v>
      </c>
      <c r="M1938" s="4">
        <f t="shared" si="56"/>
        <v>105634.70393396042</v>
      </c>
      <c r="N1938" s="98">
        <v>105182.56606603957</v>
      </c>
      <c r="O1938" s="4">
        <f t="shared" si="57"/>
        <v>0</v>
      </c>
      <c r="P1938" s="4">
        <v>105182.56606603957</v>
      </c>
      <c r="Q1938" s="70"/>
      <c r="R1938" s="71"/>
      <c r="S1938" s="97"/>
      <c r="T1938" s="97"/>
      <c r="U1938" s="64"/>
      <c r="V1938" s="64"/>
    </row>
    <row r="1939" spans="1:22" ht="11.65" customHeight="1">
      <c r="A1939" s="2">
        <v>1819</v>
      </c>
      <c r="C1939" s="96"/>
      <c r="F1939" s="96" t="s">
        <v>671</v>
      </c>
      <c r="G1939" s="1" t="s">
        <v>134</v>
      </c>
      <c r="H1939" s="72"/>
      <c r="I1939" s="4">
        <v>3100090.76</v>
      </c>
      <c r="J1939" s="4">
        <v>1328500.6834579271</v>
      </c>
      <c r="K1939" s="72"/>
      <c r="L1939" s="4">
        <v>3100090.76</v>
      </c>
      <c r="M1939" s="4">
        <f t="shared" si="56"/>
        <v>1771590.0765420727</v>
      </c>
      <c r="N1939" s="98">
        <v>1328500.6834579271</v>
      </c>
      <c r="O1939" s="4">
        <f t="shared" si="57"/>
        <v>0</v>
      </c>
      <c r="P1939" s="4">
        <v>1328500.6834579271</v>
      </c>
      <c r="Q1939" s="70"/>
      <c r="R1939" s="71"/>
      <c r="S1939" s="97"/>
      <c r="T1939" s="97"/>
      <c r="U1939" s="64"/>
      <c r="V1939" s="64"/>
    </row>
    <row r="1940" spans="1:22" ht="11.65" customHeight="1">
      <c r="A1940" s="2">
        <v>1820</v>
      </c>
      <c r="C1940" s="96"/>
      <c r="F1940" s="96" t="s">
        <v>574</v>
      </c>
      <c r="G1940" s="1" t="s">
        <v>133</v>
      </c>
      <c r="H1940" s="72"/>
      <c r="I1940" s="4">
        <v>1667.75</v>
      </c>
      <c r="J1940" s="4">
        <v>716.35478379903441</v>
      </c>
      <c r="K1940" s="72"/>
      <c r="L1940" s="4">
        <v>1667.75</v>
      </c>
      <c r="M1940" s="4">
        <f t="shared" si="56"/>
        <v>951.39521620096559</v>
      </c>
      <c r="N1940" s="98">
        <v>716.35478379903441</v>
      </c>
      <c r="O1940" s="4">
        <f t="shared" si="57"/>
        <v>0</v>
      </c>
      <c r="P1940" s="4">
        <v>716.35478379903441</v>
      </c>
      <c r="Q1940" s="70"/>
      <c r="R1940" s="71"/>
      <c r="S1940" s="97"/>
      <c r="T1940" s="97"/>
      <c r="U1940" s="64"/>
      <c r="V1940" s="64"/>
    </row>
    <row r="1941" spans="1:22" ht="11.65" customHeight="1">
      <c r="A1941" s="2">
        <v>1821</v>
      </c>
      <c r="C1941" s="96"/>
      <c r="F1941" s="96" t="s">
        <v>676</v>
      </c>
      <c r="G1941" s="1" t="s">
        <v>135</v>
      </c>
      <c r="H1941" s="72"/>
      <c r="I1941" s="4">
        <v>1887176.55</v>
      </c>
      <c r="J1941" s="4">
        <v>814405.02097958571</v>
      </c>
      <c r="K1941" s="72"/>
      <c r="L1941" s="4">
        <v>1887176.55</v>
      </c>
      <c r="M1941" s="4">
        <f t="shared" si="56"/>
        <v>1072771.5290204142</v>
      </c>
      <c r="N1941" s="98">
        <v>814405.02097958571</v>
      </c>
      <c r="O1941" s="4">
        <f t="shared" si="57"/>
        <v>0</v>
      </c>
      <c r="P1941" s="4">
        <v>814405.02097958571</v>
      </c>
      <c r="Q1941" s="70"/>
      <c r="R1941" s="71"/>
      <c r="S1941" s="97"/>
      <c r="T1941" s="97"/>
      <c r="U1941" s="64"/>
      <c r="V1941" s="64"/>
    </row>
    <row r="1942" spans="1:22" ht="11.65" customHeight="1">
      <c r="A1942" s="2">
        <v>1822</v>
      </c>
      <c r="C1942" s="96"/>
      <c r="F1942" s="96" t="s">
        <v>676</v>
      </c>
      <c r="G1942" s="1" t="s">
        <v>135</v>
      </c>
      <c r="H1942" s="72"/>
      <c r="I1942" s="4">
        <v>0</v>
      </c>
      <c r="J1942" s="4">
        <v>0</v>
      </c>
      <c r="K1942" s="72"/>
      <c r="L1942" s="4">
        <v>0</v>
      </c>
      <c r="M1942" s="4">
        <f t="shared" si="56"/>
        <v>0</v>
      </c>
      <c r="N1942" s="98">
        <v>0</v>
      </c>
      <c r="O1942" s="4">
        <f t="shared" si="57"/>
        <v>0</v>
      </c>
      <c r="P1942" s="4">
        <v>0</v>
      </c>
      <c r="Q1942" s="70"/>
      <c r="R1942" s="71"/>
      <c r="S1942" s="97"/>
      <c r="T1942" s="97"/>
      <c r="U1942" s="64"/>
      <c r="V1942" s="64"/>
    </row>
    <row r="1943" spans="1:22" ht="11.65" customHeight="1">
      <c r="A1943" s="2">
        <v>1823</v>
      </c>
      <c r="C1943" s="96"/>
      <c r="H1943" s="72" t="s">
        <v>408</v>
      </c>
      <c r="I1943" s="99">
        <v>6670005.5349999992</v>
      </c>
      <c r="J1943" s="99">
        <v>2651466.5902873515</v>
      </c>
      <c r="K1943" s="72"/>
      <c r="L1943" s="99">
        <f>SUBTOTAL(9,L1935:L1942)</f>
        <v>6670005.5349999992</v>
      </c>
      <c r="M1943" s="99">
        <f>SUBTOTAL(9,M1935:M1942)</f>
        <v>4018538.9447126482</v>
      </c>
      <c r="N1943" s="99">
        <f>SUBTOTAL(9,N1935:N1942)</f>
        <v>2651466.5902873515</v>
      </c>
      <c r="O1943" s="99">
        <f>SUBTOTAL(9,O1935:O1942)</f>
        <v>0</v>
      </c>
      <c r="P1943" s="99">
        <f>SUBTOTAL(9,P1935:P1942)</f>
        <v>2651466.5902873515</v>
      </c>
      <c r="Q1943" s="70"/>
      <c r="R1943" s="71"/>
      <c r="S1943" s="97"/>
      <c r="T1943" s="97"/>
      <c r="U1943" s="64"/>
      <c r="V1943" s="64"/>
    </row>
    <row r="1944" spans="1:22" ht="11.65" customHeight="1">
      <c r="A1944" s="2">
        <v>1824</v>
      </c>
      <c r="C1944" s="96"/>
      <c r="H1944" s="72"/>
      <c r="I1944" s="4"/>
      <c r="J1944" s="4"/>
      <c r="K1944" s="72"/>
      <c r="L1944" s="4"/>
      <c r="M1944" s="4"/>
      <c r="N1944" s="4"/>
      <c r="O1944" s="4"/>
      <c r="P1944" s="4"/>
      <c r="Q1944" s="70"/>
      <c r="R1944" s="71"/>
      <c r="S1944" s="97"/>
      <c r="T1944" s="97"/>
      <c r="U1944" s="64"/>
      <c r="V1944" s="64"/>
    </row>
    <row r="1945" spans="1:22" ht="11.65" customHeight="1">
      <c r="A1945" s="2">
        <v>1825</v>
      </c>
      <c r="C1945" s="96">
        <v>399</v>
      </c>
      <c r="D1945" s="1" t="s">
        <v>482</v>
      </c>
      <c r="H1945" s="72"/>
      <c r="I1945" s="4"/>
      <c r="J1945" s="4"/>
      <c r="K1945" s="72"/>
      <c r="L1945" s="4"/>
      <c r="M1945" s="4"/>
      <c r="N1945" s="4"/>
      <c r="O1945" s="4"/>
      <c r="P1945" s="4"/>
      <c r="Q1945" s="70"/>
      <c r="R1945" s="71"/>
      <c r="S1945" s="97"/>
      <c r="T1945" s="97"/>
      <c r="U1945" s="64"/>
      <c r="V1945" s="64"/>
    </row>
    <row r="1946" spans="1:22" ht="11.65" customHeight="1">
      <c r="A1946" s="2">
        <v>1826</v>
      </c>
      <c r="C1946" s="96"/>
      <c r="F1946" s="96" t="s">
        <v>574</v>
      </c>
      <c r="G1946" s="1" t="s">
        <v>133</v>
      </c>
      <c r="H1946" s="72"/>
      <c r="I1946" s="4">
        <v>282745776.28500003</v>
      </c>
      <c r="J1946" s="4">
        <v>121448831.9236884</v>
      </c>
      <c r="K1946" s="72"/>
      <c r="L1946" s="4">
        <v>484883128.59981316</v>
      </c>
      <c r="M1946" s="4">
        <f>L1946-N1946</f>
        <v>276609497.2066676</v>
      </c>
      <c r="N1946" s="98">
        <v>208273631.39314556</v>
      </c>
      <c r="O1946" s="4">
        <f>P1946-N1946</f>
        <v>0</v>
      </c>
      <c r="P1946" s="4">
        <v>208273631.39314556</v>
      </c>
      <c r="Q1946" s="70"/>
      <c r="R1946" s="71"/>
      <c r="S1946" s="97"/>
      <c r="T1946" s="97"/>
      <c r="U1946" s="64"/>
      <c r="V1946" s="64"/>
    </row>
    <row r="1947" spans="1:22" ht="11.65" customHeight="1">
      <c r="A1947" s="2">
        <v>1827</v>
      </c>
      <c r="C1947" s="96" t="s">
        <v>483</v>
      </c>
      <c r="F1947" s="96" t="s">
        <v>574</v>
      </c>
      <c r="G1947" s="1" t="s">
        <v>133</v>
      </c>
      <c r="H1947" s="72"/>
      <c r="I1947" s="4">
        <v>0</v>
      </c>
      <c r="J1947" s="4">
        <v>0</v>
      </c>
      <c r="K1947" s="72"/>
      <c r="L1947" s="4">
        <v>0</v>
      </c>
      <c r="M1947" s="4">
        <f>L1947-N1947</f>
        <v>0</v>
      </c>
      <c r="N1947" s="98">
        <v>0</v>
      </c>
      <c r="O1947" s="4">
        <f>P1947-N1947</f>
        <v>0</v>
      </c>
      <c r="P1947" s="4">
        <v>0</v>
      </c>
      <c r="Q1947" s="70"/>
      <c r="R1947" s="71"/>
      <c r="S1947" s="97"/>
      <c r="T1947" s="97"/>
      <c r="U1947" s="64"/>
      <c r="V1947" s="64"/>
    </row>
    <row r="1948" spans="1:22" ht="11.65" customHeight="1">
      <c r="A1948" s="2">
        <v>1828</v>
      </c>
      <c r="C1948" s="96"/>
      <c r="H1948" s="72" t="s">
        <v>408</v>
      </c>
      <c r="I1948" s="99">
        <v>282745776.28500003</v>
      </c>
      <c r="J1948" s="99">
        <v>121448831.9236884</v>
      </c>
      <c r="K1948" s="72"/>
      <c r="L1948" s="99">
        <f>SUBTOTAL(9,L1946:L1947)</f>
        <v>484883128.59981316</v>
      </c>
      <c r="M1948" s="99">
        <f>SUBTOTAL(9,M1946:M1947)</f>
        <v>276609497.2066676</v>
      </c>
      <c r="N1948" s="99">
        <f>SUBTOTAL(9,N1946:N1947)</f>
        <v>208273631.39314556</v>
      </c>
      <c r="O1948" s="99">
        <f>SUBTOTAL(9,O1946:O1947)</f>
        <v>0</v>
      </c>
      <c r="P1948" s="99">
        <f>SUBTOTAL(9,P1946:P1947)</f>
        <v>208273631.39314556</v>
      </c>
      <c r="Q1948" s="70"/>
      <c r="R1948" s="71"/>
      <c r="S1948" s="97"/>
      <c r="T1948" s="97"/>
      <c r="U1948" s="64"/>
      <c r="V1948" s="64"/>
    </row>
    <row r="1949" spans="1:22" ht="11.65" customHeight="1">
      <c r="A1949" s="2">
        <v>1829</v>
      </c>
      <c r="C1949" s="96"/>
      <c r="H1949" s="72"/>
      <c r="I1949" s="104"/>
      <c r="J1949" s="104"/>
      <c r="K1949" s="72"/>
      <c r="L1949" s="104"/>
      <c r="M1949" s="4"/>
      <c r="N1949" s="4"/>
      <c r="O1949" s="4"/>
      <c r="P1949" s="4"/>
      <c r="Q1949" s="70"/>
      <c r="R1949" s="71"/>
      <c r="S1949" s="97"/>
      <c r="T1949" s="97"/>
      <c r="U1949" s="64"/>
      <c r="V1949" s="64"/>
    </row>
    <row r="1950" spans="1:22" ht="11.65" customHeight="1">
      <c r="A1950" s="2">
        <v>1830</v>
      </c>
      <c r="C1950" s="96" t="s">
        <v>484</v>
      </c>
      <c r="D1950" s="1" t="s">
        <v>485</v>
      </c>
      <c r="H1950" s="72"/>
      <c r="I1950" s="4"/>
      <c r="J1950" s="4"/>
      <c r="K1950" s="72"/>
      <c r="L1950" s="4"/>
      <c r="M1950" s="4"/>
      <c r="N1950" s="4"/>
      <c r="O1950" s="4"/>
      <c r="P1950" s="4"/>
      <c r="Q1950" s="70"/>
      <c r="R1950" s="71"/>
      <c r="S1950" s="97"/>
      <c r="T1950" s="97"/>
      <c r="U1950" s="64"/>
      <c r="V1950" s="64"/>
    </row>
    <row r="1951" spans="1:22" ht="11.65" customHeight="1">
      <c r="A1951" s="2">
        <v>1831</v>
      </c>
      <c r="C1951" s="96"/>
      <c r="F1951" s="96" t="s">
        <v>574</v>
      </c>
      <c r="G1951" s="1" t="s">
        <v>133</v>
      </c>
      <c r="H1951" s="72" t="s">
        <v>486</v>
      </c>
      <c r="I1951" s="4">
        <v>0</v>
      </c>
      <c r="J1951" s="4">
        <v>0</v>
      </c>
      <c r="K1951" s="72"/>
      <c r="L1951" s="4">
        <v>0</v>
      </c>
      <c r="M1951" s="4">
        <f>L1951-N1951</f>
        <v>0</v>
      </c>
      <c r="N1951" s="136">
        <v>0</v>
      </c>
      <c r="O1951" s="62">
        <f>P1951-N1951</f>
        <v>0</v>
      </c>
      <c r="P1951" s="62">
        <v>0</v>
      </c>
      <c r="Q1951" s="70"/>
      <c r="R1951" s="71"/>
      <c r="S1951" s="97"/>
      <c r="T1951" s="97"/>
      <c r="U1951" s="64"/>
      <c r="V1951" s="64"/>
    </row>
    <row r="1952" spans="1:22" ht="11.65" customHeight="1">
      <c r="A1952" s="2">
        <v>1832</v>
      </c>
      <c r="C1952" s="96"/>
      <c r="H1952" s="72"/>
      <c r="I1952" s="137">
        <v>0</v>
      </c>
      <c r="J1952" s="137">
        <v>0</v>
      </c>
      <c r="K1952" s="72"/>
      <c r="L1952" s="137">
        <v>0</v>
      </c>
      <c r="M1952" s="137">
        <f>L1952-N1952</f>
        <v>0</v>
      </c>
      <c r="N1952" s="98">
        <v>0</v>
      </c>
      <c r="O1952" s="4">
        <f>P1952-N1952</f>
        <v>0</v>
      </c>
      <c r="P1952" s="4">
        <v>0</v>
      </c>
      <c r="Q1952" s="70"/>
      <c r="R1952" s="71"/>
      <c r="S1952" s="97"/>
      <c r="T1952" s="97"/>
      <c r="U1952" s="64"/>
      <c r="V1952" s="64"/>
    </row>
    <row r="1953" spans="1:22" ht="11.65" customHeight="1">
      <c r="A1953" s="2">
        <v>1833</v>
      </c>
      <c r="C1953" s="96"/>
      <c r="H1953" s="72"/>
      <c r="I1953" s="4"/>
      <c r="J1953" s="4"/>
      <c r="K1953" s="72"/>
      <c r="L1953" s="4"/>
      <c r="M1953" s="4"/>
      <c r="N1953" s="4"/>
      <c r="O1953" s="4"/>
      <c r="P1953" s="4"/>
      <c r="Q1953" s="70"/>
      <c r="R1953" s="71"/>
      <c r="S1953" s="97"/>
      <c r="T1953" s="97"/>
      <c r="U1953" s="64"/>
      <c r="V1953" s="64"/>
    </row>
    <row r="1954" spans="1:22" ht="11.65" customHeight="1">
      <c r="A1954" s="2">
        <v>1834</v>
      </c>
      <c r="C1954" s="96"/>
      <c r="D1954" s="1" t="s">
        <v>487</v>
      </c>
      <c r="H1954" s="72"/>
      <c r="I1954" s="4">
        <v>0</v>
      </c>
      <c r="J1954" s="4">
        <v>0</v>
      </c>
      <c r="K1954" s="72"/>
      <c r="L1954" s="4">
        <f>-L1952</f>
        <v>0</v>
      </c>
      <c r="M1954" s="4">
        <f>-M1952</f>
        <v>0</v>
      </c>
      <c r="N1954" s="98">
        <v>0</v>
      </c>
      <c r="O1954" s="4">
        <f>P1954-N1954</f>
        <v>0</v>
      </c>
      <c r="P1954" s="4">
        <v>0</v>
      </c>
      <c r="Q1954" s="70"/>
      <c r="R1954" s="71"/>
      <c r="S1954" s="97"/>
      <c r="T1954" s="97"/>
      <c r="U1954" s="64"/>
      <c r="V1954" s="64"/>
    </row>
    <row r="1955" spans="1:22" ht="11.65" customHeight="1">
      <c r="A1955" s="2">
        <v>1835</v>
      </c>
      <c r="C1955" s="96"/>
      <c r="H1955" s="72" t="s">
        <v>486</v>
      </c>
      <c r="I1955" s="99">
        <v>0</v>
      </c>
      <c r="J1955" s="99">
        <v>0</v>
      </c>
      <c r="K1955" s="72"/>
      <c r="L1955" s="99">
        <f>SUBTOTAL(9,L1951:L1954)</f>
        <v>0</v>
      </c>
      <c r="M1955" s="99">
        <f>SUBTOTAL(9,M1951:M1954)</f>
        <v>0</v>
      </c>
      <c r="N1955" s="99">
        <f>SUBTOTAL(9,N1951:N1954)</f>
        <v>0</v>
      </c>
      <c r="O1955" s="99">
        <f>SUBTOTAL(9,O1951:O1954)</f>
        <v>0</v>
      </c>
      <c r="P1955" s="99">
        <f>SUBTOTAL(9,P1951:P1954)</f>
        <v>0</v>
      </c>
      <c r="Q1955" s="70"/>
      <c r="R1955" s="71"/>
      <c r="S1955" s="97"/>
      <c r="T1955" s="97"/>
      <c r="U1955" s="64"/>
      <c r="V1955" s="64"/>
    </row>
    <row r="1956" spans="1:22" ht="11.65" customHeight="1">
      <c r="A1956" s="2">
        <v>1836</v>
      </c>
      <c r="C1956" s="96"/>
      <c r="H1956" s="72"/>
      <c r="I1956" s="4"/>
      <c r="J1956" s="4"/>
      <c r="K1956" s="72"/>
      <c r="L1956" s="4"/>
      <c r="M1956" s="4"/>
      <c r="N1956" s="4"/>
      <c r="O1956" s="4"/>
      <c r="P1956" s="4"/>
      <c r="Q1956" s="70"/>
      <c r="R1956" s="71"/>
      <c r="S1956" s="97"/>
      <c r="T1956" s="97"/>
      <c r="U1956" s="64"/>
      <c r="V1956" s="64"/>
    </row>
    <row r="1957" spans="1:22" ht="11.65" customHeight="1">
      <c r="A1957" s="2">
        <v>1837</v>
      </c>
      <c r="C1957" s="96">
        <v>1011390</v>
      </c>
      <c r="D1957" s="1" t="s">
        <v>488</v>
      </c>
      <c r="H1957" s="72"/>
      <c r="I1957" s="4"/>
      <c r="J1957" s="4"/>
      <c r="K1957" s="72"/>
      <c r="L1957" s="4"/>
      <c r="M1957" s="4"/>
      <c r="N1957" s="4"/>
      <c r="O1957" s="4"/>
      <c r="P1957" s="4"/>
      <c r="Q1957" s="70"/>
      <c r="R1957" s="71"/>
      <c r="S1957" s="97"/>
      <c r="T1957" s="97"/>
      <c r="U1957" s="64"/>
      <c r="V1957" s="64"/>
    </row>
    <row r="1958" spans="1:22" ht="11.65" customHeight="1">
      <c r="A1958" s="2">
        <v>1838</v>
      </c>
      <c r="C1958" s="96"/>
      <c r="F1958" s="96" t="s">
        <v>673</v>
      </c>
      <c r="G1958" s="1" t="s">
        <v>131</v>
      </c>
      <c r="H1958" s="72"/>
      <c r="I1958" s="4">
        <v>18984155.740000002</v>
      </c>
      <c r="J1958" s="4">
        <v>11714234</v>
      </c>
      <c r="K1958" s="72"/>
      <c r="L1958" s="4">
        <v>18984155.740000002</v>
      </c>
      <c r="M1958" s="4">
        <f>L1958-N1958</f>
        <v>7269921.7400000021</v>
      </c>
      <c r="N1958" s="98">
        <v>11714234</v>
      </c>
      <c r="O1958" s="4">
        <f>P1958-N1958</f>
        <v>0</v>
      </c>
      <c r="P1958" s="4">
        <v>11714234</v>
      </c>
      <c r="Q1958" s="70"/>
      <c r="R1958" s="71"/>
      <c r="S1958" s="97"/>
      <c r="T1958" s="97"/>
      <c r="U1958" s="64"/>
      <c r="V1958" s="64"/>
    </row>
    <row r="1959" spans="1:22" ht="11.65" customHeight="1">
      <c r="A1959" s="2">
        <v>1839</v>
      </c>
      <c r="C1959" s="96"/>
      <c r="F1959" s="96" t="s">
        <v>574</v>
      </c>
      <c r="G1959" s="1" t="s">
        <v>135</v>
      </c>
      <c r="H1959" s="72"/>
      <c r="I1959" s="97">
        <v>25348352.2999999</v>
      </c>
      <c r="J1959" s="97">
        <v>10939000.586182224</v>
      </c>
      <c r="K1959" s="72"/>
      <c r="L1959" s="97">
        <v>25348352.2999999</v>
      </c>
      <c r="M1959" s="97">
        <f>L1959-N1959</f>
        <v>14409351.713817677</v>
      </c>
      <c r="N1959" s="111">
        <v>10939000.586182224</v>
      </c>
      <c r="O1959" s="97">
        <f>P1959-N1959</f>
        <v>0</v>
      </c>
      <c r="P1959" s="97">
        <v>10939000.586182224</v>
      </c>
      <c r="Q1959" s="70"/>
      <c r="R1959" s="71"/>
      <c r="S1959" s="97"/>
      <c r="T1959" s="97"/>
      <c r="U1959" s="64"/>
      <c r="V1959" s="64"/>
    </row>
    <row r="1960" spans="1:22" ht="11.65" customHeight="1">
      <c r="A1960" s="2">
        <v>1840</v>
      </c>
      <c r="C1960" s="96"/>
      <c r="F1960" s="96" t="s">
        <v>671</v>
      </c>
      <c r="G1960" s="1" t="s">
        <v>134</v>
      </c>
      <c r="H1960" s="72"/>
      <c r="I1960" s="62">
        <v>12664053.67</v>
      </c>
      <c r="J1960" s="62">
        <v>5427003.6777706696</v>
      </c>
      <c r="K1960" s="72"/>
      <c r="L1960" s="62">
        <v>12664053.67</v>
      </c>
      <c r="M1960" s="62">
        <f>L1960-N1960</f>
        <v>7237049.9922293304</v>
      </c>
      <c r="N1960" s="136">
        <v>5427003.6777706696</v>
      </c>
      <c r="O1960" s="62">
        <f>P1960-N1960</f>
        <v>0</v>
      </c>
      <c r="P1960" s="62">
        <v>5427003.6777706696</v>
      </c>
      <c r="Q1960" s="70"/>
      <c r="R1960" s="71"/>
      <c r="S1960" s="97"/>
      <c r="T1960" s="97"/>
      <c r="U1960" s="64"/>
      <c r="V1960" s="64"/>
    </row>
    <row r="1961" spans="1:22" ht="11.65" customHeight="1">
      <c r="A1961" s="2">
        <v>1841</v>
      </c>
      <c r="C1961" s="96"/>
      <c r="H1961" s="72" t="s">
        <v>489</v>
      </c>
      <c r="I1961" s="4">
        <v>56996561.709999904</v>
      </c>
      <c r="J1961" s="4">
        <v>28080238.263952892</v>
      </c>
      <c r="K1961" s="72"/>
      <c r="L1961" s="4">
        <f>SUBTOTAL(9,L1958:L1960)</f>
        <v>56996561.709999904</v>
      </c>
      <c r="M1961" s="4">
        <f>SUBTOTAL(9,M1958:M1960)</f>
        <v>28916323.446047012</v>
      </c>
      <c r="N1961" s="4">
        <f>SUBTOTAL(9,N1958:N1960)</f>
        <v>28080238.263952892</v>
      </c>
      <c r="O1961" s="4">
        <f>SUBTOTAL(9,O1958:O1960)</f>
        <v>0</v>
      </c>
      <c r="P1961" s="4">
        <f>SUBTOTAL(9,P1958:P1960)</f>
        <v>28080238.263952892</v>
      </c>
      <c r="Q1961" s="70"/>
      <c r="R1961" s="71"/>
      <c r="S1961" s="97"/>
      <c r="T1961" s="97"/>
      <c r="U1961" s="64"/>
      <c r="V1961" s="64"/>
    </row>
    <row r="1962" spans="1:22" ht="11.65" customHeight="1">
      <c r="A1962" s="2">
        <v>1842</v>
      </c>
      <c r="C1962" s="96"/>
      <c r="H1962" s="72"/>
      <c r="I1962" s="4"/>
      <c r="J1962" s="4"/>
      <c r="K1962" s="72"/>
      <c r="L1962" s="4"/>
      <c r="M1962" s="4"/>
      <c r="N1962" s="4"/>
      <c r="O1962" s="4"/>
      <c r="P1962" s="4"/>
      <c r="Q1962" s="70"/>
      <c r="R1962" s="71"/>
      <c r="S1962" s="97"/>
      <c r="T1962" s="97"/>
      <c r="U1962" s="64"/>
      <c r="V1962" s="64"/>
    </row>
    <row r="1963" spans="1:22" ht="11.65" customHeight="1">
      <c r="A1963" s="2">
        <v>1843</v>
      </c>
      <c r="C1963" s="96"/>
      <c r="D1963" s="1" t="s">
        <v>487</v>
      </c>
      <c r="H1963" s="72"/>
      <c r="I1963" s="62">
        <v>-56996561.709999897</v>
      </c>
      <c r="J1963" s="62">
        <v>-28080238.263952892</v>
      </c>
      <c r="K1963" s="72"/>
      <c r="L1963" s="62">
        <v>-56996561.709999897</v>
      </c>
      <c r="M1963" s="62">
        <f>L1963-N1963</f>
        <v>-28916323.446047004</v>
      </c>
      <c r="N1963" s="98">
        <v>-28080238.263952892</v>
      </c>
      <c r="O1963" s="4">
        <f>P1963-N1963</f>
        <v>0</v>
      </c>
      <c r="P1963" s="4">
        <v>-28080238.263952892</v>
      </c>
      <c r="Q1963" s="70"/>
      <c r="R1963" s="71"/>
      <c r="S1963" s="97"/>
      <c r="T1963" s="97"/>
      <c r="U1963" s="64"/>
      <c r="V1963" s="64"/>
    </row>
    <row r="1964" spans="1:22" ht="11.65" customHeight="1">
      <c r="A1964" s="2">
        <v>1844</v>
      </c>
      <c r="C1964" s="96"/>
      <c r="H1964" s="72" t="s">
        <v>1</v>
      </c>
      <c r="I1964" s="99">
        <v>0</v>
      </c>
      <c r="J1964" s="99">
        <v>0</v>
      </c>
      <c r="K1964" s="72"/>
      <c r="L1964" s="99">
        <f>SUBTOTAL(9,L1958:L1963)</f>
        <v>0</v>
      </c>
      <c r="M1964" s="99">
        <f>SUBTOTAL(9,M1958:M1963)</f>
        <v>0</v>
      </c>
      <c r="N1964" s="99">
        <f>SUBTOTAL(9,N1958:N1963)</f>
        <v>0</v>
      </c>
      <c r="O1964" s="99">
        <f>SUBTOTAL(9,O1958:O1963)</f>
        <v>0</v>
      </c>
      <c r="P1964" s="99">
        <f>SUBTOTAL(9,P1958:P1963)</f>
        <v>0</v>
      </c>
      <c r="Q1964" s="70"/>
      <c r="R1964" s="71"/>
      <c r="S1964" s="97"/>
      <c r="T1964" s="97"/>
      <c r="U1964" s="64"/>
      <c r="V1964" s="64"/>
    </row>
    <row r="1965" spans="1:22" ht="11.65" customHeight="1">
      <c r="A1965" s="2">
        <v>1845</v>
      </c>
      <c r="C1965" s="96"/>
      <c r="H1965" s="72"/>
      <c r="I1965" s="4"/>
      <c r="J1965" s="4"/>
      <c r="K1965" s="72"/>
      <c r="L1965" s="4"/>
      <c r="M1965" s="4"/>
      <c r="N1965" s="4"/>
      <c r="O1965" s="4"/>
      <c r="P1965" s="4"/>
      <c r="Q1965" s="70"/>
      <c r="R1965" s="71"/>
      <c r="S1965" s="97"/>
      <c r="T1965" s="97"/>
      <c r="U1965" s="64"/>
      <c r="V1965" s="64"/>
    </row>
    <row r="1966" spans="1:22" ht="11.65" customHeight="1">
      <c r="A1966" s="2">
        <v>1846</v>
      </c>
      <c r="C1966" s="96">
        <v>1011346</v>
      </c>
      <c r="D1966" s="1" t="s">
        <v>490</v>
      </c>
      <c r="H1966" s="72"/>
      <c r="I1966" s="4"/>
      <c r="J1966" s="4"/>
      <c r="K1966" s="72"/>
      <c r="L1966" s="4"/>
      <c r="M1966" s="4"/>
      <c r="N1966" s="4"/>
      <c r="O1966" s="4"/>
      <c r="P1966" s="4"/>
      <c r="Q1966" s="70"/>
      <c r="R1966" s="71"/>
      <c r="S1966" s="97"/>
      <c r="T1966" s="97"/>
      <c r="U1966" s="64"/>
      <c r="V1966" s="64"/>
    </row>
    <row r="1967" spans="1:22" ht="11.65" customHeight="1">
      <c r="A1967" s="2">
        <v>1847</v>
      </c>
      <c r="C1967" s="96"/>
      <c r="F1967" s="96" t="s">
        <v>574</v>
      </c>
      <c r="G1967" s="1" t="s">
        <v>135</v>
      </c>
      <c r="H1967" s="72"/>
      <c r="I1967" s="62">
        <v>0</v>
      </c>
      <c r="J1967" s="62">
        <v>0</v>
      </c>
      <c r="K1967" s="72"/>
      <c r="L1967" s="62">
        <v>0</v>
      </c>
      <c r="M1967" s="62">
        <f>L1967-N1967</f>
        <v>0</v>
      </c>
      <c r="N1967" s="62">
        <v>0</v>
      </c>
      <c r="O1967" s="62">
        <f>P1967-N1967</f>
        <v>0</v>
      </c>
      <c r="P1967" s="62">
        <v>0</v>
      </c>
      <c r="Q1967" s="70"/>
      <c r="R1967" s="71"/>
      <c r="S1967" s="97"/>
      <c r="T1967" s="97"/>
      <c r="U1967" s="64"/>
      <c r="V1967" s="64"/>
    </row>
    <row r="1968" spans="1:22" ht="11.65" customHeight="1">
      <c r="A1968" s="2">
        <v>1848</v>
      </c>
      <c r="C1968" s="96"/>
      <c r="H1968" s="72" t="s">
        <v>489</v>
      </c>
      <c r="I1968" s="4">
        <v>0</v>
      </c>
      <c r="J1968" s="4">
        <v>0</v>
      </c>
      <c r="K1968" s="72"/>
      <c r="L1968" s="4">
        <v>0</v>
      </c>
      <c r="M1968" s="4">
        <f>L1968-N1968</f>
        <v>0</v>
      </c>
      <c r="N1968" s="97">
        <v>0</v>
      </c>
      <c r="O1968" s="97">
        <f>P1968-N1968</f>
        <v>0</v>
      </c>
      <c r="P1968" s="97">
        <v>0</v>
      </c>
      <c r="Q1968" s="70"/>
      <c r="R1968" s="71"/>
      <c r="S1968" s="97"/>
      <c r="T1968" s="97"/>
      <c r="U1968" s="64"/>
      <c r="V1968" s="64"/>
    </row>
    <row r="1969" spans="1:22" ht="11.65" customHeight="1">
      <c r="A1969" s="2">
        <v>1849</v>
      </c>
      <c r="C1969" s="96"/>
      <c r="H1969" s="72"/>
      <c r="I1969" s="4"/>
      <c r="J1969" s="4"/>
      <c r="K1969" s="72"/>
      <c r="L1969" s="4"/>
      <c r="M1969" s="4"/>
      <c r="N1969" s="4"/>
      <c r="O1969" s="4"/>
      <c r="P1969" s="4"/>
      <c r="Q1969" s="70"/>
      <c r="R1969" s="71"/>
      <c r="S1969" s="97"/>
      <c r="T1969" s="97"/>
      <c r="U1969" s="64"/>
      <c r="V1969" s="64"/>
    </row>
    <row r="1970" spans="1:22" ht="11.65" customHeight="1">
      <c r="A1970" s="2">
        <v>1850</v>
      </c>
      <c r="C1970" s="96"/>
      <c r="D1970" s="1" t="s">
        <v>487</v>
      </c>
      <c r="H1970" s="72"/>
      <c r="I1970" s="62">
        <v>0</v>
      </c>
      <c r="J1970" s="62">
        <v>0</v>
      </c>
      <c r="K1970" s="72"/>
      <c r="L1970" s="62">
        <v>0</v>
      </c>
      <c r="M1970" s="62">
        <f>L1970-N1970</f>
        <v>0</v>
      </c>
      <c r="N1970" s="98">
        <v>0</v>
      </c>
      <c r="O1970" s="4">
        <f>P1970-N1970</f>
        <v>0</v>
      </c>
      <c r="P1970" s="4">
        <v>0</v>
      </c>
      <c r="Q1970" s="70"/>
      <c r="R1970" s="71"/>
      <c r="S1970" s="97"/>
      <c r="T1970" s="97"/>
      <c r="U1970" s="64"/>
      <c r="V1970" s="64"/>
    </row>
    <row r="1971" spans="1:22" ht="11.65" customHeight="1">
      <c r="A1971" s="2">
        <v>1851</v>
      </c>
      <c r="C1971" s="96"/>
      <c r="H1971" s="72" t="s">
        <v>1</v>
      </c>
      <c r="I1971" s="99">
        <v>0</v>
      </c>
      <c r="J1971" s="99">
        <v>0</v>
      </c>
      <c r="K1971" s="72"/>
      <c r="L1971" s="99">
        <f>SUBTOTAL(9,L1967:L1970)</f>
        <v>0</v>
      </c>
      <c r="M1971" s="99">
        <f>SUBTOTAL(9,M1967:M1970)</f>
        <v>0</v>
      </c>
      <c r="N1971" s="99">
        <f>SUBTOTAL(9,N1967:N1970)</f>
        <v>0</v>
      </c>
      <c r="O1971" s="99">
        <f>SUBTOTAL(9,O1967:O1970)</f>
        <v>0</v>
      </c>
      <c r="P1971" s="99">
        <f>SUBTOTAL(9,P1967:P1970)</f>
        <v>0</v>
      </c>
      <c r="Q1971" s="70"/>
      <c r="R1971" s="71"/>
      <c r="S1971" s="97"/>
      <c r="T1971" s="97"/>
      <c r="U1971" s="64"/>
      <c r="V1971" s="64"/>
    </row>
    <row r="1972" spans="1:22" ht="11.65" customHeight="1">
      <c r="A1972" s="2">
        <v>1852</v>
      </c>
      <c r="C1972" s="96"/>
      <c r="H1972" s="72"/>
      <c r="I1972" s="4"/>
      <c r="J1972" s="4"/>
      <c r="K1972" s="72"/>
      <c r="L1972" s="4"/>
      <c r="M1972" s="4"/>
      <c r="N1972" s="4"/>
      <c r="O1972" s="4"/>
      <c r="P1972" s="4"/>
      <c r="Q1972" s="70"/>
      <c r="R1972" s="71"/>
      <c r="S1972" s="97"/>
      <c r="T1972" s="97"/>
      <c r="U1972" s="64"/>
      <c r="V1972" s="64"/>
    </row>
    <row r="1973" spans="1:22" ht="11.65" customHeight="1">
      <c r="A1973" s="2">
        <v>1853</v>
      </c>
      <c r="C1973" s="96" t="s">
        <v>491</v>
      </c>
      <c r="D1973" s="1" t="s">
        <v>492</v>
      </c>
      <c r="H1973" s="72"/>
      <c r="I1973" s="4"/>
      <c r="J1973" s="4"/>
      <c r="K1973" s="72"/>
      <c r="L1973" s="4"/>
      <c r="M1973" s="4"/>
      <c r="N1973" s="4"/>
      <c r="O1973" s="4"/>
      <c r="P1973" s="4"/>
      <c r="Q1973" s="70"/>
      <c r="R1973" s="71"/>
      <c r="S1973" s="97"/>
      <c r="T1973" s="97"/>
      <c r="U1973" s="64"/>
      <c r="V1973" s="64"/>
    </row>
    <row r="1974" spans="1:22" ht="11.65" customHeight="1">
      <c r="A1974" s="2">
        <v>1854</v>
      </c>
      <c r="C1974" s="96"/>
      <c r="F1974" s="96" t="s">
        <v>673</v>
      </c>
      <c r="G1974" s="1" t="s">
        <v>131</v>
      </c>
      <c r="H1974" s="72"/>
      <c r="I1974" s="4">
        <v>0</v>
      </c>
      <c r="J1974" s="4">
        <v>0</v>
      </c>
      <c r="K1974" s="72"/>
      <c r="L1974" s="4">
        <v>0</v>
      </c>
      <c r="M1974" s="4">
        <f t="shared" ref="M1974:M1979" si="58">L1974-N1974</f>
        <v>0</v>
      </c>
      <c r="N1974" s="98">
        <v>0</v>
      </c>
      <c r="O1974" s="4">
        <f t="shared" ref="O1974:O1979" si="59">P1974-N1974</f>
        <v>0</v>
      </c>
      <c r="P1974" s="4">
        <v>0</v>
      </c>
      <c r="Q1974" s="70"/>
      <c r="R1974" s="71"/>
      <c r="S1974" s="97"/>
      <c r="T1974" s="97"/>
      <c r="U1974" s="64"/>
      <c r="V1974" s="64"/>
    </row>
    <row r="1975" spans="1:22" ht="11.65" customHeight="1">
      <c r="A1975" s="2">
        <v>1855</v>
      </c>
      <c r="C1975" s="96"/>
      <c r="F1975" s="96" t="s">
        <v>671</v>
      </c>
      <c r="G1975" s="1" t="s">
        <v>134</v>
      </c>
      <c r="H1975" s="72"/>
      <c r="I1975" s="4">
        <v>-198783.07500000001</v>
      </c>
      <c r="J1975" s="4">
        <v>-85185.715981221278</v>
      </c>
      <c r="K1975" s="72"/>
      <c r="L1975" s="4">
        <v>-198783.07500000001</v>
      </c>
      <c r="M1975" s="4">
        <f t="shared" si="58"/>
        <v>-113597.35901877873</v>
      </c>
      <c r="N1975" s="98">
        <v>-85185.715981221278</v>
      </c>
      <c r="O1975" s="4">
        <f t="shared" si="59"/>
        <v>0</v>
      </c>
      <c r="P1975" s="4">
        <v>-85185.715981221278</v>
      </c>
      <c r="Q1975" s="70"/>
      <c r="R1975" s="71"/>
      <c r="S1975" s="97"/>
      <c r="T1975" s="97"/>
      <c r="U1975" s="64"/>
      <c r="V1975" s="64"/>
    </row>
    <row r="1976" spans="1:22" ht="11.65" customHeight="1">
      <c r="A1976" s="2">
        <v>1856</v>
      </c>
      <c r="C1976" s="96"/>
      <c r="F1976" s="96" t="s">
        <v>664</v>
      </c>
      <c r="G1976" s="1" t="s">
        <v>132</v>
      </c>
      <c r="H1976" s="72"/>
      <c r="I1976" s="4">
        <v>0</v>
      </c>
      <c r="J1976" s="4">
        <v>0</v>
      </c>
      <c r="K1976" s="72"/>
      <c r="L1976" s="4">
        <v>0</v>
      </c>
      <c r="M1976" s="4">
        <f t="shared" si="58"/>
        <v>0</v>
      </c>
      <c r="N1976" s="98">
        <v>0</v>
      </c>
      <c r="O1976" s="4">
        <f t="shared" si="59"/>
        <v>0</v>
      </c>
      <c r="P1976" s="4">
        <v>0</v>
      </c>
      <c r="Q1976" s="70"/>
      <c r="R1976" s="71"/>
      <c r="S1976" s="97"/>
      <c r="T1976" s="97"/>
      <c r="U1976" s="64"/>
      <c r="V1976" s="64"/>
    </row>
    <row r="1977" spans="1:22" ht="11.65" customHeight="1">
      <c r="A1977" s="2">
        <v>1857</v>
      </c>
      <c r="C1977" s="96"/>
      <c r="F1977" s="96" t="s">
        <v>676</v>
      </c>
      <c r="G1977" s="1" t="s">
        <v>135</v>
      </c>
      <c r="H1977" s="72"/>
      <c r="I1977" s="4">
        <v>-26761</v>
      </c>
      <c r="J1977" s="4">
        <v>-11548.624195459981</v>
      </c>
      <c r="K1977" s="72"/>
      <c r="L1977" s="4">
        <v>-26761</v>
      </c>
      <c r="M1977" s="4">
        <f t="shared" si="58"/>
        <v>-15212.375804540019</v>
      </c>
      <c r="N1977" s="98">
        <v>-11548.624195459981</v>
      </c>
      <c r="O1977" s="4">
        <f t="shared" si="59"/>
        <v>0</v>
      </c>
      <c r="P1977" s="4">
        <v>-11548.624195459981</v>
      </c>
      <c r="Q1977" s="70"/>
      <c r="R1977" s="71"/>
      <c r="S1977" s="97"/>
      <c r="T1977" s="97"/>
      <c r="U1977" s="64"/>
      <c r="V1977" s="64"/>
    </row>
    <row r="1978" spans="1:22" ht="11.65" customHeight="1">
      <c r="A1978" s="2">
        <v>1858</v>
      </c>
      <c r="C1978" s="96"/>
      <c r="F1978" s="96" t="s">
        <v>674</v>
      </c>
      <c r="G1978" s="1" t="s">
        <v>135</v>
      </c>
      <c r="H1978" s="72"/>
      <c r="I1978" s="4">
        <v>0</v>
      </c>
      <c r="J1978" s="4">
        <v>0</v>
      </c>
      <c r="K1978" s="72"/>
      <c r="L1978" s="4">
        <v>0</v>
      </c>
      <c r="M1978" s="4">
        <f t="shared" si="58"/>
        <v>0</v>
      </c>
      <c r="N1978" s="98">
        <v>0</v>
      </c>
      <c r="O1978" s="4">
        <f t="shared" si="59"/>
        <v>0</v>
      </c>
      <c r="P1978" s="4">
        <v>0</v>
      </c>
      <c r="Q1978" s="70"/>
      <c r="R1978" s="71"/>
      <c r="S1978" s="97"/>
      <c r="T1978" s="97"/>
      <c r="U1978" s="64"/>
      <c r="V1978" s="64"/>
    </row>
    <row r="1979" spans="1:22" ht="11.65" customHeight="1">
      <c r="A1979" s="2">
        <v>1859</v>
      </c>
      <c r="C1979" s="96"/>
      <c r="F1979" s="96" t="s">
        <v>675</v>
      </c>
      <c r="G1979" s="1" t="s">
        <v>135</v>
      </c>
      <c r="H1979" s="72"/>
      <c r="I1979" s="4">
        <v>0</v>
      </c>
      <c r="J1979" s="4">
        <v>0</v>
      </c>
      <c r="K1979" s="72"/>
      <c r="L1979" s="4">
        <v>0</v>
      </c>
      <c r="M1979" s="4">
        <f t="shared" si="58"/>
        <v>0</v>
      </c>
      <c r="N1979" s="98">
        <v>0</v>
      </c>
      <c r="O1979" s="4">
        <f t="shared" si="59"/>
        <v>0</v>
      </c>
      <c r="P1979" s="4">
        <v>0</v>
      </c>
      <c r="Q1979" s="70"/>
      <c r="R1979" s="71"/>
      <c r="S1979" s="97"/>
      <c r="T1979" s="97"/>
      <c r="U1979" s="64"/>
      <c r="V1979" s="64"/>
    </row>
    <row r="1980" spans="1:22" ht="11.65" customHeight="1">
      <c r="A1980" s="2">
        <v>1860</v>
      </c>
      <c r="C1980" s="96"/>
      <c r="H1980" s="72" t="s">
        <v>408</v>
      </c>
      <c r="I1980" s="99">
        <v>-225544.07500000001</v>
      </c>
      <c r="J1980" s="99">
        <v>-96734.34017668126</v>
      </c>
      <c r="K1980" s="72"/>
      <c r="L1980" s="99">
        <f>SUBTOTAL(9,L1974:L1979)</f>
        <v>-225544.07500000001</v>
      </c>
      <c r="M1980" s="99">
        <f>SUBTOTAL(9,M1974:M1979)</f>
        <v>-128809.73482331875</v>
      </c>
      <c r="N1980" s="99">
        <f>SUBTOTAL(9,N1974:N1979)</f>
        <v>-96734.34017668126</v>
      </c>
      <c r="O1980" s="99">
        <f>SUBTOTAL(9,O1974:O1979)</f>
        <v>0</v>
      </c>
      <c r="P1980" s="99">
        <f>SUBTOTAL(9,P1974:P1979)</f>
        <v>-96734.34017668126</v>
      </c>
      <c r="Q1980" s="70"/>
      <c r="R1980" s="71"/>
      <c r="S1980" s="97"/>
      <c r="T1980" s="97"/>
      <c r="U1980" s="64"/>
      <c r="V1980" s="64"/>
    </row>
    <row r="1981" spans="1:22" ht="11.65" customHeight="1">
      <c r="A1981" s="2">
        <v>1861</v>
      </c>
      <c r="C1981" s="96"/>
      <c r="H1981" s="72"/>
      <c r="I1981" s="104"/>
      <c r="J1981" s="104"/>
      <c r="K1981" s="72"/>
      <c r="L1981" s="104"/>
      <c r="M1981" s="4"/>
      <c r="N1981" s="4"/>
      <c r="O1981" s="4"/>
      <c r="P1981" s="4"/>
      <c r="Q1981" s="70"/>
      <c r="R1981" s="71"/>
      <c r="S1981" s="97"/>
      <c r="T1981" s="97"/>
      <c r="U1981" s="64"/>
      <c r="V1981" s="64"/>
    </row>
    <row r="1982" spans="1:22" ht="11.65" customHeight="1">
      <c r="A1982" s="2">
        <v>1862</v>
      </c>
      <c r="C1982" s="96" t="s">
        <v>493</v>
      </c>
      <c r="D1982" s="1" t="s">
        <v>492</v>
      </c>
      <c r="H1982" s="72"/>
      <c r="I1982" s="4"/>
      <c r="J1982" s="4"/>
      <c r="K1982" s="72"/>
      <c r="L1982" s="4"/>
      <c r="M1982" s="4"/>
      <c r="N1982" s="4"/>
      <c r="O1982" s="4"/>
      <c r="P1982" s="4"/>
      <c r="Q1982" s="70"/>
      <c r="R1982" s="71"/>
      <c r="S1982" s="97"/>
      <c r="T1982" s="97"/>
      <c r="U1982" s="64"/>
      <c r="V1982" s="64"/>
    </row>
    <row r="1983" spans="1:22" ht="11.65" customHeight="1">
      <c r="A1983" s="2">
        <v>1863</v>
      </c>
      <c r="C1983" s="96"/>
      <c r="F1983" s="96" t="s">
        <v>673</v>
      </c>
      <c r="G1983" s="1" t="s">
        <v>131</v>
      </c>
      <c r="H1983" s="72"/>
      <c r="I1983" s="4">
        <v>0</v>
      </c>
      <c r="J1983" s="4">
        <v>0</v>
      </c>
      <c r="K1983" s="72"/>
      <c r="L1983" s="4">
        <v>0</v>
      </c>
      <c r="M1983" s="4">
        <f>L1983-N1983</f>
        <v>0</v>
      </c>
      <c r="N1983" s="98">
        <v>0</v>
      </c>
      <c r="O1983" s="4">
        <f>P1983-N1983</f>
        <v>0</v>
      </c>
      <c r="P1983" s="4">
        <v>0</v>
      </c>
      <c r="Q1983" s="70"/>
      <c r="R1983" s="71"/>
      <c r="S1983" s="97"/>
      <c r="T1983" s="97"/>
      <c r="U1983" s="64"/>
      <c r="V1983" s="64"/>
    </row>
    <row r="1984" spans="1:22" ht="11.65" customHeight="1">
      <c r="A1984" s="2">
        <v>1864</v>
      </c>
      <c r="C1984" s="96"/>
      <c r="F1984" s="96" t="s">
        <v>671</v>
      </c>
      <c r="G1984" s="1" t="s">
        <v>134</v>
      </c>
      <c r="H1984" s="72"/>
      <c r="I1984" s="4">
        <v>0</v>
      </c>
      <c r="J1984" s="4">
        <v>0</v>
      </c>
      <c r="K1984" s="72"/>
      <c r="L1984" s="4">
        <v>0</v>
      </c>
      <c r="M1984" s="4">
        <f>L1984-N1984</f>
        <v>0</v>
      </c>
      <c r="N1984" s="98">
        <v>0</v>
      </c>
      <c r="O1984" s="4">
        <f>P1984-N1984</f>
        <v>0</v>
      </c>
      <c r="P1984" s="4">
        <v>0</v>
      </c>
      <c r="Q1984" s="70"/>
      <c r="R1984" s="71"/>
      <c r="S1984" s="97"/>
      <c r="T1984" s="97"/>
      <c r="U1984" s="64"/>
      <c r="V1984" s="64"/>
    </row>
    <row r="1985" spans="1:22" ht="11.65" customHeight="1">
      <c r="A1985" s="2">
        <v>1865</v>
      </c>
      <c r="C1985" s="96"/>
      <c r="F1985" s="96" t="s">
        <v>676</v>
      </c>
      <c r="G1985" s="1" t="s">
        <v>135</v>
      </c>
      <c r="H1985" s="72"/>
      <c r="I1985" s="4">
        <v>0</v>
      </c>
      <c r="J1985" s="4">
        <v>0</v>
      </c>
      <c r="K1985" s="72"/>
      <c r="L1985" s="4">
        <v>0</v>
      </c>
      <c r="M1985" s="4">
        <f>L1985-N1985</f>
        <v>0</v>
      </c>
      <c r="N1985" s="98">
        <v>0</v>
      </c>
      <c r="O1985" s="4">
        <f>P1985-N1985</f>
        <v>0</v>
      </c>
      <c r="P1985" s="4">
        <v>0</v>
      </c>
      <c r="Q1985" s="70"/>
      <c r="R1985" s="71"/>
      <c r="S1985" s="97"/>
      <c r="T1985" s="97"/>
      <c r="U1985" s="64"/>
      <c r="V1985" s="64"/>
    </row>
    <row r="1986" spans="1:22" ht="11.65" customHeight="1">
      <c r="A1986" s="2">
        <v>1866</v>
      </c>
      <c r="C1986" s="96"/>
      <c r="F1986" s="96" t="s">
        <v>674</v>
      </c>
      <c r="G1986" s="1" t="s">
        <v>135</v>
      </c>
      <c r="H1986" s="72"/>
      <c r="I1986" s="4">
        <v>0</v>
      </c>
      <c r="J1986" s="4">
        <v>0</v>
      </c>
      <c r="K1986" s="72"/>
      <c r="L1986" s="4">
        <v>0</v>
      </c>
      <c r="M1986" s="4">
        <f>L1986-N1986</f>
        <v>0</v>
      </c>
      <c r="N1986" s="98">
        <v>0</v>
      </c>
      <c r="O1986" s="4">
        <f>P1986-N1986</f>
        <v>0</v>
      </c>
      <c r="P1986" s="4">
        <v>0</v>
      </c>
      <c r="Q1986" s="70"/>
      <c r="R1986" s="71"/>
      <c r="S1986" s="97"/>
      <c r="T1986" s="97"/>
      <c r="U1986" s="64"/>
      <c r="V1986" s="64"/>
    </row>
    <row r="1987" spans="1:22" ht="11.65" customHeight="1">
      <c r="A1987" s="2">
        <v>1867</v>
      </c>
      <c r="C1987" s="96"/>
      <c r="F1987" s="96" t="s">
        <v>675</v>
      </c>
      <c r="G1987" s="1" t="s">
        <v>135</v>
      </c>
      <c r="H1987" s="72"/>
      <c r="I1987" s="4">
        <v>0</v>
      </c>
      <c r="J1987" s="4">
        <v>0</v>
      </c>
      <c r="K1987" s="72"/>
      <c r="L1987" s="4">
        <v>0</v>
      </c>
      <c r="M1987" s="4">
        <f>L1987-N1987</f>
        <v>0</v>
      </c>
      <c r="N1987" s="98">
        <v>0</v>
      </c>
      <c r="O1987" s="4">
        <f>P1987-N1987</f>
        <v>0</v>
      </c>
      <c r="P1987" s="4">
        <v>0</v>
      </c>
      <c r="Q1987" s="70"/>
      <c r="R1987" s="71"/>
      <c r="S1987" s="97"/>
      <c r="T1987" s="97"/>
      <c r="U1987" s="64"/>
      <c r="V1987" s="64"/>
    </row>
    <row r="1988" spans="1:22" ht="11.65" customHeight="1">
      <c r="A1988" s="2">
        <v>1868</v>
      </c>
      <c r="C1988" s="96"/>
      <c r="F1988" s="96" t="s">
        <v>1</v>
      </c>
      <c r="H1988" s="72" t="s">
        <v>408</v>
      </c>
      <c r="I1988" s="99">
        <v>0</v>
      </c>
      <c r="J1988" s="99">
        <v>0</v>
      </c>
      <c r="K1988" s="72"/>
      <c r="L1988" s="99">
        <f>SUBTOTAL(9,L1983:L1987)</f>
        <v>0</v>
      </c>
      <c r="M1988" s="99">
        <f>SUBTOTAL(9,M1983:M1987)</f>
        <v>0</v>
      </c>
      <c r="N1988" s="99">
        <f>SUBTOTAL(9,N1983:N1987)</f>
        <v>0</v>
      </c>
      <c r="O1988" s="99">
        <f>SUBTOTAL(9,O1983:O1987)</f>
        <v>0</v>
      </c>
      <c r="P1988" s="99">
        <f>SUBTOTAL(9,P1983:P1987)</f>
        <v>0</v>
      </c>
      <c r="Q1988" s="70"/>
      <c r="R1988" s="71"/>
      <c r="S1988" s="97"/>
      <c r="T1988" s="97"/>
      <c r="U1988" s="64"/>
      <c r="V1988" s="64"/>
    </row>
    <row r="1989" spans="1:22" ht="11.65" customHeight="1">
      <c r="A1989" s="2">
        <v>1869</v>
      </c>
      <c r="C1989" s="96"/>
      <c r="H1989" s="72"/>
      <c r="I1989" s="4"/>
      <c r="J1989" s="4"/>
      <c r="K1989" s="72"/>
      <c r="L1989" s="4"/>
      <c r="M1989" s="4"/>
      <c r="N1989" s="4"/>
      <c r="O1989" s="4"/>
      <c r="P1989" s="4"/>
      <c r="Q1989" s="70"/>
      <c r="R1989" s="71"/>
      <c r="S1989" s="97"/>
      <c r="T1989" s="97"/>
      <c r="U1989" s="64"/>
      <c r="V1989" s="64"/>
    </row>
    <row r="1990" spans="1:22" ht="11.65" customHeight="1" thickBot="1">
      <c r="A1990" s="2">
        <v>1870</v>
      </c>
      <c r="C1990" s="101" t="s">
        <v>494</v>
      </c>
      <c r="H1990" s="102" t="s">
        <v>408</v>
      </c>
      <c r="I1990" s="103">
        <v>1220121002.4499989</v>
      </c>
      <c r="J1990" s="103">
        <v>489694757.05468249</v>
      </c>
      <c r="K1990" s="102"/>
      <c r="L1990" s="103">
        <f>SUBTOTAL(9,L1841:L1988)</f>
        <v>1499109370.6793361</v>
      </c>
      <c r="M1990" s="103">
        <f>SUBTOTAL(9,M1841:M1988)</f>
        <v>895792071.89311695</v>
      </c>
      <c r="N1990" s="103">
        <f>SUBTOTAL(9,N1841:N1988)</f>
        <v>603317298.78621876</v>
      </c>
      <c r="O1990" s="103">
        <f>SUBTOTAL(9,O1841:O1988)</f>
        <v>0</v>
      </c>
      <c r="P1990" s="103">
        <f>SUBTOTAL(9,P1841:P1988)</f>
        <v>603317298.78621876</v>
      </c>
      <c r="Q1990" s="70"/>
      <c r="R1990" s="71"/>
      <c r="S1990" s="97"/>
      <c r="T1990" s="97"/>
      <c r="U1990" s="64"/>
      <c r="V1990" s="64"/>
    </row>
    <row r="1991" spans="1:22" ht="11.65" customHeight="1" thickTop="1">
      <c r="A1991" s="2">
        <v>1871</v>
      </c>
      <c r="C1991" s="96"/>
      <c r="H1991" s="72"/>
      <c r="I1991" s="4"/>
      <c r="J1991" s="4"/>
      <c r="K1991" s="72"/>
      <c r="L1991" s="4"/>
      <c r="M1991" s="4"/>
      <c r="N1991" s="4"/>
      <c r="O1991" s="4"/>
      <c r="P1991" s="4"/>
      <c r="Q1991" s="70"/>
      <c r="R1991" s="71"/>
      <c r="S1991" s="97"/>
      <c r="T1991" s="97"/>
      <c r="U1991" s="64"/>
      <c r="V1991" s="64"/>
    </row>
    <row r="1992" spans="1:22" ht="11.65" customHeight="1">
      <c r="A1992" s="2">
        <v>1872</v>
      </c>
      <c r="C1992" s="96" t="s">
        <v>495</v>
      </c>
      <c r="H1992" s="72"/>
      <c r="I1992" s="4"/>
      <c r="J1992" s="4"/>
      <c r="K1992" s="72"/>
      <c r="L1992" s="4"/>
      <c r="M1992" s="4"/>
      <c r="N1992" s="4"/>
      <c r="O1992" s="4"/>
      <c r="P1992" s="4"/>
      <c r="Q1992" s="70"/>
      <c r="R1992" s="71"/>
      <c r="S1992" s="97"/>
      <c r="T1992" s="97"/>
      <c r="U1992" s="64"/>
      <c r="V1992" s="64"/>
    </row>
    <row r="1993" spans="1:22" ht="11.65" customHeight="1">
      <c r="A1993" s="2">
        <v>1873</v>
      </c>
      <c r="C1993" s="96"/>
      <c r="E1993" s="96" t="s">
        <v>131</v>
      </c>
      <c r="H1993" s="72"/>
      <c r="I1993" s="4">
        <v>491892182.5299992</v>
      </c>
      <c r="J1993" s="4">
        <v>178560649.5999997</v>
      </c>
      <c r="K1993" s="72"/>
      <c r="L1993" s="4">
        <v>564494933.31337678</v>
      </c>
      <c r="M1993" s="4">
        <f t="shared" ref="M1993:M2003" si="60">L1993-N1993</f>
        <v>360808272.6677134</v>
      </c>
      <c r="N1993" s="98">
        <v>203686660.64566338</v>
      </c>
      <c r="O1993" s="4">
        <f t="shared" ref="O1993:O2003" si="61">P1993-N1993</f>
        <v>0</v>
      </c>
      <c r="P1993" s="4">
        <v>203686660.64566338</v>
      </c>
      <c r="Q1993" s="70"/>
      <c r="R1993" s="71"/>
      <c r="S1993" s="97"/>
      <c r="T1993" s="97"/>
      <c r="U1993" s="64"/>
      <c r="V1993" s="64"/>
    </row>
    <row r="1994" spans="1:22" ht="11.65" customHeight="1">
      <c r="A1994" s="2">
        <v>1874</v>
      </c>
      <c r="C1994" s="96"/>
      <c r="E1994" s="1" t="s">
        <v>136</v>
      </c>
      <c r="H1994" s="72"/>
      <c r="I1994" s="4">
        <v>0</v>
      </c>
      <c r="J1994" s="4">
        <v>0</v>
      </c>
      <c r="K1994" s="72"/>
      <c r="L1994" s="4">
        <v>0</v>
      </c>
      <c r="M1994" s="4">
        <f t="shared" si="60"/>
        <v>0</v>
      </c>
      <c r="N1994" s="98">
        <v>0</v>
      </c>
      <c r="O1994" s="4">
        <f t="shared" si="61"/>
        <v>0</v>
      </c>
      <c r="P1994" s="4">
        <v>0</v>
      </c>
      <c r="Q1994" s="70"/>
      <c r="R1994" s="71"/>
      <c r="S1994" s="97"/>
      <c r="T1994" s="97"/>
      <c r="U1994" s="64"/>
      <c r="V1994" s="64"/>
    </row>
    <row r="1995" spans="1:22" ht="11.65" customHeight="1">
      <c r="A1995" s="2">
        <v>1875</v>
      </c>
      <c r="C1995" s="96"/>
      <c r="E1995" s="1" t="s">
        <v>214</v>
      </c>
      <c r="H1995" s="72"/>
      <c r="I1995" s="4">
        <v>0</v>
      </c>
      <c r="J1995" s="4">
        <v>0</v>
      </c>
      <c r="K1995" s="72"/>
      <c r="L1995" s="4">
        <v>0</v>
      </c>
      <c r="M1995" s="4">
        <f t="shared" si="60"/>
        <v>0</v>
      </c>
      <c r="N1995" s="98">
        <v>0</v>
      </c>
      <c r="O1995" s="4">
        <f t="shared" si="61"/>
        <v>0</v>
      </c>
      <c r="P1995" s="4">
        <v>0</v>
      </c>
      <c r="Q1995" s="70"/>
      <c r="R1995" s="71"/>
      <c r="S1995" s="97"/>
      <c r="T1995" s="97"/>
      <c r="U1995" s="64"/>
      <c r="V1995" s="64"/>
    </row>
    <row r="1996" spans="1:22" ht="11.65" customHeight="1">
      <c r="A1996" s="2">
        <v>1876</v>
      </c>
      <c r="C1996" s="96"/>
      <c r="E1996" s="67" t="s">
        <v>135</v>
      </c>
      <c r="H1996" s="72"/>
      <c r="I1996" s="4">
        <v>227537613.23999986</v>
      </c>
      <c r="J1996" s="4">
        <v>98193131.259694263</v>
      </c>
      <c r="K1996" s="72"/>
      <c r="L1996" s="4">
        <v>236234855.56286213</v>
      </c>
      <c r="M1996" s="4">
        <f t="shared" si="60"/>
        <v>134288457.11869848</v>
      </c>
      <c r="N1996" s="98">
        <v>101946398.44416367</v>
      </c>
      <c r="O1996" s="4">
        <f t="shared" si="61"/>
        <v>0</v>
      </c>
      <c r="P1996" s="4">
        <v>101946398.44416367</v>
      </c>
      <c r="Q1996" s="70"/>
      <c r="R1996" s="71"/>
      <c r="S1996" s="97"/>
      <c r="T1996" s="97"/>
      <c r="U1996" s="64"/>
      <c r="V1996" s="64"/>
    </row>
    <row r="1997" spans="1:22" ht="11.65" customHeight="1">
      <c r="A1997" s="2">
        <v>1877</v>
      </c>
      <c r="C1997" s="96"/>
      <c r="E1997" s="67" t="s">
        <v>134</v>
      </c>
      <c r="H1997" s="72"/>
      <c r="I1997" s="4">
        <v>249418512.1349999</v>
      </c>
      <c r="J1997" s="4">
        <v>106884826.76500951</v>
      </c>
      <c r="K1997" s="72"/>
      <c r="L1997" s="4">
        <v>247558167.23750767</v>
      </c>
      <c r="M1997" s="4">
        <f t="shared" si="60"/>
        <v>141470565.34722596</v>
      </c>
      <c r="N1997" s="98">
        <v>106087601.89028169</v>
      </c>
      <c r="O1997" s="4">
        <f t="shared" si="61"/>
        <v>0</v>
      </c>
      <c r="P1997" s="4">
        <v>106087601.89028169</v>
      </c>
      <c r="Q1997" s="70"/>
      <c r="R1997" s="71"/>
      <c r="S1997" s="97"/>
      <c r="T1997" s="97"/>
      <c r="U1997" s="64"/>
      <c r="V1997" s="64"/>
    </row>
    <row r="1998" spans="1:22" ht="11.65" customHeight="1">
      <c r="A1998" s="2">
        <v>1878</v>
      </c>
      <c r="C1998" s="96"/>
      <c r="E1998" s="67" t="s">
        <v>133</v>
      </c>
      <c r="H1998" s="72"/>
      <c r="I1998" s="4">
        <v>283420391.39000005</v>
      </c>
      <c r="J1998" s="4">
        <v>121738601.82786459</v>
      </c>
      <c r="K1998" s="72"/>
      <c r="L1998" s="4">
        <v>485453568.30404997</v>
      </c>
      <c r="M1998" s="4">
        <f t="shared" si="60"/>
        <v>276934913.84929508</v>
      </c>
      <c r="N1998" s="98">
        <v>208518654.45475489</v>
      </c>
      <c r="O1998" s="4">
        <f t="shared" si="61"/>
        <v>0</v>
      </c>
      <c r="P1998" s="4">
        <v>208518654.45475489</v>
      </c>
      <c r="Q1998" s="70"/>
      <c r="R1998" s="71"/>
      <c r="S1998" s="97"/>
      <c r="T1998" s="97"/>
      <c r="U1998" s="64"/>
      <c r="V1998" s="64"/>
    </row>
    <row r="1999" spans="1:22" ht="11.65" customHeight="1">
      <c r="A1999" s="2">
        <v>1879</v>
      </c>
      <c r="C1999" s="96"/>
      <c r="E1999" s="67" t="s">
        <v>132</v>
      </c>
      <c r="H1999" s="72"/>
      <c r="I1999" s="4">
        <v>24848864.864999902</v>
      </c>
      <c r="J1999" s="4">
        <v>12397785.866067525</v>
      </c>
      <c r="K1999" s="72"/>
      <c r="L1999" s="4">
        <v>22364407.971539333</v>
      </c>
      <c r="M1999" s="4">
        <f t="shared" si="60"/>
        <v>11206186.356230978</v>
      </c>
      <c r="N1999" s="98">
        <v>11158221.615308356</v>
      </c>
      <c r="O1999" s="4">
        <f t="shared" si="61"/>
        <v>0</v>
      </c>
      <c r="P1999" s="4">
        <v>11158221.615308356</v>
      </c>
      <c r="Q1999" s="70"/>
      <c r="R1999" s="71"/>
      <c r="S1999" s="97"/>
      <c r="T1999" s="97"/>
      <c r="U1999" s="64"/>
      <c r="V1999" s="64"/>
    </row>
    <row r="2000" spans="1:22" ht="11.65" customHeight="1">
      <c r="A2000" s="2">
        <v>1880</v>
      </c>
      <c r="C2000" s="96"/>
      <c r="E2000" s="96" t="s">
        <v>210</v>
      </c>
      <c r="H2000" s="72"/>
      <c r="I2000" s="4">
        <v>0</v>
      </c>
      <c r="J2000" s="4">
        <v>0</v>
      </c>
      <c r="K2000" s="72"/>
      <c r="L2000" s="4">
        <v>0</v>
      </c>
      <c r="M2000" s="4">
        <f>L2000-N2000</f>
        <v>0</v>
      </c>
      <c r="N2000" s="98">
        <v>0</v>
      </c>
      <c r="O2000" s="4">
        <f>P2000-N2000</f>
        <v>0</v>
      </c>
      <c r="P2000" s="4">
        <v>0</v>
      </c>
      <c r="Q2000" s="70"/>
      <c r="R2000" s="71"/>
      <c r="S2000" s="97"/>
      <c r="T2000" s="97"/>
      <c r="U2000" s="64"/>
      <c r="V2000" s="64"/>
    </row>
    <row r="2001" spans="1:22" ht="11.65" customHeight="1">
      <c r="A2001" s="2">
        <v>1881</v>
      </c>
      <c r="C2001" s="96"/>
      <c r="E2001" s="96" t="s">
        <v>216</v>
      </c>
      <c r="H2001" s="72"/>
      <c r="I2001" s="4">
        <v>0</v>
      </c>
      <c r="J2001" s="4">
        <v>0</v>
      </c>
      <c r="K2001" s="72"/>
      <c r="L2001" s="4">
        <v>0</v>
      </c>
      <c r="M2001" s="4">
        <f>L2001-N2001</f>
        <v>0</v>
      </c>
      <c r="N2001" s="98">
        <v>0</v>
      </c>
      <c r="O2001" s="4">
        <f>P2001-N2001</f>
        <v>0</v>
      </c>
      <c r="P2001" s="4">
        <v>0</v>
      </c>
      <c r="Q2001" s="70"/>
      <c r="R2001" s="71"/>
      <c r="S2001" s="97"/>
      <c r="T2001" s="97"/>
      <c r="U2001" s="64"/>
      <c r="V2001" s="64"/>
    </row>
    <row r="2002" spans="1:22" ht="11.65" customHeight="1">
      <c r="A2002" s="2">
        <v>1882</v>
      </c>
      <c r="C2002" s="96"/>
      <c r="E2002" s="96" t="s">
        <v>219</v>
      </c>
      <c r="H2002" s="72"/>
      <c r="I2002" s="4">
        <v>0</v>
      </c>
      <c r="J2002" s="4">
        <v>0</v>
      </c>
      <c r="K2002" s="72"/>
      <c r="L2002" s="4">
        <v>0</v>
      </c>
      <c r="M2002" s="4">
        <f>L2002-N2002</f>
        <v>0</v>
      </c>
      <c r="N2002" s="98">
        <v>0</v>
      </c>
      <c r="O2002" s="4">
        <f>P2002-N2002</f>
        <v>0</v>
      </c>
      <c r="P2002" s="4">
        <v>0</v>
      </c>
      <c r="Q2002" s="70"/>
      <c r="R2002" s="71"/>
      <c r="S2002" s="97"/>
      <c r="T2002" s="97"/>
      <c r="U2002" s="64"/>
      <c r="V2002" s="64"/>
    </row>
    <row r="2003" spans="1:22" ht="11.65" customHeight="1">
      <c r="A2003" s="2">
        <v>1883</v>
      </c>
      <c r="C2003" s="96"/>
      <c r="E2003" s="1" t="s">
        <v>496</v>
      </c>
      <c r="H2003" s="72"/>
      <c r="I2003" s="4">
        <v>-56996561.709999897</v>
      </c>
      <c r="J2003" s="4">
        <v>-28080238.263952892</v>
      </c>
      <c r="K2003" s="72"/>
      <c r="L2003" s="4">
        <v>-56996561.709999897</v>
      </c>
      <c r="M2003" s="4">
        <f t="shared" si="60"/>
        <v>-28916323.446047004</v>
      </c>
      <c r="N2003" s="98">
        <v>-28080238.263952892</v>
      </c>
      <c r="O2003" s="4">
        <f t="shared" si="61"/>
        <v>0</v>
      </c>
      <c r="P2003" s="4">
        <v>-28080238.263952892</v>
      </c>
      <c r="Q2003" s="70"/>
      <c r="R2003" s="71"/>
      <c r="S2003" s="97"/>
      <c r="T2003" s="97"/>
      <c r="U2003" s="64"/>
      <c r="V2003" s="64"/>
    </row>
    <row r="2004" spans="1:22" ht="11.65" customHeight="1" thickBot="1">
      <c r="A2004" s="2">
        <v>1884</v>
      </c>
      <c r="C2004" s="96" t="s">
        <v>497</v>
      </c>
      <c r="H2004" s="72" t="s">
        <v>1</v>
      </c>
      <c r="I2004" s="114">
        <v>1220121002.4499991</v>
      </c>
      <c r="J2004" s="114">
        <v>489694757.05468267</v>
      </c>
      <c r="K2004" s="72"/>
      <c r="L2004" s="114">
        <f>SUM(L1993:L2003)</f>
        <v>1499109370.6793361</v>
      </c>
      <c r="M2004" s="114">
        <f>SUM(M1993:M2003)</f>
        <v>895792071.89311707</v>
      </c>
      <c r="N2004" s="114">
        <f>SUM(N1993:N2003)</f>
        <v>603317298.78621912</v>
      </c>
      <c r="O2004" s="114">
        <f>SUM(O1993:O2003)</f>
        <v>0</v>
      </c>
      <c r="P2004" s="114">
        <f>SUM(P1993:P2003)</f>
        <v>603317298.78621912</v>
      </c>
      <c r="Q2004" s="70"/>
      <c r="R2004" s="71"/>
      <c r="S2004" s="97"/>
      <c r="T2004" s="97"/>
      <c r="U2004" s="64"/>
      <c r="V2004" s="64"/>
    </row>
    <row r="2005" spans="1:22" ht="11.65" customHeight="1" thickTop="1">
      <c r="A2005" s="2">
        <v>1885</v>
      </c>
      <c r="C2005" s="96">
        <v>301</v>
      </c>
      <c r="D2005" s="1" t="s">
        <v>498</v>
      </c>
      <c r="H2005" s="72"/>
      <c r="I2005" s="4"/>
      <c r="J2005" s="4"/>
      <c r="K2005" s="72"/>
      <c r="L2005" s="4"/>
      <c r="M2005" s="4"/>
      <c r="N2005" s="4"/>
      <c r="O2005" s="4"/>
      <c r="P2005" s="4"/>
      <c r="Q2005" s="70"/>
      <c r="R2005" s="71"/>
      <c r="S2005" s="97"/>
      <c r="T2005" s="97"/>
      <c r="U2005" s="64"/>
      <c r="V2005" s="64"/>
    </row>
    <row r="2006" spans="1:22" ht="11.65" customHeight="1">
      <c r="A2006" s="2">
        <v>1886</v>
      </c>
      <c r="C2006" s="96"/>
      <c r="F2006" s="96" t="s">
        <v>677</v>
      </c>
      <c r="G2006" s="1" t="s">
        <v>131</v>
      </c>
      <c r="H2006" s="72"/>
      <c r="I2006" s="4">
        <v>0</v>
      </c>
      <c r="J2006" s="4">
        <v>0</v>
      </c>
      <c r="K2006" s="72"/>
      <c r="L2006" s="4">
        <v>0</v>
      </c>
      <c r="M2006" s="4">
        <f>L2006-N2006</f>
        <v>0</v>
      </c>
      <c r="N2006" s="98">
        <v>0</v>
      </c>
      <c r="O2006" s="4">
        <f>P2006-N2006</f>
        <v>0</v>
      </c>
      <c r="P2006" s="4">
        <v>0</v>
      </c>
      <c r="Q2006" s="70"/>
      <c r="R2006" s="71"/>
      <c r="S2006" s="97"/>
      <c r="T2006" s="97"/>
      <c r="U2006" s="64"/>
      <c r="V2006" s="64"/>
    </row>
    <row r="2007" spans="1:22" ht="11.65" customHeight="1">
      <c r="A2007" s="2">
        <v>1887</v>
      </c>
      <c r="C2007" s="96"/>
      <c r="F2007" s="96" t="s">
        <v>671</v>
      </c>
      <c r="G2007" s="1" t="s">
        <v>134</v>
      </c>
      <c r="H2007" s="72"/>
      <c r="I2007" s="4">
        <v>0</v>
      </c>
      <c r="J2007" s="4">
        <v>0</v>
      </c>
      <c r="K2007" s="72"/>
      <c r="L2007" s="4">
        <v>0</v>
      </c>
      <c r="M2007" s="4">
        <f>L2007-N2007</f>
        <v>0</v>
      </c>
      <c r="N2007" s="98">
        <v>0</v>
      </c>
      <c r="O2007" s="4">
        <f>P2007-N2007</f>
        <v>0</v>
      </c>
      <c r="P2007" s="4">
        <v>0</v>
      </c>
      <c r="Q2007" s="70"/>
      <c r="R2007" s="71"/>
      <c r="S2007" s="97"/>
      <c r="T2007" s="97"/>
      <c r="U2007" s="64"/>
      <c r="V2007" s="64"/>
    </row>
    <row r="2008" spans="1:22" ht="11.65" customHeight="1">
      <c r="A2008" s="2">
        <v>1888</v>
      </c>
      <c r="C2008" s="96"/>
      <c r="F2008" s="96" t="s">
        <v>678</v>
      </c>
      <c r="G2008" s="1" t="s">
        <v>135</v>
      </c>
      <c r="H2008" s="72"/>
      <c r="I2008" s="4">
        <v>0</v>
      </c>
      <c r="J2008" s="4">
        <v>0</v>
      </c>
      <c r="K2008" s="72"/>
      <c r="L2008" s="4">
        <v>0</v>
      </c>
      <c r="M2008" s="4">
        <f>L2008-N2008</f>
        <v>0</v>
      </c>
      <c r="N2008" s="98">
        <v>0</v>
      </c>
      <c r="O2008" s="4">
        <f>P2008-N2008</f>
        <v>0</v>
      </c>
      <c r="P2008" s="4">
        <v>0</v>
      </c>
      <c r="Q2008" s="70"/>
      <c r="R2008" s="71"/>
      <c r="S2008" s="97"/>
      <c r="T2008" s="97"/>
      <c r="U2008" s="64"/>
      <c r="V2008" s="64"/>
    </row>
    <row r="2009" spans="1:22" ht="11.65" customHeight="1">
      <c r="A2009" s="2">
        <v>1889</v>
      </c>
      <c r="C2009" s="96"/>
      <c r="H2009" s="72" t="s">
        <v>408</v>
      </c>
      <c r="I2009" s="99">
        <v>0</v>
      </c>
      <c r="J2009" s="99">
        <v>0</v>
      </c>
      <c r="K2009" s="72"/>
      <c r="L2009" s="99">
        <f>SUBTOTAL(9,L2006:L2008)</f>
        <v>0</v>
      </c>
      <c r="M2009" s="99">
        <f>SUBTOTAL(9,M2006:M2008)</f>
        <v>0</v>
      </c>
      <c r="N2009" s="99">
        <f>SUBTOTAL(9,N2006:N2008)</f>
        <v>0</v>
      </c>
      <c r="O2009" s="99">
        <f>SUBTOTAL(9,O2006:O2008)</f>
        <v>0</v>
      </c>
      <c r="P2009" s="99">
        <f>SUBTOTAL(9,P2006:P2008)</f>
        <v>0</v>
      </c>
      <c r="Q2009" s="70"/>
      <c r="R2009" s="71"/>
      <c r="S2009" s="97"/>
      <c r="T2009" s="97"/>
      <c r="U2009" s="64"/>
      <c r="V2009" s="64"/>
    </row>
    <row r="2010" spans="1:22" ht="11.65" customHeight="1">
      <c r="A2010" s="2">
        <v>1890</v>
      </c>
      <c r="C2010" s="96">
        <v>302</v>
      </c>
      <c r="D2010" s="1" t="s">
        <v>499</v>
      </c>
      <c r="H2010" s="72"/>
      <c r="I2010" s="4"/>
      <c r="J2010" s="4"/>
      <c r="K2010" s="72"/>
      <c r="L2010" s="4"/>
      <c r="M2010" s="4"/>
      <c r="N2010" s="4"/>
      <c r="O2010" s="4"/>
      <c r="P2010" s="4"/>
      <c r="Q2010" s="70"/>
      <c r="R2010" s="71"/>
      <c r="S2010" s="97"/>
      <c r="T2010" s="97"/>
      <c r="U2010" s="64"/>
      <c r="V2010" s="64"/>
    </row>
    <row r="2011" spans="1:22" ht="11.65" customHeight="1">
      <c r="A2011" s="2">
        <v>1891</v>
      </c>
      <c r="C2011" s="96"/>
      <c r="F2011" s="96" t="s">
        <v>677</v>
      </c>
      <c r="G2011" s="1" t="s">
        <v>131</v>
      </c>
      <c r="H2011" s="72"/>
      <c r="I2011" s="4">
        <v>1000000</v>
      </c>
      <c r="J2011" s="4">
        <v>0</v>
      </c>
      <c r="K2011" s="72"/>
      <c r="L2011" s="4">
        <v>1000000</v>
      </c>
      <c r="M2011" s="4">
        <f t="shared" ref="M2011:M2016" si="62">L2011-N2011</f>
        <v>1000000</v>
      </c>
      <c r="N2011" s="98">
        <v>0</v>
      </c>
      <c r="O2011" s="4">
        <f t="shared" ref="O2011:O2016" si="63">P2011-N2011</f>
        <v>0</v>
      </c>
      <c r="P2011" s="4">
        <v>0</v>
      </c>
      <c r="Q2011" s="70"/>
      <c r="R2011" s="71"/>
      <c r="S2011" s="97"/>
      <c r="T2011" s="97"/>
      <c r="U2011" s="64"/>
      <c r="V2011" s="64"/>
    </row>
    <row r="2012" spans="1:22" ht="11.65" customHeight="1">
      <c r="A2012" s="2">
        <v>1892</v>
      </c>
      <c r="C2012" s="96"/>
      <c r="F2012" s="96" t="s">
        <v>678</v>
      </c>
      <c r="G2012" s="1" t="s">
        <v>135</v>
      </c>
      <c r="H2012" s="72"/>
      <c r="I2012" s="4">
        <v>9834982.5449999999</v>
      </c>
      <c r="J2012" s="4">
        <v>4244255.3484964529</v>
      </c>
      <c r="K2012" s="72"/>
      <c r="L2012" s="4">
        <v>16944034.034317657</v>
      </c>
      <c r="M2012" s="4">
        <f t="shared" si="62"/>
        <v>9631890.1900136974</v>
      </c>
      <c r="N2012" s="98">
        <v>7312143.84430396</v>
      </c>
      <c r="O2012" s="4">
        <f t="shared" si="63"/>
        <v>0</v>
      </c>
      <c r="P2012" s="4">
        <v>7312143.84430396</v>
      </c>
      <c r="Q2012" s="70"/>
      <c r="R2012" s="71"/>
      <c r="S2012" s="97"/>
      <c r="T2012" s="97"/>
      <c r="U2012" s="64"/>
      <c r="V2012" s="64"/>
    </row>
    <row r="2013" spans="1:22" ht="11.65" customHeight="1">
      <c r="A2013" s="2">
        <v>1893</v>
      </c>
      <c r="C2013" s="96"/>
      <c r="F2013" s="96" t="s">
        <v>678</v>
      </c>
      <c r="G2013" s="1" t="s">
        <v>135</v>
      </c>
      <c r="H2013" s="72"/>
      <c r="I2013" s="4">
        <v>136566349.065</v>
      </c>
      <c r="J2013" s="4">
        <v>58934772.358943701</v>
      </c>
      <c r="K2013" s="72"/>
      <c r="L2013" s="4">
        <v>177465078.53735361</v>
      </c>
      <c r="M2013" s="4">
        <f t="shared" si="62"/>
        <v>100880589.92161849</v>
      </c>
      <c r="N2013" s="98">
        <v>76584488.615735114</v>
      </c>
      <c r="O2013" s="4">
        <f t="shared" si="63"/>
        <v>0</v>
      </c>
      <c r="P2013" s="4">
        <v>76584488.615735114</v>
      </c>
      <c r="Q2013" s="70"/>
      <c r="R2013" s="71"/>
      <c r="S2013" s="97"/>
      <c r="T2013" s="97"/>
      <c r="U2013" s="64"/>
      <c r="V2013" s="64"/>
    </row>
    <row r="2014" spans="1:22" ht="11.65" customHeight="1">
      <c r="A2014" s="2">
        <v>1894</v>
      </c>
      <c r="C2014" s="96"/>
      <c r="F2014" s="96" t="s">
        <v>678</v>
      </c>
      <c r="G2014" s="1" t="s">
        <v>135</v>
      </c>
      <c r="H2014" s="72"/>
      <c r="I2014" s="4">
        <v>9215052.2850000001</v>
      </c>
      <c r="J2014" s="4">
        <v>3976726.4220686737</v>
      </c>
      <c r="K2014" s="72"/>
      <c r="L2014" s="4">
        <v>9059268.7497661598</v>
      </c>
      <c r="M2014" s="4">
        <f t="shared" si="62"/>
        <v>5149770.2154541407</v>
      </c>
      <c r="N2014" s="98">
        <v>3909498.5343120196</v>
      </c>
      <c r="O2014" s="4">
        <f t="shared" si="63"/>
        <v>0</v>
      </c>
      <c r="P2014" s="4">
        <v>3909498.5343120196</v>
      </c>
      <c r="Q2014" s="70"/>
      <c r="R2014" s="71"/>
      <c r="S2014" s="97"/>
      <c r="T2014" s="97"/>
      <c r="U2014" s="64"/>
      <c r="V2014" s="64"/>
    </row>
    <row r="2015" spans="1:22" ht="11.65" customHeight="1">
      <c r="A2015" s="2">
        <v>1895</v>
      </c>
      <c r="C2015" s="96"/>
      <c r="F2015" s="96" t="s">
        <v>680</v>
      </c>
      <c r="G2015" s="1" t="s">
        <v>135</v>
      </c>
      <c r="H2015" s="72"/>
      <c r="I2015" s="4">
        <v>0</v>
      </c>
      <c r="J2015" s="4">
        <v>0</v>
      </c>
      <c r="K2015" s="72"/>
      <c r="L2015" s="4">
        <v>0</v>
      </c>
      <c r="M2015" s="4">
        <f t="shared" si="62"/>
        <v>0</v>
      </c>
      <c r="N2015" s="98">
        <v>0</v>
      </c>
      <c r="O2015" s="4">
        <f t="shared" si="63"/>
        <v>0</v>
      </c>
      <c r="P2015" s="4">
        <v>0</v>
      </c>
      <c r="Q2015" s="70"/>
      <c r="R2015" s="71"/>
      <c r="S2015" s="97"/>
      <c r="T2015" s="97"/>
      <c r="U2015" s="64"/>
      <c r="V2015" s="64"/>
    </row>
    <row r="2016" spans="1:22" ht="11.65" customHeight="1">
      <c r="A2016" s="2">
        <v>1896</v>
      </c>
      <c r="C2016" s="96"/>
      <c r="F2016" s="96" t="s">
        <v>679</v>
      </c>
      <c r="G2016" s="1" t="s">
        <v>135</v>
      </c>
      <c r="H2016" s="72"/>
      <c r="I2016" s="4">
        <v>600993.05000000005</v>
      </c>
      <c r="J2016" s="4">
        <v>259356.6338527443</v>
      </c>
      <c r="K2016" s="72"/>
      <c r="L2016" s="4">
        <v>580461.07247188676</v>
      </c>
      <c r="M2016" s="4">
        <f t="shared" si="62"/>
        <v>329964.94803440385</v>
      </c>
      <c r="N2016" s="98">
        <v>250496.12443748291</v>
      </c>
      <c r="O2016" s="4">
        <f t="shared" si="63"/>
        <v>0</v>
      </c>
      <c r="P2016" s="4">
        <v>250496.12443748291</v>
      </c>
      <c r="Q2016" s="70"/>
      <c r="R2016" s="71"/>
      <c r="S2016" s="97"/>
      <c r="T2016" s="97"/>
      <c r="U2016" s="64"/>
      <c r="V2016" s="64"/>
    </row>
    <row r="2017" spans="1:22" ht="11.65" customHeight="1">
      <c r="A2017" s="2">
        <v>1897</v>
      </c>
      <c r="C2017" s="96"/>
      <c r="H2017" s="72" t="s">
        <v>408</v>
      </c>
      <c r="I2017" s="99">
        <v>157217376.94499999</v>
      </c>
      <c r="J2017" s="99">
        <v>67415110.763361573</v>
      </c>
      <c r="K2017" s="72"/>
      <c r="L2017" s="99">
        <f>SUBTOTAL(9,L2011:L2016)</f>
        <v>205048842.39390931</v>
      </c>
      <c r="M2017" s="99">
        <f>SUBTOTAL(9,M2011:M2016)</f>
        <v>116992215.27512074</v>
      </c>
      <c r="N2017" s="99">
        <f>SUBTOTAL(9,N2011:N2016)</f>
        <v>88056627.118788585</v>
      </c>
      <c r="O2017" s="99">
        <f>SUBTOTAL(9,O2011:O2016)</f>
        <v>0</v>
      </c>
      <c r="P2017" s="99">
        <f>SUBTOTAL(9,P2011:P2016)</f>
        <v>88056627.118788585</v>
      </c>
      <c r="Q2017" s="70"/>
      <c r="R2017" s="71"/>
      <c r="S2017" s="97"/>
      <c r="T2017" s="97"/>
      <c r="U2017" s="64"/>
      <c r="V2017" s="64"/>
    </row>
    <row r="2018" spans="1:22" ht="11.65" customHeight="1">
      <c r="A2018" s="2">
        <v>1898</v>
      </c>
      <c r="C2018" s="96"/>
      <c r="H2018" s="72"/>
      <c r="I2018" s="4"/>
      <c r="J2018" s="4"/>
      <c r="K2018" s="72"/>
      <c r="L2018" s="4"/>
      <c r="M2018" s="4"/>
      <c r="N2018" s="4"/>
      <c r="O2018" s="4"/>
      <c r="P2018" s="4"/>
      <c r="Q2018" s="70"/>
      <c r="R2018" s="71"/>
      <c r="S2018" s="97"/>
      <c r="T2018" s="97"/>
      <c r="U2018" s="64"/>
      <c r="V2018" s="64"/>
    </row>
    <row r="2019" spans="1:22" ht="11.65" customHeight="1">
      <c r="A2019" s="2">
        <v>1899</v>
      </c>
      <c r="C2019" s="96">
        <v>303</v>
      </c>
      <c r="D2019" s="1" t="s">
        <v>500</v>
      </c>
      <c r="H2019" s="72"/>
      <c r="I2019" s="4"/>
      <c r="J2019" s="4"/>
      <c r="K2019" s="72"/>
      <c r="L2019" s="4"/>
      <c r="M2019" s="4"/>
      <c r="N2019" s="4"/>
      <c r="O2019" s="4"/>
      <c r="P2019" s="4"/>
      <c r="Q2019" s="70"/>
      <c r="R2019" s="71"/>
      <c r="S2019" s="97"/>
      <c r="T2019" s="97"/>
      <c r="U2019" s="64"/>
      <c r="V2019" s="64"/>
    </row>
    <row r="2020" spans="1:22" ht="11.65" customHeight="1">
      <c r="A2020" s="2">
        <v>1900</v>
      </c>
      <c r="C2020" s="96"/>
      <c r="F2020" s="96" t="s">
        <v>677</v>
      </c>
      <c r="G2020" s="1" t="s">
        <v>131</v>
      </c>
      <c r="H2020" s="72"/>
      <c r="I2020" s="4">
        <v>7206706.7199999988</v>
      </c>
      <c r="J2020" s="4">
        <v>2887721.4</v>
      </c>
      <c r="K2020" s="72"/>
      <c r="L2020" s="4">
        <v>6845267.8312852634</v>
      </c>
      <c r="M2020" s="4">
        <f t="shared" ref="M2020:M2026" si="64">L2020-N2020</f>
        <v>3843021.5572745753</v>
      </c>
      <c r="N2020" s="98">
        <v>3002246.2740106881</v>
      </c>
      <c r="O2020" s="4">
        <f t="shared" ref="O2020:O2026" si="65">P2020-N2020</f>
        <v>0</v>
      </c>
      <c r="P2020" s="4">
        <v>3002246.2740106881</v>
      </c>
      <c r="Q2020" s="70"/>
      <c r="R2020" s="71"/>
      <c r="S2020" s="97"/>
      <c r="T2020" s="97"/>
      <c r="U2020" s="64"/>
      <c r="V2020" s="64"/>
    </row>
    <row r="2021" spans="1:22" ht="11.65" customHeight="1">
      <c r="A2021" s="2">
        <v>1901</v>
      </c>
      <c r="C2021" s="96"/>
      <c r="F2021" s="96" t="s">
        <v>678</v>
      </c>
      <c r="G2021" s="1" t="s">
        <v>135</v>
      </c>
      <c r="H2021" s="72"/>
      <c r="I2021" s="4">
        <v>115432177.925</v>
      </c>
      <c r="J2021" s="4">
        <v>49814388.211176574</v>
      </c>
      <c r="K2021" s="72"/>
      <c r="L2021" s="4">
        <v>115432177.925</v>
      </c>
      <c r="M2021" s="4">
        <f t="shared" si="64"/>
        <v>65617789.713823423</v>
      </c>
      <c r="N2021" s="98">
        <v>49814388.211176574</v>
      </c>
      <c r="O2021" s="4">
        <f t="shared" si="65"/>
        <v>0</v>
      </c>
      <c r="P2021" s="4">
        <v>49814388.211176574</v>
      </c>
      <c r="Q2021" s="70"/>
      <c r="R2021" s="71"/>
      <c r="S2021" s="97"/>
      <c r="T2021" s="97"/>
      <c r="U2021" s="64"/>
      <c r="V2021" s="64"/>
    </row>
    <row r="2022" spans="1:22" ht="11.65" customHeight="1">
      <c r="A2022" s="2">
        <v>1902</v>
      </c>
      <c r="C2022" s="96"/>
      <c r="F2022" s="96" t="s">
        <v>671</v>
      </c>
      <c r="G2022" s="1" t="s">
        <v>134</v>
      </c>
      <c r="H2022" s="72"/>
      <c r="I2022" s="4">
        <v>370415398.60000002</v>
      </c>
      <c r="J2022" s="4">
        <v>158736355.90057388</v>
      </c>
      <c r="K2022" s="72"/>
      <c r="L2022" s="4">
        <v>383419080.11376369</v>
      </c>
      <c r="M2022" s="4">
        <f t="shared" si="64"/>
        <v>219110177.75700018</v>
      </c>
      <c r="N2022" s="98">
        <v>164308902.35676351</v>
      </c>
      <c r="O2022" s="4">
        <f t="shared" si="65"/>
        <v>0</v>
      </c>
      <c r="P2022" s="4">
        <v>164308902.35676351</v>
      </c>
      <c r="Q2022" s="70"/>
      <c r="R2022" s="71"/>
      <c r="S2022" s="97"/>
      <c r="T2022" s="97"/>
      <c r="U2022" s="64"/>
      <c r="V2022" s="64"/>
    </row>
    <row r="2023" spans="1:22" ht="11.65" customHeight="1">
      <c r="A2023" s="2">
        <v>1903</v>
      </c>
      <c r="C2023" s="96"/>
      <c r="F2023" s="96" t="s">
        <v>574</v>
      </c>
      <c r="G2023" s="1" t="s">
        <v>133</v>
      </c>
      <c r="H2023" s="72"/>
      <c r="I2023" s="4">
        <v>3547579.67</v>
      </c>
      <c r="J2023" s="4">
        <v>1523804.9273048716</v>
      </c>
      <c r="K2023" s="72"/>
      <c r="L2023" s="4">
        <v>3544783.822366416</v>
      </c>
      <c r="M2023" s="4">
        <f t="shared" si="64"/>
        <v>2022179.8057658412</v>
      </c>
      <c r="N2023" s="98">
        <v>1522604.0166005748</v>
      </c>
      <c r="O2023" s="4">
        <f t="shared" si="65"/>
        <v>0</v>
      </c>
      <c r="P2023" s="4">
        <v>1522604.0166005748</v>
      </c>
      <c r="Q2023" s="70"/>
      <c r="R2023" s="71"/>
      <c r="S2023" s="97"/>
      <c r="T2023" s="97"/>
      <c r="U2023" s="64"/>
      <c r="V2023" s="64"/>
    </row>
    <row r="2024" spans="1:22" ht="11.65" customHeight="1">
      <c r="A2024" s="2">
        <v>1904</v>
      </c>
      <c r="C2024" s="96"/>
      <c r="F2024" s="96" t="s">
        <v>664</v>
      </c>
      <c r="G2024" s="1" t="s">
        <v>132</v>
      </c>
      <c r="H2024" s="72"/>
      <c r="I2024" s="4">
        <v>120301314.145</v>
      </c>
      <c r="J2024" s="4">
        <v>60021652.509245768</v>
      </c>
      <c r="K2024" s="72"/>
      <c r="L2024" s="4">
        <v>120718264.24438086</v>
      </c>
      <c r="M2024" s="4">
        <f t="shared" si="64"/>
        <v>60488583.799974136</v>
      </c>
      <c r="N2024" s="98">
        <v>60229680.444406725</v>
      </c>
      <c r="O2024" s="4">
        <f t="shared" si="65"/>
        <v>0</v>
      </c>
      <c r="P2024" s="4">
        <v>60229680.444406725</v>
      </c>
      <c r="Q2024" s="70"/>
      <c r="R2024" s="71"/>
      <c r="S2024" s="97"/>
      <c r="T2024" s="97"/>
      <c r="U2024" s="64"/>
      <c r="V2024" s="64"/>
    </row>
    <row r="2025" spans="1:22" ht="11.65" customHeight="1">
      <c r="A2025" s="2">
        <v>1905</v>
      </c>
      <c r="C2025" s="96"/>
      <c r="F2025" s="96" t="s">
        <v>574</v>
      </c>
      <c r="G2025" s="1" t="s">
        <v>135</v>
      </c>
      <c r="H2025" s="72"/>
      <c r="I2025" s="4">
        <v>0</v>
      </c>
      <c r="J2025" s="4">
        <v>0</v>
      </c>
      <c r="K2025" s="72"/>
      <c r="L2025" s="4">
        <v>0</v>
      </c>
      <c r="M2025" s="4">
        <f>L2025-N2025</f>
        <v>0</v>
      </c>
      <c r="N2025" s="98">
        <v>0</v>
      </c>
      <c r="O2025" s="4">
        <f>P2025-N2025</f>
        <v>0</v>
      </c>
      <c r="P2025" s="4">
        <v>0</v>
      </c>
      <c r="Q2025" s="70"/>
      <c r="R2025" s="71"/>
      <c r="S2025" s="97"/>
      <c r="T2025" s="97"/>
      <c r="U2025" s="64"/>
      <c r="V2025" s="64"/>
    </row>
    <row r="2026" spans="1:22" ht="11.65" customHeight="1">
      <c r="A2026" s="2">
        <v>1906</v>
      </c>
      <c r="C2026" s="96"/>
      <c r="F2026" s="96" t="s">
        <v>680</v>
      </c>
      <c r="G2026" s="1" t="s">
        <v>135</v>
      </c>
      <c r="H2026" s="72"/>
      <c r="I2026" s="4">
        <v>0</v>
      </c>
      <c r="J2026" s="4">
        <v>0</v>
      </c>
      <c r="K2026" s="72"/>
      <c r="L2026" s="4">
        <v>0</v>
      </c>
      <c r="M2026" s="4">
        <f t="shared" si="64"/>
        <v>0</v>
      </c>
      <c r="N2026" s="98">
        <v>0</v>
      </c>
      <c r="O2026" s="4">
        <f t="shared" si="65"/>
        <v>0</v>
      </c>
      <c r="P2026" s="4">
        <v>0</v>
      </c>
      <c r="Q2026" s="70"/>
      <c r="R2026" s="71"/>
      <c r="S2026" s="97"/>
      <c r="T2026" s="97"/>
      <c r="U2026" s="64"/>
      <c r="V2026" s="64"/>
    </row>
    <row r="2027" spans="1:22" ht="11.65" customHeight="1">
      <c r="A2027" s="2">
        <v>1907</v>
      </c>
      <c r="C2027" s="96"/>
      <c r="H2027" s="72" t="s">
        <v>408</v>
      </c>
      <c r="I2027" s="99">
        <v>616903177.06000006</v>
      </c>
      <c r="J2027" s="99">
        <v>272983922.94830108</v>
      </c>
      <c r="K2027" s="72"/>
      <c r="L2027" s="99">
        <f>SUBTOTAL(9,L2020:L2026)</f>
        <v>629959573.93679619</v>
      </c>
      <c r="M2027" s="99">
        <f>SUBTOTAL(9,M2020:M2026)</f>
        <v>351081752.63383818</v>
      </c>
      <c r="N2027" s="99">
        <f>SUBTOTAL(9,N2020:N2026)</f>
        <v>278877821.30295807</v>
      </c>
      <c r="O2027" s="99">
        <f>SUBTOTAL(9,O2020:O2026)</f>
        <v>0</v>
      </c>
      <c r="P2027" s="99">
        <f>SUBTOTAL(9,P2020:P2026)</f>
        <v>278877821.30295807</v>
      </c>
      <c r="Q2027" s="70"/>
      <c r="R2027" s="71"/>
      <c r="S2027" s="97"/>
      <c r="T2027" s="97"/>
      <c r="U2027" s="64"/>
      <c r="V2027" s="64"/>
    </row>
    <row r="2028" spans="1:22" ht="11.65" customHeight="1">
      <c r="A2028" s="2">
        <v>1908</v>
      </c>
      <c r="C2028" s="96">
        <v>303</v>
      </c>
      <c r="D2028" s="1" t="s">
        <v>501</v>
      </c>
      <c r="H2028" s="72"/>
      <c r="I2028" s="4"/>
      <c r="J2028" s="4"/>
      <c r="K2028" s="72"/>
      <c r="L2028" s="4"/>
      <c r="M2028" s="4"/>
      <c r="N2028" s="4"/>
      <c r="O2028" s="4"/>
      <c r="P2028" s="4"/>
      <c r="Q2028" s="70"/>
      <c r="R2028" s="71"/>
      <c r="S2028" s="97"/>
      <c r="T2028" s="97"/>
      <c r="U2028" s="64"/>
      <c r="V2028" s="64"/>
    </row>
    <row r="2029" spans="1:22" ht="11.65" customHeight="1">
      <c r="A2029" s="2">
        <v>1909</v>
      </c>
      <c r="C2029" s="96"/>
      <c r="F2029" s="96" t="s">
        <v>677</v>
      </c>
      <c r="G2029" s="1" t="s">
        <v>131</v>
      </c>
      <c r="H2029" s="72"/>
      <c r="I2029" s="4">
        <v>0</v>
      </c>
      <c r="J2029" s="4">
        <v>0</v>
      </c>
      <c r="K2029" s="72"/>
      <c r="L2029" s="4">
        <v>0</v>
      </c>
      <c r="M2029" s="4">
        <f>L2029-N2029</f>
        <v>0</v>
      </c>
      <c r="N2029" s="98">
        <v>0</v>
      </c>
      <c r="O2029" s="4">
        <f>P2029-N2029</f>
        <v>0</v>
      </c>
      <c r="P2029" s="4">
        <v>0</v>
      </c>
      <c r="Q2029" s="70"/>
      <c r="R2029" s="71"/>
      <c r="S2029" s="97"/>
      <c r="T2029" s="97"/>
      <c r="U2029" s="64"/>
      <c r="V2029" s="64"/>
    </row>
    <row r="2030" spans="1:22" ht="11.65" customHeight="1">
      <c r="A2030" s="2">
        <v>1910</v>
      </c>
      <c r="C2030" s="96"/>
      <c r="H2030" s="72" t="s">
        <v>1</v>
      </c>
      <c r="I2030" s="99">
        <v>616903177.06000006</v>
      </c>
      <c r="J2030" s="99">
        <v>272983922.94830108</v>
      </c>
      <c r="K2030" s="72"/>
      <c r="L2030" s="99">
        <f>SUBTOTAL(9,L2020:L2029)</f>
        <v>629959573.93679619</v>
      </c>
      <c r="M2030" s="99">
        <f>SUBTOTAL(9,M2020:M2029)</f>
        <v>351081752.63383818</v>
      </c>
      <c r="N2030" s="99">
        <f>SUBTOTAL(9,N2020:N2029)</f>
        <v>278877821.30295807</v>
      </c>
      <c r="O2030" s="99">
        <f>SUBTOTAL(9,O2020:O2029)</f>
        <v>0</v>
      </c>
      <c r="P2030" s="99">
        <f>SUBTOTAL(9,P2020:P2029)</f>
        <v>278877821.30295807</v>
      </c>
      <c r="Q2030" s="70"/>
      <c r="R2030" s="71"/>
      <c r="S2030" s="97"/>
      <c r="T2030" s="97"/>
      <c r="U2030" s="64"/>
      <c r="V2030" s="64"/>
    </row>
    <row r="2031" spans="1:22" ht="11.65" customHeight="1">
      <c r="A2031" s="2">
        <v>1911</v>
      </c>
      <c r="C2031" s="96" t="s">
        <v>502</v>
      </c>
      <c r="D2031" s="1" t="s">
        <v>503</v>
      </c>
      <c r="H2031" s="72"/>
      <c r="I2031" s="4"/>
      <c r="J2031" s="4"/>
      <c r="K2031" s="72"/>
      <c r="L2031" s="4"/>
      <c r="M2031" s="4"/>
      <c r="N2031" s="4"/>
      <c r="O2031" s="4"/>
      <c r="P2031" s="4"/>
      <c r="Q2031" s="70"/>
      <c r="R2031" s="71"/>
      <c r="S2031" s="97"/>
      <c r="T2031" s="97"/>
      <c r="U2031" s="64"/>
      <c r="V2031" s="64"/>
    </row>
    <row r="2032" spans="1:22" ht="11.65" customHeight="1">
      <c r="A2032" s="2">
        <v>1912</v>
      </c>
      <c r="C2032" s="96"/>
      <c r="F2032" s="96" t="s">
        <v>677</v>
      </c>
      <c r="G2032" s="1" t="s">
        <v>131</v>
      </c>
      <c r="H2032" s="72"/>
      <c r="I2032" s="4">
        <v>0</v>
      </c>
      <c r="J2032" s="4">
        <v>0</v>
      </c>
      <c r="K2032" s="72"/>
      <c r="L2032" s="4">
        <v>0</v>
      </c>
      <c r="M2032" s="4">
        <f>L2032-N2032</f>
        <v>0</v>
      </c>
      <c r="N2032" s="98">
        <v>0</v>
      </c>
      <c r="O2032" s="4">
        <f>P2032-N2032</f>
        <v>0</v>
      </c>
      <c r="P2032" s="4">
        <v>0</v>
      </c>
      <c r="Q2032" s="70"/>
      <c r="R2032" s="71"/>
      <c r="S2032" s="97"/>
      <c r="T2032" s="97"/>
      <c r="U2032" s="64"/>
      <c r="V2032" s="64"/>
    </row>
    <row r="2033" spans="1:22" ht="11.65" customHeight="1">
      <c r="A2033" s="2">
        <v>1913</v>
      </c>
      <c r="C2033" s="96"/>
      <c r="F2033" s="96" t="s">
        <v>678</v>
      </c>
      <c r="G2033" s="1" t="s">
        <v>135</v>
      </c>
      <c r="H2033" s="72"/>
      <c r="I2033" s="4">
        <v>0</v>
      </c>
      <c r="J2033" s="4">
        <v>0</v>
      </c>
      <c r="K2033" s="72"/>
      <c r="L2033" s="4">
        <v>0</v>
      </c>
      <c r="M2033" s="4">
        <f>L2033-N2033</f>
        <v>0</v>
      </c>
      <c r="N2033" s="98">
        <v>0</v>
      </c>
      <c r="O2033" s="4">
        <f>P2033-N2033</f>
        <v>0</v>
      </c>
      <c r="P2033" s="4">
        <v>0</v>
      </c>
      <c r="Q2033" s="70"/>
      <c r="R2033" s="71"/>
      <c r="S2033" s="97"/>
      <c r="T2033" s="97"/>
      <c r="U2033" s="64"/>
      <c r="V2033" s="64"/>
    </row>
    <row r="2034" spans="1:22" ht="11.65" customHeight="1">
      <c r="A2034" s="2">
        <v>1914</v>
      </c>
      <c r="C2034" s="96"/>
      <c r="F2034" s="96" t="s">
        <v>679</v>
      </c>
      <c r="G2034" s="1" t="s">
        <v>135</v>
      </c>
      <c r="H2034" s="72"/>
      <c r="I2034" s="4">
        <v>0</v>
      </c>
      <c r="J2034" s="4">
        <v>0</v>
      </c>
      <c r="K2034" s="72"/>
      <c r="L2034" s="4">
        <v>0</v>
      </c>
      <c r="M2034" s="4">
        <f>L2034-N2034</f>
        <v>0</v>
      </c>
      <c r="N2034" s="98">
        <v>0</v>
      </c>
      <c r="O2034" s="4">
        <f>P2034-N2034</f>
        <v>0</v>
      </c>
      <c r="P2034" s="4">
        <v>0</v>
      </c>
      <c r="Q2034" s="70"/>
      <c r="R2034" s="71"/>
      <c r="S2034" s="97"/>
      <c r="T2034" s="97"/>
      <c r="U2034" s="64"/>
      <c r="V2034" s="64"/>
    </row>
    <row r="2035" spans="1:22" ht="11.65" customHeight="1">
      <c r="A2035" s="2">
        <v>1915</v>
      </c>
      <c r="C2035" s="96"/>
      <c r="F2035" s="96" t="s">
        <v>671</v>
      </c>
      <c r="G2035" s="1" t="s">
        <v>134</v>
      </c>
      <c r="H2035" s="72"/>
      <c r="I2035" s="4">
        <v>0</v>
      </c>
      <c r="J2035" s="4">
        <v>0</v>
      </c>
      <c r="K2035" s="72"/>
      <c r="L2035" s="4">
        <v>0</v>
      </c>
      <c r="M2035" s="4">
        <f>L2035-N2035</f>
        <v>0</v>
      </c>
      <c r="N2035" s="98">
        <v>0</v>
      </c>
      <c r="O2035" s="4">
        <f>P2035-N2035</f>
        <v>0</v>
      </c>
      <c r="P2035" s="4">
        <v>0</v>
      </c>
      <c r="Q2035" s="70"/>
      <c r="R2035" s="71"/>
      <c r="S2035" s="97"/>
      <c r="T2035" s="97"/>
      <c r="U2035" s="64"/>
      <c r="V2035" s="64"/>
    </row>
    <row r="2036" spans="1:22" ht="11.65" customHeight="1">
      <c r="A2036" s="2">
        <v>1916</v>
      </c>
      <c r="C2036" s="96"/>
      <c r="H2036" s="72"/>
      <c r="I2036" s="99">
        <v>0</v>
      </c>
      <c r="J2036" s="99">
        <v>0</v>
      </c>
      <c r="K2036" s="72"/>
      <c r="L2036" s="99">
        <f>SUBTOTAL(9,L2032:L2035)</f>
        <v>0</v>
      </c>
      <c r="M2036" s="99">
        <f>SUBTOTAL(9,M2032:M2035)</f>
        <v>0</v>
      </c>
      <c r="N2036" s="99">
        <f>SUBTOTAL(9,N2032:N2035)</f>
        <v>0</v>
      </c>
      <c r="O2036" s="99">
        <f>SUBTOTAL(9,O2032:O2035)</f>
        <v>0</v>
      </c>
      <c r="P2036" s="99">
        <f>SUBTOTAL(9,P2032:P2035)</f>
        <v>0</v>
      </c>
      <c r="Q2036" s="70"/>
      <c r="R2036" s="71"/>
      <c r="S2036" s="97"/>
      <c r="T2036" s="97"/>
      <c r="U2036" s="64"/>
      <c r="V2036" s="64"/>
    </row>
    <row r="2037" spans="1:22" ht="11.65" customHeight="1">
      <c r="A2037" s="2">
        <v>1917</v>
      </c>
      <c r="C2037" s="96"/>
      <c r="H2037" s="72"/>
      <c r="I2037" s="4"/>
      <c r="J2037" s="4"/>
      <c r="K2037" s="72"/>
      <c r="L2037" s="4"/>
      <c r="M2037" s="4"/>
      <c r="N2037" s="4"/>
      <c r="O2037" s="4"/>
      <c r="P2037" s="4"/>
      <c r="Q2037" s="70"/>
      <c r="R2037" s="71"/>
      <c r="S2037" s="97"/>
      <c r="T2037" s="97"/>
      <c r="U2037" s="64"/>
      <c r="V2037" s="64"/>
    </row>
    <row r="2038" spans="1:22" ht="11.65" customHeight="1" thickBot="1">
      <c r="A2038" s="2">
        <v>1918</v>
      </c>
      <c r="C2038" s="101" t="s">
        <v>504</v>
      </c>
      <c r="H2038" s="102" t="s">
        <v>408</v>
      </c>
      <c r="I2038" s="103">
        <v>774120554.005</v>
      </c>
      <c r="J2038" s="103">
        <v>340399033.71166265</v>
      </c>
      <c r="K2038" s="102"/>
      <c r="L2038" s="103">
        <f>SUBTOTAL(9,L2006:L2036)</f>
        <v>835008416.3307054</v>
      </c>
      <c r="M2038" s="103">
        <f>SUBTOTAL(9,M2006:M2036)</f>
        <v>468073967.90895897</v>
      </c>
      <c r="N2038" s="103">
        <f>SUBTOTAL(9,N2006:N2036)</f>
        <v>366934448.42174667</v>
      </c>
      <c r="O2038" s="103">
        <f>SUBTOTAL(9,O2006:O2036)</f>
        <v>0</v>
      </c>
      <c r="P2038" s="103">
        <f>SUBTOTAL(9,P2006:P2036)</f>
        <v>366934448.42174667</v>
      </c>
      <c r="Q2038" s="70"/>
      <c r="R2038" s="71"/>
      <c r="S2038" s="97"/>
      <c r="T2038" s="97"/>
      <c r="U2038" s="64"/>
      <c r="V2038" s="64"/>
    </row>
    <row r="2039" spans="1:22" ht="11.65" customHeight="1" thickTop="1">
      <c r="A2039" s="2">
        <v>1919</v>
      </c>
      <c r="C2039" s="101"/>
      <c r="H2039" s="72"/>
      <c r="I2039" s="97"/>
      <c r="J2039" s="97"/>
      <c r="K2039" s="72"/>
      <c r="L2039" s="97"/>
      <c r="M2039" s="4"/>
      <c r="N2039" s="4"/>
      <c r="O2039" s="4"/>
      <c r="P2039" s="4"/>
      <c r="Q2039" s="70"/>
      <c r="R2039" s="71"/>
      <c r="S2039" s="97"/>
      <c r="T2039" s="97"/>
      <c r="U2039" s="64"/>
      <c r="V2039" s="64"/>
    </row>
    <row r="2040" spans="1:22" ht="11.65" customHeight="1">
      <c r="A2040" s="2">
        <v>1920</v>
      </c>
      <c r="C2040" s="96" t="s">
        <v>505</v>
      </c>
      <c r="H2040" s="72"/>
      <c r="I2040" s="4"/>
      <c r="J2040" s="4"/>
      <c r="K2040" s="72"/>
      <c r="L2040" s="4"/>
      <c r="M2040" s="4"/>
      <c r="N2040" s="4"/>
      <c r="O2040" s="4"/>
      <c r="P2040" s="4"/>
      <c r="Q2040" s="70"/>
      <c r="R2040" s="71"/>
      <c r="S2040" s="97"/>
      <c r="T2040" s="97"/>
      <c r="U2040" s="64"/>
      <c r="V2040" s="64"/>
    </row>
    <row r="2041" spans="1:22" ht="11.65" customHeight="1">
      <c r="A2041" s="2">
        <v>1921</v>
      </c>
      <c r="C2041" s="96"/>
      <c r="E2041" s="96" t="s">
        <v>131</v>
      </c>
      <c r="H2041" s="72"/>
      <c r="I2041" s="4">
        <v>8206706.7199999988</v>
      </c>
      <c r="J2041" s="4">
        <v>2887721.4</v>
      </c>
      <c r="K2041" s="72"/>
      <c r="L2041" s="4">
        <v>7845267.8312852634</v>
      </c>
      <c r="M2041" s="4">
        <f t="shared" ref="M2041:M2049" si="66">L2041-N2041</f>
        <v>4843021.5572745753</v>
      </c>
      <c r="N2041" s="98">
        <v>3002246.2740106881</v>
      </c>
      <c r="O2041" s="4">
        <f t="shared" ref="O2041:O2049" si="67">P2041-N2041</f>
        <v>0</v>
      </c>
      <c r="P2041" s="4">
        <v>3002246.2740106881</v>
      </c>
      <c r="Q2041" s="70"/>
      <c r="R2041" s="71"/>
      <c r="S2041" s="97"/>
      <c r="T2041" s="97"/>
      <c r="U2041" s="64"/>
      <c r="V2041" s="64"/>
    </row>
    <row r="2042" spans="1:22" ht="11.65" customHeight="1">
      <c r="A2042" s="2">
        <v>1922</v>
      </c>
      <c r="C2042" s="96"/>
      <c r="E2042" s="1" t="s">
        <v>136</v>
      </c>
      <c r="H2042" s="72"/>
      <c r="I2042" s="4">
        <v>0</v>
      </c>
      <c r="J2042" s="4">
        <v>0</v>
      </c>
      <c r="K2042" s="72"/>
      <c r="L2042" s="4">
        <v>0</v>
      </c>
      <c r="M2042" s="4">
        <f t="shared" si="66"/>
        <v>0</v>
      </c>
      <c r="N2042" s="98">
        <v>0</v>
      </c>
      <c r="O2042" s="4">
        <f t="shared" si="67"/>
        <v>0</v>
      </c>
      <c r="P2042" s="4">
        <v>0</v>
      </c>
      <c r="Q2042" s="70"/>
      <c r="R2042" s="71"/>
      <c r="S2042" s="97"/>
      <c r="T2042" s="97"/>
      <c r="U2042" s="64"/>
      <c r="V2042" s="64"/>
    </row>
    <row r="2043" spans="1:22" ht="11.65" customHeight="1">
      <c r="A2043" s="2">
        <v>1923</v>
      </c>
      <c r="C2043" s="96"/>
      <c r="E2043" s="1" t="s">
        <v>214</v>
      </c>
      <c r="H2043" s="72"/>
      <c r="I2043" s="4">
        <v>0</v>
      </c>
      <c r="J2043" s="4">
        <v>0</v>
      </c>
      <c r="K2043" s="72"/>
      <c r="L2043" s="4">
        <v>0</v>
      </c>
      <c r="M2043" s="4">
        <f t="shared" si="66"/>
        <v>0</v>
      </c>
      <c r="N2043" s="98">
        <v>0</v>
      </c>
      <c r="O2043" s="4">
        <f t="shared" si="67"/>
        <v>0</v>
      </c>
      <c r="P2043" s="4">
        <v>0</v>
      </c>
      <c r="Q2043" s="70"/>
      <c r="R2043" s="71"/>
      <c r="S2043" s="97"/>
      <c r="T2043" s="97"/>
      <c r="U2043" s="64"/>
      <c r="V2043" s="64"/>
    </row>
    <row r="2044" spans="1:22" ht="11.65" customHeight="1">
      <c r="A2044" s="2">
        <v>1924</v>
      </c>
      <c r="C2044" s="96"/>
      <c r="E2044" s="1" t="s">
        <v>135</v>
      </c>
      <c r="H2044" s="72"/>
      <c r="I2044" s="4">
        <v>271649554.87</v>
      </c>
      <c r="J2044" s="4">
        <v>117229498.97453815</v>
      </c>
      <c r="K2044" s="72"/>
      <c r="L2044" s="4">
        <v>319481020.31890929</v>
      </c>
      <c r="M2044" s="4">
        <f t="shared" si="66"/>
        <v>181610004.98894411</v>
      </c>
      <c r="N2044" s="98">
        <v>137871015.32996517</v>
      </c>
      <c r="O2044" s="4">
        <f t="shared" si="67"/>
        <v>0</v>
      </c>
      <c r="P2044" s="4">
        <v>137871015.32996517</v>
      </c>
      <c r="Q2044" s="70"/>
      <c r="R2044" s="71"/>
      <c r="S2044" s="97"/>
      <c r="T2044" s="97"/>
      <c r="U2044" s="64"/>
      <c r="V2044" s="64"/>
    </row>
    <row r="2045" spans="1:22" ht="11.65" customHeight="1">
      <c r="A2045" s="2">
        <v>1925</v>
      </c>
      <c r="C2045" s="96"/>
      <c r="E2045" s="67" t="s">
        <v>134</v>
      </c>
      <c r="H2045" s="72"/>
      <c r="I2045" s="4">
        <v>370415398.60000002</v>
      </c>
      <c r="J2045" s="4">
        <v>158736355.90057388</v>
      </c>
      <c r="K2045" s="72"/>
      <c r="L2045" s="4">
        <v>383419080.11376369</v>
      </c>
      <c r="M2045" s="4">
        <f t="shared" si="66"/>
        <v>219110177.75700018</v>
      </c>
      <c r="N2045" s="98">
        <v>164308902.35676351</v>
      </c>
      <c r="O2045" s="4">
        <f t="shared" si="67"/>
        <v>0</v>
      </c>
      <c r="P2045" s="4">
        <v>164308902.35676351</v>
      </c>
      <c r="Q2045" s="70"/>
      <c r="R2045" s="71"/>
      <c r="S2045" s="97"/>
      <c r="T2045" s="97"/>
      <c r="U2045" s="64"/>
      <c r="V2045" s="64"/>
    </row>
    <row r="2046" spans="1:22" ht="11.65" customHeight="1">
      <c r="A2046" s="2">
        <v>1926</v>
      </c>
      <c r="C2046" s="96"/>
      <c r="E2046" s="67" t="s">
        <v>132</v>
      </c>
      <c r="H2046" s="72"/>
      <c r="I2046" s="4">
        <v>120301314.145</v>
      </c>
      <c r="J2046" s="4">
        <v>60021652.509245768</v>
      </c>
      <c r="K2046" s="72"/>
      <c r="L2046" s="4">
        <v>120718264.24438086</v>
      </c>
      <c r="M2046" s="4">
        <f t="shared" si="66"/>
        <v>60488583.799974136</v>
      </c>
      <c r="N2046" s="98">
        <v>60229680.444406725</v>
      </c>
      <c r="O2046" s="4">
        <f t="shared" si="67"/>
        <v>0</v>
      </c>
      <c r="P2046" s="4">
        <v>60229680.444406725</v>
      </c>
      <c r="Q2046" s="70"/>
      <c r="R2046" s="71"/>
      <c r="S2046" s="97"/>
      <c r="T2046" s="97"/>
      <c r="U2046" s="64"/>
      <c r="V2046" s="64"/>
    </row>
    <row r="2047" spans="1:22" ht="11.65" customHeight="1">
      <c r="A2047" s="2">
        <v>1927</v>
      </c>
      <c r="C2047" s="96"/>
      <c r="E2047" s="96" t="s">
        <v>216</v>
      </c>
      <c r="H2047" s="72"/>
      <c r="I2047" s="4">
        <v>0</v>
      </c>
      <c r="J2047" s="4">
        <v>0</v>
      </c>
      <c r="K2047" s="72"/>
      <c r="L2047" s="4">
        <v>0</v>
      </c>
      <c r="M2047" s="4">
        <f>L2047-N2047</f>
        <v>0</v>
      </c>
      <c r="N2047" s="98">
        <v>0</v>
      </c>
      <c r="O2047" s="4">
        <f>P2047-N2047</f>
        <v>0</v>
      </c>
      <c r="P2047" s="4">
        <v>0</v>
      </c>
      <c r="Q2047" s="70"/>
      <c r="R2047" s="71"/>
      <c r="S2047" s="97"/>
      <c r="T2047" s="97"/>
      <c r="U2047" s="64"/>
      <c r="V2047" s="64"/>
    </row>
    <row r="2048" spans="1:22" ht="11.65" customHeight="1">
      <c r="A2048" s="2">
        <v>1928</v>
      </c>
      <c r="C2048" s="96"/>
      <c r="E2048" s="96" t="s">
        <v>219</v>
      </c>
      <c r="H2048" s="72"/>
      <c r="I2048" s="4">
        <v>0</v>
      </c>
      <c r="J2048" s="4">
        <v>0</v>
      </c>
      <c r="K2048" s="72"/>
      <c r="L2048" s="4">
        <v>0</v>
      </c>
      <c r="M2048" s="4">
        <f>L2048-N2048</f>
        <v>0</v>
      </c>
      <c r="N2048" s="98">
        <v>0</v>
      </c>
      <c r="O2048" s="4">
        <f>P2048-N2048</f>
        <v>0</v>
      </c>
      <c r="P2048" s="4">
        <v>0</v>
      </c>
      <c r="Q2048" s="70"/>
      <c r="R2048" s="71"/>
      <c r="S2048" s="97"/>
      <c r="T2048" s="97"/>
      <c r="U2048" s="64"/>
      <c r="V2048" s="64"/>
    </row>
    <row r="2049" spans="1:22" ht="11.65" customHeight="1">
      <c r="A2049" s="2">
        <v>1929</v>
      </c>
      <c r="C2049" s="96"/>
      <c r="E2049" s="67" t="s">
        <v>133</v>
      </c>
      <c r="H2049" s="72"/>
      <c r="I2049" s="4">
        <v>3547579.67</v>
      </c>
      <c r="J2049" s="4">
        <v>1523804.9273048716</v>
      </c>
      <c r="K2049" s="72"/>
      <c r="L2049" s="4">
        <v>3544783.822366416</v>
      </c>
      <c r="M2049" s="4">
        <f t="shared" si="66"/>
        <v>2022179.8057658412</v>
      </c>
      <c r="N2049" s="98">
        <v>1522604.0166005748</v>
      </c>
      <c r="O2049" s="4">
        <f t="shared" si="67"/>
        <v>0</v>
      </c>
      <c r="P2049" s="4">
        <v>1522604.0166005748</v>
      </c>
      <c r="Q2049" s="70"/>
      <c r="R2049" s="71"/>
      <c r="S2049" s="97"/>
      <c r="T2049" s="97"/>
      <c r="U2049" s="64"/>
      <c r="V2049" s="64"/>
    </row>
    <row r="2050" spans="1:22" ht="11.65" customHeight="1" thickBot="1">
      <c r="A2050" s="2">
        <v>1930</v>
      </c>
      <c r="C2050" s="96" t="s">
        <v>506</v>
      </c>
      <c r="H2050" s="72" t="s">
        <v>1</v>
      </c>
      <c r="I2050" s="114">
        <v>774120554.005</v>
      </c>
      <c r="J2050" s="114">
        <v>340399033.71166265</v>
      </c>
      <c r="K2050" s="72"/>
      <c r="L2050" s="114">
        <f>SUM(L2041:L2049)</f>
        <v>835008416.3307054</v>
      </c>
      <c r="M2050" s="114">
        <f>SUM(M2041:M2049)</f>
        <v>468073967.90895885</v>
      </c>
      <c r="N2050" s="114">
        <f>SUM(N2041:N2049)</f>
        <v>366934448.42174667</v>
      </c>
      <c r="O2050" s="114">
        <f>SUM(O2041:O2049)</f>
        <v>0</v>
      </c>
      <c r="P2050" s="114">
        <f>SUM(P2041:P2049)</f>
        <v>366934448.42174667</v>
      </c>
      <c r="Q2050" s="70"/>
      <c r="R2050" s="71"/>
      <c r="S2050" s="97"/>
      <c r="T2050" s="97"/>
      <c r="U2050" s="64"/>
      <c r="V2050" s="64"/>
    </row>
    <row r="2051" spans="1:22" ht="11.65" customHeight="1" thickTop="1">
      <c r="A2051" s="2">
        <v>1931</v>
      </c>
      <c r="C2051" s="96" t="s">
        <v>507</v>
      </c>
      <c r="H2051" s="72"/>
      <c r="I2051" s="4"/>
      <c r="J2051" s="4"/>
      <c r="K2051" s="72"/>
      <c r="L2051" s="4"/>
      <c r="M2051" s="4"/>
      <c r="N2051" s="4"/>
      <c r="O2051" s="4"/>
      <c r="P2051" s="4"/>
      <c r="Q2051" s="70"/>
      <c r="R2051" s="71"/>
      <c r="S2051" s="97"/>
      <c r="T2051" s="97"/>
      <c r="U2051" s="64"/>
      <c r="V2051" s="64"/>
    </row>
    <row r="2052" spans="1:22" ht="11.65" customHeight="1">
      <c r="A2052" s="2">
        <v>1932</v>
      </c>
      <c r="C2052" s="96"/>
      <c r="E2052" s="67" t="s">
        <v>467</v>
      </c>
      <c r="H2052" s="72"/>
      <c r="I2052" s="4">
        <v>23432962.775000002</v>
      </c>
      <c r="J2052" s="4">
        <v>11735635.560000001</v>
      </c>
      <c r="K2052" s="72"/>
      <c r="L2052" s="4">
        <v>23432962.775000002</v>
      </c>
      <c r="M2052" s="4">
        <f t="shared" ref="M2052:M2062" si="68">L2052-N2052</f>
        <v>11697327.215000002</v>
      </c>
      <c r="N2052" s="98">
        <v>11735635.560000001</v>
      </c>
      <c r="O2052" s="4">
        <f t="shared" ref="O2052:O2060" si="69">P2052-N2052</f>
        <v>0</v>
      </c>
      <c r="P2052" s="4">
        <v>11735635.560000001</v>
      </c>
      <c r="Q2052" s="70"/>
      <c r="R2052" s="71"/>
      <c r="S2052" s="97"/>
      <c r="T2052" s="97"/>
      <c r="U2052" s="64"/>
      <c r="V2052" s="64"/>
    </row>
    <row r="2053" spans="1:22" ht="11.65" customHeight="1">
      <c r="A2053" s="2">
        <v>1933</v>
      </c>
      <c r="C2053" s="96"/>
      <c r="E2053" s="1" t="s">
        <v>469</v>
      </c>
      <c r="H2053" s="72"/>
      <c r="I2053" s="4">
        <v>0</v>
      </c>
      <c r="J2053" s="4">
        <v>0</v>
      </c>
      <c r="K2053" s="72"/>
      <c r="L2053" s="4">
        <v>0</v>
      </c>
      <c r="M2053" s="4">
        <f t="shared" si="68"/>
        <v>0</v>
      </c>
      <c r="N2053" s="98">
        <v>0</v>
      </c>
      <c r="O2053" s="4">
        <f t="shared" si="69"/>
        <v>0</v>
      </c>
      <c r="P2053" s="4">
        <v>0</v>
      </c>
      <c r="Q2053" s="70"/>
      <c r="R2053" s="71"/>
      <c r="S2053" s="97"/>
      <c r="T2053" s="97"/>
      <c r="U2053" s="64"/>
      <c r="V2053" s="64"/>
    </row>
    <row r="2054" spans="1:22" ht="11.65" customHeight="1">
      <c r="A2054" s="2">
        <v>1934</v>
      </c>
      <c r="C2054" s="96"/>
      <c r="E2054" s="67" t="s">
        <v>491</v>
      </c>
      <c r="H2054" s="72"/>
      <c r="I2054" s="4">
        <v>-225544.07500000001</v>
      </c>
      <c r="J2054" s="4">
        <v>-96734.34017668126</v>
      </c>
      <c r="K2054" s="72"/>
      <c r="L2054" s="4">
        <v>-225544.07500000001</v>
      </c>
      <c r="M2054" s="4">
        <f t="shared" si="68"/>
        <v>-128809.73482331875</v>
      </c>
      <c r="N2054" s="98">
        <v>-96734.34017668126</v>
      </c>
      <c r="O2054" s="4">
        <f t="shared" si="69"/>
        <v>0</v>
      </c>
      <c r="P2054" s="4">
        <v>-96734.34017668126</v>
      </c>
      <c r="Q2054" s="70"/>
      <c r="R2054" s="71"/>
      <c r="S2054" s="97"/>
      <c r="T2054" s="97"/>
      <c r="U2054" s="64"/>
      <c r="V2054" s="64"/>
    </row>
    <row r="2055" spans="1:22" ht="11.65" customHeight="1">
      <c r="A2055" s="2">
        <v>1935</v>
      </c>
      <c r="C2055" s="96"/>
      <c r="E2055" s="67" t="s">
        <v>431</v>
      </c>
      <c r="H2055" s="72"/>
      <c r="I2055" s="4">
        <v>0</v>
      </c>
      <c r="J2055" s="4">
        <v>0</v>
      </c>
      <c r="K2055" s="72"/>
      <c r="L2055" s="4">
        <v>0</v>
      </c>
      <c r="M2055" s="4">
        <f t="shared" si="68"/>
        <v>0</v>
      </c>
      <c r="N2055" s="98">
        <v>0</v>
      </c>
      <c r="O2055" s="4">
        <f t="shared" si="69"/>
        <v>0</v>
      </c>
      <c r="P2055" s="4">
        <v>0</v>
      </c>
      <c r="Q2055" s="70"/>
      <c r="R2055" s="71"/>
      <c r="S2055" s="97"/>
      <c r="T2055" s="97"/>
      <c r="U2055" s="64"/>
      <c r="V2055" s="64"/>
    </row>
    <row r="2056" spans="1:22" ht="11.65" customHeight="1">
      <c r="A2056" s="2">
        <v>1936</v>
      </c>
      <c r="C2056" s="96"/>
      <c r="E2056" s="67" t="s">
        <v>422</v>
      </c>
      <c r="H2056" s="72"/>
      <c r="I2056" s="4">
        <v>0</v>
      </c>
      <c r="J2056" s="4">
        <v>0</v>
      </c>
      <c r="K2056" s="72"/>
      <c r="L2056" s="4">
        <v>0</v>
      </c>
      <c r="M2056" s="4">
        <f t="shared" si="68"/>
        <v>0</v>
      </c>
      <c r="N2056" s="98">
        <v>0</v>
      </c>
      <c r="O2056" s="4">
        <f t="shared" si="69"/>
        <v>0</v>
      </c>
      <c r="P2056" s="4">
        <v>0</v>
      </c>
      <c r="Q2056" s="70"/>
      <c r="R2056" s="71"/>
      <c r="S2056" s="97"/>
      <c r="T2056" s="97"/>
      <c r="U2056" s="64"/>
      <c r="V2056" s="64"/>
    </row>
    <row r="2057" spans="1:22" ht="11.65" customHeight="1">
      <c r="A2057" s="2">
        <v>1937</v>
      </c>
      <c r="C2057" s="96"/>
      <c r="E2057" s="67" t="s">
        <v>441</v>
      </c>
      <c r="H2057" s="72"/>
      <c r="I2057" s="4">
        <v>0</v>
      </c>
      <c r="J2057" s="4">
        <v>0</v>
      </c>
      <c r="K2057" s="72"/>
      <c r="L2057" s="4">
        <v>0</v>
      </c>
      <c r="M2057" s="4">
        <f t="shared" si="68"/>
        <v>0</v>
      </c>
      <c r="N2057" s="98">
        <v>0</v>
      </c>
      <c r="O2057" s="4">
        <f t="shared" si="69"/>
        <v>0</v>
      </c>
      <c r="P2057" s="4">
        <v>0</v>
      </c>
      <c r="Q2057" s="70"/>
      <c r="R2057" s="71"/>
      <c r="S2057" s="97"/>
      <c r="T2057" s="97"/>
      <c r="U2057" s="64"/>
      <c r="V2057" s="64"/>
    </row>
    <row r="2058" spans="1:22" ht="11.65" customHeight="1">
      <c r="A2058" s="2">
        <v>1938</v>
      </c>
      <c r="C2058" s="96"/>
      <c r="E2058" s="67" t="s">
        <v>455</v>
      </c>
      <c r="H2058" s="72"/>
      <c r="I2058" s="4">
        <v>70590244.519999906</v>
      </c>
      <c r="J2058" s="4">
        <v>30462994.874149218</v>
      </c>
      <c r="K2058" s="72"/>
      <c r="L2058" s="4">
        <v>70590244.519999906</v>
      </c>
      <c r="M2058" s="4">
        <f t="shared" si="68"/>
        <v>40127249.645850688</v>
      </c>
      <c r="N2058" s="98">
        <v>30462994.874149218</v>
      </c>
      <c r="O2058" s="4">
        <f t="shared" si="69"/>
        <v>0</v>
      </c>
      <c r="P2058" s="4">
        <v>30462994.874149218</v>
      </c>
      <c r="Q2058" s="70"/>
      <c r="R2058" s="71"/>
      <c r="S2058" s="97"/>
      <c r="T2058" s="97"/>
      <c r="U2058" s="64"/>
      <c r="V2058" s="64"/>
    </row>
    <row r="2059" spans="1:22" ht="11.65" customHeight="1">
      <c r="A2059" s="2">
        <v>1939</v>
      </c>
      <c r="C2059" s="96"/>
      <c r="E2059" s="1" t="s">
        <v>457</v>
      </c>
      <c r="H2059" s="72"/>
      <c r="I2059" s="4">
        <v>0</v>
      </c>
      <c r="J2059" s="4">
        <v>0</v>
      </c>
      <c r="K2059" s="72"/>
      <c r="L2059" s="4">
        <v>0</v>
      </c>
      <c r="M2059" s="4">
        <f t="shared" si="68"/>
        <v>0</v>
      </c>
      <c r="N2059" s="98">
        <v>0</v>
      </c>
      <c r="O2059" s="4">
        <f t="shared" si="69"/>
        <v>0</v>
      </c>
      <c r="P2059" s="4">
        <v>0</v>
      </c>
      <c r="Q2059" s="70"/>
      <c r="R2059" s="71"/>
      <c r="S2059" s="97"/>
      <c r="T2059" s="97"/>
      <c r="U2059" s="64"/>
      <c r="V2059" s="64"/>
    </row>
    <row r="2060" spans="1:22" ht="11.65" customHeight="1">
      <c r="A2060" s="2">
        <v>1940</v>
      </c>
      <c r="C2060" s="96"/>
      <c r="E2060" s="67" t="s">
        <v>502</v>
      </c>
      <c r="H2060" s="72"/>
      <c r="I2060" s="4">
        <v>0</v>
      </c>
      <c r="J2060" s="4">
        <v>0</v>
      </c>
      <c r="K2060" s="72"/>
      <c r="L2060" s="4">
        <v>0</v>
      </c>
      <c r="M2060" s="4">
        <f t="shared" si="68"/>
        <v>0</v>
      </c>
      <c r="N2060" s="98">
        <v>0</v>
      </c>
      <c r="O2060" s="4">
        <f t="shared" si="69"/>
        <v>0</v>
      </c>
      <c r="P2060" s="4">
        <v>0</v>
      </c>
      <c r="Q2060" s="70"/>
      <c r="R2060" s="71"/>
      <c r="S2060" s="97"/>
      <c r="T2060" s="97"/>
      <c r="U2060" s="64"/>
      <c r="V2060" s="64"/>
    </row>
    <row r="2061" spans="1:22" ht="11.65" customHeight="1">
      <c r="A2061" s="2">
        <v>1941</v>
      </c>
      <c r="C2061" s="96"/>
      <c r="E2061" s="67" t="s">
        <v>483</v>
      </c>
      <c r="H2061" s="72"/>
      <c r="I2061" s="4"/>
      <c r="J2061" s="4"/>
      <c r="K2061" s="72"/>
      <c r="L2061" s="4"/>
      <c r="M2061" s="4"/>
      <c r="N2061" s="4"/>
      <c r="O2061" s="4"/>
      <c r="P2061" s="4"/>
      <c r="Q2061" s="70"/>
      <c r="R2061" s="71"/>
      <c r="S2061" s="97"/>
      <c r="T2061" s="97"/>
      <c r="U2061" s="64"/>
      <c r="V2061" s="64"/>
    </row>
    <row r="2062" spans="1:22" ht="11.65" customHeight="1">
      <c r="A2062" s="2">
        <v>1942</v>
      </c>
      <c r="C2062" s="96"/>
      <c r="E2062" s="67" t="s">
        <v>415</v>
      </c>
      <c r="H2062" s="72"/>
      <c r="I2062" s="4">
        <v>2995028.6949999998</v>
      </c>
      <c r="J2062" s="4">
        <v>1292495.0806462362</v>
      </c>
      <c r="K2062" s="72"/>
      <c r="L2062" s="4">
        <v>2995028.6949999998</v>
      </c>
      <c r="M2062" s="4">
        <f t="shared" si="68"/>
        <v>1702533.6143537636</v>
      </c>
      <c r="N2062" s="98">
        <v>1292495.0806462362</v>
      </c>
      <c r="O2062" s="4">
        <f>P2062-N2062</f>
        <v>0</v>
      </c>
      <c r="P2062" s="4">
        <v>1292495.0806462362</v>
      </c>
      <c r="Q2062" s="70"/>
      <c r="R2062" s="71"/>
      <c r="S2062" s="97"/>
      <c r="T2062" s="97"/>
      <c r="U2062" s="64"/>
      <c r="V2062" s="64"/>
    </row>
    <row r="2063" spans="1:22" ht="11.65" customHeight="1" thickBot="1">
      <c r="A2063" s="2">
        <v>1943</v>
      </c>
      <c r="C2063" s="96" t="s">
        <v>508</v>
      </c>
      <c r="H2063" s="72"/>
      <c r="I2063" s="114">
        <v>96792691.914999902</v>
      </c>
      <c r="J2063" s="114">
        <v>43394391.174618773</v>
      </c>
      <c r="K2063" s="72"/>
      <c r="L2063" s="114">
        <f>SUM(L2052:L2062)</f>
        <v>96792691.914999902</v>
      </c>
      <c r="M2063" s="114">
        <f>SUM(M2052:M2062)</f>
        <v>53398300.740381137</v>
      </c>
      <c r="N2063" s="114">
        <f>SUM(N2052:N2062)</f>
        <v>43394391.174618773</v>
      </c>
      <c r="O2063" s="114">
        <f>SUM(O2052:O2062)</f>
        <v>0</v>
      </c>
      <c r="P2063" s="114">
        <f>SUM(P2052:P2062)</f>
        <v>43394391.174618773</v>
      </c>
      <c r="Q2063" s="70"/>
      <c r="R2063" s="71"/>
      <c r="S2063" s="97"/>
      <c r="T2063" s="97"/>
      <c r="U2063" s="64"/>
      <c r="V2063" s="64"/>
    </row>
    <row r="2064" spans="1:22" ht="11.65" customHeight="1" thickTop="1">
      <c r="A2064" s="2">
        <v>1944</v>
      </c>
      <c r="C2064" s="96"/>
      <c r="H2064" s="72"/>
      <c r="I2064" s="4"/>
      <c r="J2064" s="4"/>
      <c r="K2064" s="72"/>
      <c r="L2064" s="4"/>
      <c r="M2064" s="4"/>
      <c r="N2064" s="4"/>
      <c r="O2064" s="4"/>
      <c r="P2064" s="4"/>
      <c r="Q2064" s="70"/>
      <c r="R2064" s="71"/>
      <c r="S2064" s="97"/>
      <c r="T2064" s="97"/>
      <c r="U2064" s="64"/>
      <c r="V2064" s="64"/>
    </row>
    <row r="2065" spans="1:22" ht="11.65" customHeight="1" thickBot="1">
      <c r="A2065" s="2">
        <v>1945</v>
      </c>
      <c r="C2065" s="101" t="s">
        <v>509</v>
      </c>
      <c r="H2065" s="102" t="s">
        <v>408</v>
      </c>
      <c r="I2065" s="103">
        <v>21272481543.944969</v>
      </c>
      <c r="J2065" s="103">
        <v>9117303558.2073517</v>
      </c>
      <c r="K2065" s="102"/>
      <c r="L2065" s="103">
        <f>L2038+L1990+L1834+L1760+L1696</f>
        <v>23691363693.724739</v>
      </c>
      <c r="M2065" s="103">
        <f>M2038+M1990+M1834+M1760+M1696</f>
        <v>13538760013.449379</v>
      </c>
      <c r="N2065" s="103">
        <f>N2038+N1990+N1834+N1760+N1696</f>
        <v>10152603680.27536</v>
      </c>
      <c r="O2065" s="103">
        <f>O2038+O1990+O1834+O1760+O1696</f>
        <v>0</v>
      </c>
      <c r="P2065" s="103">
        <f>P2038+P1990+P1834+P1760+P1696</f>
        <v>10152603680.27536</v>
      </c>
      <c r="Q2065" s="70"/>
      <c r="R2065" s="71"/>
      <c r="S2065" s="97"/>
      <c r="T2065" s="97"/>
      <c r="U2065" s="64"/>
      <c r="V2065" s="64"/>
    </row>
    <row r="2066" spans="1:22" ht="11.65" customHeight="1" thickTop="1">
      <c r="A2066" s="2">
        <v>1946</v>
      </c>
      <c r="C2066" s="96" t="s">
        <v>510</v>
      </c>
      <c r="H2066" s="72"/>
      <c r="I2066" s="4"/>
      <c r="J2066" s="4"/>
      <c r="K2066" s="72"/>
      <c r="L2066" s="4"/>
      <c r="M2066" s="4"/>
      <c r="N2066" s="4"/>
      <c r="O2066" s="4"/>
      <c r="P2066" s="4"/>
      <c r="Q2066" s="70"/>
      <c r="R2066" s="71"/>
      <c r="S2066" s="97"/>
      <c r="T2066" s="97"/>
      <c r="U2066" s="64"/>
      <c r="V2066" s="64"/>
    </row>
    <row r="2067" spans="1:22" ht="11.65" customHeight="1">
      <c r="A2067" s="2">
        <v>1947</v>
      </c>
      <c r="C2067" s="96"/>
      <c r="E2067" s="96" t="s">
        <v>131</v>
      </c>
      <c r="H2067" s="72"/>
      <c r="I2067" s="4">
        <v>5987914488.7549887</v>
      </c>
      <c r="J2067" s="4">
        <v>2517444478.5349965</v>
      </c>
      <c r="K2067" s="72"/>
      <c r="L2067" s="4">
        <v>6369795030.8116388</v>
      </c>
      <c r="M2067" s="4">
        <f t="shared" ref="M2067:M2077" si="70">L2067-N2067</f>
        <v>3695532401.9786973</v>
      </c>
      <c r="N2067" s="98">
        <v>2674262628.8329415</v>
      </c>
      <c r="O2067" s="4">
        <f t="shared" ref="O2067:O2077" si="71">P2067-N2067</f>
        <v>0</v>
      </c>
      <c r="P2067" s="4">
        <v>2674262628.8329415</v>
      </c>
      <c r="Q2067" s="70"/>
      <c r="R2067" s="71"/>
      <c r="S2067" s="97"/>
      <c r="T2067" s="97"/>
      <c r="U2067" s="64"/>
      <c r="V2067" s="64"/>
    </row>
    <row r="2068" spans="1:22" ht="11.65" customHeight="1">
      <c r="A2068" s="2">
        <v>1948</v>
      </c>
      <c r="C2068" s="96"/>
      <c r="E2068" s="67" t="s">
        <v>133</v>
      </c>
      <c r="H2068" s="72"/>
      <c r="I2068" s="4">
        <v>286967971.06000006</v>
      </c>
      <c r="J2068" s="4">
        <v>123262406.75516947</v>
      </c>
      <c r="K2068" s="72"/>
      <c r="L2068" s="4">
        <v>488998352.12641639</v>
      </c>
      <c r="M2068" s="4">
        <f t="shared" si="70"/>
        <v>278957093.65506089</v>
      </c>
      <c r="N2068" s="98">
        <v>210041258.47135547</v>
      </c>
      <c r="O2068" s="4">
        <f t="shared" si="71"/>
        <v>0</v>
      </c>
      <c r="P2068" s="4">
        <v>210041258.47135547</v>
      </c>
      <c r="Q2068" s="70"/>
      <c r="R2068" s="71"/>
      <c r="S2068" s="97"/>
      <c r="T2068" s="97"/>
      <c r="U2068" s="64"/>
      <c r="V2068" s="64"/>
    </row>
    <row r="2069" spans="1:22" ht="11.65" customHeight="1">
      <c r="A2069" s="2">
        <v>1949</v>
      </c>
      <c r="C2069" s="96"/>
      <c r="E2069" s="1" t="s">
        <v>214</v>
      </c>
      <c r="H2069" s="72"/>
      <c r="I2069" s="4">
        <v>0</v>
      </c>
      <c r="J2069" s="4">
        <v>0</v>
      </c>
      <c r="K2069" s="72"/>
      <c r="L2069" s="4">
        <v>0</v>
      </c>
      <c r="M2069" s="4">
        <f t="shared" si="70"/>
        <v>0</v>
      </c>
      <c r="N2069" s="98">
        <v>0</v>
      </c>
      <c r="O2069" s="4">
        <f t="shared" si="71"/>
        <v>0</v>
      </c>
      <c r="P2069" s="4">
        <v>0</v>
      </c>
      <c r="Q2069" s="70"/>
      <c r="R2069" s="71"/>
      <c r="S2069" s="97"/>
      <c r="T2069" s="97"/>
      <c r="U2069" s="64"/>
      <c r="V2069" s="64"/>
    </row>
    <row r="2070" spans="1:22" ht="11.65" customHeight="1">
      <c r="A2070" s="2">
        <v>1950</v>
      </c>
      <c r="C2070" s="96"/>
      <c r="E2070" s="1" t="s">
        <v>136</v>
      </c>
      <c r="H2070" s="72"/>
      <c r="I2070" s="4">
        <v>0</v>
      </c>
      <c r="J2070" s="4">
        <v>0</v>
      </c>
      <c r="K2070" s="72"/>
      <c r="L2070" s="4">
        <v>0</v>
      </c>
      <c r="M2070" s="4">
        <f t="shared" si="70"/>
        <v>0</v>
      </c>
      <c r="N2070" s="98">
        <v>0</v>
      </c>
      <c r="O2070" s="4">
        <f t="shared" si="71"/>
        <v>0</v>
      </c>
      <c r="P2070" s="4">
        <v>0</v>
      </c>
      <c r="Q2070" s="70"/>
      <c r="R2070" s="71"/>
      <c r="S2070" s="97"/>
      <c r="T2070" s="97"/>
      <c r="U2070" s="64"/>
      <c r="V2070" s="64"/>
    </row>
    <row r="2071" spans="1:22" ht="11.65" customHeight="1">
      <c r="A2071" s="2">
        <v>1951</v>
      </c>
      <c r="C2071" s="96"/>
      <c r="E2071" s="1" t="s">
        <v>135</v>
      </c>
      <c r="H2071" s="72"/>
      <c r="I2071" s="4">
        <v>14289611556.094978</v>
      </c>
      <c r="J2071" s="4">
        <v>6166636290.1402435</v>
      </c>
      <c r="K2071" s="72"/>
      <c r="L2071" s="4">
        <v>16115506952.929489</v>
      </c>
      <c r="M2071" s="4">
        <f t="shared" si="70"/>
        <v>9160911328.0012321</v>
      </c>
      <c r="N2071" s="98">
        <v>6954595624.928257</v>
      </c>
      <c r="O2071" s="4">
        <f t="shared" si="71"/>
        <v>0</v>
      </c>
      <c r="P2071" s="4">
        <v>6954595624.928257</v>
      </c>
      <c r="Q2071" s="70"/>
      <c r="R2071" s="71"/>
      <c r="S2071" s="97"/>
      <c r="T2071" s="97"/>
      <c r="U2071" s="64"/>
      <c r="V2071" s="64"/>
    </row>
    <row r="2072" spans="1:22" ht="11.65" customHeight="1">
      <c r="A2072" s="2">
        <v>1952</v>
      </c>
      <c r="C2072" s="96"/>
      <c r="E2072" s="67" t="s">
        <v>134</v>
      </c>
      <c r="H2072" s="72"/>
      <c r="I2072" s="4">
        <v>619833910.7349999</v>
      </c>
      <c r="J2072" s="4">
        <v>265621182.66558337</v>
      </c>
      <c r="K2072" s="72"/>
      <c r="L2072" s="4">
        <v>630977247.35127139</v>
      </c>
      <c r="M2072" s="4">
        <f t="shared" si="70"/>
        <v>360580743.10422617</v>
      </c>
      <c r="N2072" s="98">
        <v>270396504.24704522</v>
      </c>
      <c r="O2072" s="4">
        <f t="shared" si="71"/>
        <v>0</v>
      </c>
      <c r="P2072" s="4">
        <v>270396504.24704522</v>
      </c>
      <c r="Q2072" s="70"/>
      <c r="R2072" s="71"/>
      <c r="S2072" s="97"/>
      <c r="T2072" s="97"/>
      <c r="U2072" s="64"/>
      <c r="V2072" s="64"/>
    </row>
    <row r="2073" spans="1:22" ht="11.65" customHeight="1">
      <c r="A2073" s="2">
        <v>1953</v>
      </c>
      <c r="C2073" s="96"/>
      <c r="E2073" s="67" t="s">
        <v>132</v>
      </c>
      <c r="H2073" s="72"/>
      <c r="I2073" s="4">
        <v>145150179.0099999</v>
      </c>
      <c r="J2073" s="4">
        <v>72419438.375313297</v>
      </c>
      <c r="K2073" s="72"/>
      <c r="L2073" s="4">
        <v>143082672.21592021</v>
      </c>
      <c r="M2073" s="4">
        <f t="shared" si="70"/>
        <v>71694770.156205133</v>
      </c>
      <c r="N2073" s="98">
        <v>71387902.059715077</v>
      </c>
      <c r="O2073" s="4">
        <f t="shared" si="71"/>
        <v>0</v>
      </c>
      <c r="P2073" s="4">
        <v>71387902.059715077</v>
      </c>
      <c r="Q2073" s="70"/>
      <c r="R2073" s="71"/>
      <c r="S2073" s="97"/>
      <c r="T2073" s="97"/>
      <c r="U2073" s="64"/>
      <c r="V2073" s="64"/>
    </row>
    <row r="2074" spans="1:22" ht="11.65" customHeight="1">
      <c r="A2074" s="2">
        <v>1954</v>
      </c>
      <c r="C2074" s="96"/>
      <c r="E2074" s="1" t="s">
        <v>210</v>
      </c>
      <c r="H2074" s="72"/>
      <c r="I2074" s="4">
        <v>0</v>
      </c>
      <c r="J2074" s="4">
        <v>0</v>
      </c>
      <c r="K2074" s="72"/>
      <c r="L2074" s="4">
        <v>0</v>
      </c>
      <c r="M2074" s="4">
        <f>L2074-N2074</f>
        <v>0</v>
      </c>
      <c r="N2074" s="98">
        <v>0</v>
      </c>
      <c r="O2074" s="4">
        <f>P2074-N2074</f>
        <v>0</v>
      </c>
      <c r="P2074" s="4">
        <v>0</v>
      </c>
      <c r="Q2074" s="70"/>
      <c r="R2074" s="71"/>
      <c r="S2074" s="97"/>
      <c r="T2074" s="97"/>
      <c r="U2074" s="64"/>
      <c r="V2074" s="64"/>
    </row>
    <row r="2075" spans="1:22" ht="11.65" customHeight="1">
      <c r="A2075" s="2">
        <v>1955</v>
      </c>
      <c r="C2075" s="96"/>
      <c r="E2075" s="1" t="s">
        <v>219</v>
      </c>
      <c r="H2075" s="72"/>
      <c r="I2075" s="4">
        <v>0</v>
      </c>
      <c r="J2075" s="4">
        <v>0</v>
      </c>
      <c r="K2075" s="72"/>
      <c r="L2075" s="4">
        <v>0</v>
      </c>
      <c r="M2075" s="4">
        <f>L2075-N2075</f>
        <v>0</v>
      </c>
      <c r="N2075" s="98">
        <v>0</v>
      </c>
      <c r="O2075" s="4">
        <f>P2075-N2075</f>
        <v>0</v>
      </c>
      <c r="P2075" s="4">
        <v>0</v>
      </c>
      <c r="Q2075" s="70"/>
      <c r="R2075" s="71"/>
      <c r="S2075" s="97"/>
      <c r="T2075" s="97"/>
      <c r="U2075" s="64"/>
      <c r="V2075" s="64"/>
    </row>
    <row r="2076" spans="1:22" ht="11.65" customHeight="1">
      <c r="A2076" s="2">
        <v>1956</v>
      </c>
      <c r="C2076" s="96"/>
      <c r="E2076" s="1" t="s">
        <v>216</v>
      </c>
      <c r="H2076" s="72"/>
      <c r="I2076" s="4">
        <v>0</v>
      </c>
      <c r="J2076" s="4">
        <v>0</v>
      </c>
      <c r="K2076" s="72"/>
      <c r="L2076" s="4">
        <v>0</v>
      </c>
      <c r="M2076" s="4">
        <f>L2076-N2076</f>
        <v>0</v>
      </c>
      <c r="N2076" s="98">
        <v>0</v>
      </c>
      <c r="O2076" s="4">
        <f>P2076-N2076</f>
        <v>0</v>
      </c>
      <c r="P2076" s="4">
        <v>0</v>
      </c>
      <c r="Q2076" s="70"/>
      <c r="R2076" s="71"/>
      <c r="S2076" s="97"/>
      <c r="T2076" s="97"/>
      <c r="U2076" s="64"/>
      <c r="V2076" s="64"/>
    </row>
    <row r="2077" spans="1:22" ht="11.65" customHeight="1">
      <c r="A2077" s="2">
        <v>1957</v>
      </c>
      <c r="C2077" s="96"/>
      <c r="E2077" s="1" t="s">
        <v>496</v>
      </c>
      <c r="H2077" s="72"/>
      <c r="I2077" s="4">
        <v>-56996561.709999897</v>
      </c>
      <c r="J2077" s="4">
        <v>-28080238.263952892</v>
      </c>
      <c r="K2077" s="72"/>
      <c r="L2077" s="4">
        <v>-56996561.709999897</v>
      </c>
      <c r="M2077" s="4">
        <f t="shared" si="70"/>
        <v>-28916323.446047004</v>
      </c>
      <c r="N2077" s="98">
        <v>-28080238.263952892</v>
      </c>
      <c r="O2077" s="4">
        <f t="shared" si="71"/>
        <v>0</v>
      </c>
      <c r="P2077" s="4">
        <v>-28080238.263952892</v>
      </c>
      <c r="Q2077" s="70"/>
      <c r="R2077" s="71"/>
      <c r="S2077" s="97"/>
      <c r="T2077" s="97"/>
      <c r="U2077" s="64"/>
      <c r="V2077" s="64"/>
    </row>
    <row r="2078" spans="1:22" ht="11.65" customHeight="1" thickBot="1">
      <c r="A2078" s="2">
        <v>1958</v>
      </c>
      <c r="C2078" s="96"/>
      <c r="H2078" s="72" t="s">
        <v>1</v>
      </c>
      <c r="I2078" s="114">
        <v>21272481543.944965</v>
      </c>
      <c r="J2078" s="114">
        <v>9117303558.2073517</v>
      </c>
      <c r="K2078" s="72"/>
      <c r="L2078" s="114">
        <f>SUM(L2067:L2077)</f>
        <v>23691363693.724739</v>
      </c>
      <c r="M2078" s="114">
        <f>SUM(M2067:M2077)</f>
        <v>13538760013.449375</v>
      </c>
      <c r="N2078" s="114">
        <f>SUM(N2067:N2077)</f>
        <v>10152603680.275362</v>
      </c>
      <c r="O2078" s="114">
        <f>SUM(O2067:O2077)</f>
        <v>0</v>
      </c>
      <c r="P2078" s="114">
        <f>SUM(P2067:P2077)</f>
        <v>10152603680.275362</v>
      </c>
      <c r="Q2078" s="70"/>
      <c r="R2078" s="71"/>
      <c r="S2078" s="97"/>
      <c r="T2078" s="97"/>
      <c r="U2078" s="64"/>
      <c r="V2078" s="64"/>
    </row>
    <row r="2079" spans="1:22" ht="11.65" customHeight="1" thickTop="1">
      <c r="A2079" s="2">
        <v>1959</v>
      </c>
      <c r="C2079" s="96">
        <v>105</v>
      </c>
      <c r="D2079" s="1" t="s">
        <v>511</v>
      </c>
      <c r="H2079" s="72"/>
      <c r="I2079" s="4"/>
      <c r="J2079" s="4"/>
      <c r="K2079" s="72"/>
      <c r="L2079" s="4"/>
      <c r="M2079" s="4"/>
      <c r="N2079" s="4"/>
      <c r="O2079" s="4"/>
      <c r="P2079" s="4"/>
      <c r="Q2079" s="70"/>
      <c r="R2079" s="71"/>
      <c r="S2079" s="97"/>
      <c r="T2079" s="97"/>
      <c r="U2079" s="64"/>
      <c r="V2079" s="64"/>
    </row>
    <row r="2080" spans="1:22" ht="11.65" customHeight="1">
      <c r="A2080" s="2">
        <v>1960</v>
      </c>
      <c r="C2080" s="96"/>
      <c r="F2080" s="96" t="s">
        <v>663</v>
      </c>
      <c r="G2080" s="1" t="s">
        <v>131</v>
      </c>
      <c r="H2080" s="72"/>
      <c r="I2080" s="4">
        <v>5012585.2</v>
      </c>
      <c r="J2080" s="4">
        <v>2512398.2400000002</v>
      </c>
      <c r="K2080" s="72"/>
      <c r="L2080" s="4">
        <v>5012585.2</v>
      </c>
      <c r="M2080" s="4">
        <f t="shared" ref="M2080:M2085" si="72">L2080-N2080</f>
        <v>2500186.96</v>
      </c>
      <c r="N2080" s="98">
        <v>2512398.2400000002</v>
      </c>
      <c r="O2080" s="4">
        <f t="shared" ref="O2080:O2085" si="73">P2080-N2080</f>
        <v>0</v>
      </c>
      <c r="P2080" s="4">
        <v>2512398.2400000002</v>
      </c>
      <c r="Q2080" s="70"/>
      <c r="R2080" s="71"/>
      <c r="S2080" s="97"/>
      <c r="T2080" s="97"/>
      <c r="U2080" s="64"/>
      <c r="V2080" s="64"/>
    </row>
    <row r="2081" spans="1:22" ht="11.65" customHeight="1">
      <c r="A2081" s="2">
        <v>1961</v>
      </c>
      <c r="C2081" s="96"/>
      <c r="F2081" s="96" t="s">
        <v>574</v>
      </c>
      <c r="G2081" s="1" t="s">
        <v>135</v>
      </c>
      <c r="H2081" s="72"/>
      <c r="I2081" s="4">
        <v>0</v>
      </c>
      <c r="J2081" s="4">
        <v>0</v>
      </c>
      <c r="K2081" s="72"/>
      <c r="L2081" s="4">
        <v>0</v>
      </c>
      <c r="M2081" s="4">
        <f t="shared" si="72"/>
        <v>0</v>
      </c>
      <c r="N2081" s="98">
        <v>0</v>
      </c>
      <c r="O2081" s="4">
        <f t="shared" si="73"/>
        <v>0</v>
      </c>
      <c r="P2081" s="4">
        <v>0</v>
      </c>
      <c r="Q2081" s="70"/>
      <c r="R2081" s="71"/>
      <c r="S2081" s="97"/>
      <c r="T2081" s="97"/>
      <c r="U2081" s="64"/>
      <c r="V2081" s="64"/>
    </row>
    <row r="2082" spans="1:22" ht="11.65" customHeight="1">
      <c r="A2082" s="2">
        <v>1962</v>
      </c>
      <c r="C2082" s="96"/>
      <c r="F2082" s="96" t="s">
        <v>665</v>
      </c>
      <c r="G2082" s="1" t="s">
        <v>135</v>
      </c>
      <c r="H2082" s="72"/>
      <c r="I2082" s="4">
        <v>1832782.86</v>
      </c>
      <c r="J2082" s="4">
        <v>790931.59754943172</v>
      </c>
      <c r="K2082" s="72"/>
      <c r="L2082" s="4">
        <v>1832782.86</v>
      </c>
      <c r="M2082" s="4">
        <f t="shared" si="72"/>
        <v>1041851.2624505684</v>
      </c>
      <c r="N2082" s="98">
        <v>790931.59754943172</v>
      </c>
      <c r="O2082" s="4">
        <f t="shared" si="73"/>
        <v>0</v>
      </c>
      <c r="P2082" s="4">
        <v>790931.59754943172</v>
      </c>
      <c r="Q2082" s="70"/>
      <c r="R2082" s="71"/>
      <c r="S2082" s="97"/>
      <c r="T2082" s="97"/>
      <c r="U2082" s="64"/>
      <c r="V2082" s="64"/>
    </row>
    <row r="2083" spans="1:22" ht="11.65" customHeight="1">
      <c r="A2083" s="2">
        <v>1963</v>
      </c>
      <c r="C2083" s="96"/>
      <c r="F2083" s="96" t="s">
        <v>574</v>
      </c>
      <c r="G2083" s="1" t="s">
        <v>135</v>
      </c>
      <c r="H2083" s="72"/>
      <c r="I2083" s="4">
        <v>8923301.5399999898</v>
      </c>
      <c r="J2083" s="4">
        <v>3850822.3186065238</v>
      </c>
      <c r="K2083" s="72"/>
      <c r="L2083" s="4">
        <v>8923301.5399999898</v>
      </c>
      <c r="M2083" s="4">
        <f t="shared" si="72"/>
        <v>5072479.221393466</v>
      </c>
      <c r="N2083" s="98">
        <v>3850822.3186065238</v>
      </c>
      <c r="O2083" s="4">
        <f t="shared" si="73"/>
        <v>0</v>
      </c>
      <c r="P2083" s="4">
        <v>3850822.3186065238</v>
      </c>
      <c r="Q2083" s="70"/>
      <c r="R2083" s="71"/>
      <c r="S2083" s="97"/>
      <c r="T2083" s="97"/>
      <c r="U2083" s="64"/>
      <c r="V2083" s="64"/>
    </row>
    <row r="2084" spans="1:22" ht="11.65" customHeight="1">
      <c r="A2084" s="2">
        <v>1964</v>
      </c>
      <c r="C2084" s="96"/>
      <c r="F2084" s="96" t="s">
        <v>574</v>
      </c>
      <c r="G2084" s="1" t="s">
        <v>133</v>
      </c>
      <c r="H2084" s="72"/>
      <c r="I2084" s="4">
        <v>13466165.16</v>
      </c>
      <c r="J2084" s="4">
        <v>5784171.3876743447</v>
      </c>
      <c r="K2084" s="72"/>
      <c r="L2084" s="4">
        <v>28509321.782307696</v>
      </c>
      <c r="M2084" s="4">
        <f t="shared" si="72"/>
        <v>16263608.071246607</v>
      </c>
      <c r="N2084" s="98">
        <v>12245713.711061088</v>
      </c>
      <c r="O2084" s="4">
        <f t="shared" si="73"/>
        <v>0</v>
      </c>
      <c r="P2084" s="4">
        <v>12245713.711061088</v>
      </c>
      <c r="Q2084" s="70"/>
      <c r="R2084" s="71"/>
      <c r="S2084" s="97"/>
      <c r="T2084" s="97"/>
      <c r="U2084" s="64"/>
      <c r="V2084" s="64"/>
    </row>
    <row r="2085" spans="1:22" ht="11.65" customHeight="1">
      <c r="A2085" s="2">
        <v>1965</v>
      </c>
      <c r="C2085" s="96"/>
      <c r="F2085" s="96" t="s">
        <v>670</v>
      </c>
      <c r="G2085" s="1" t="s">
        <v>135</v>
      </c>
      <c r="H2085" s="72"/>
      <c r="I2085" s="4">
        <v>0</v>
      </c>
      <c r="J2085" s="4">
        <v>0</v>
      </c>
      <c r="K2085" s="72"/>
      <c r="L2085" s="4">
        <v>0</v>
      </c>
      <c r="M2085" s="4">
        <f t="shared" si="72"/>
        <v>0</v>
      </c>
      <c r="N2085" s="98">
        <v>0</v>
      </c>
      <c r="O2085" s="4">
        <f t="shared" si="73"/>
        <v>0</v>
      </c>
      <c r="P2085" s="4">
        <v>0</v>
      </c>
      <c r="Q2085" s="70"/>
      <c r="R2085" s="71"/>
      <c r="S2085" s="97"/>
      <c r="T2085" s="97"/>
      <c r="U2085" s="64"/>
      <c r="V2085" s="64"/>
    </row>
    <row r="2086" spans="1:22" ht="11.65" customHeight="1">
      <c r="A2086" s="2">
        <v>1966</v>
      </c>
      <c r="C2086" s="96"/>
      <c r="H2086" s="72"/>
      <c r="I2086" s="100"/>
      <c r="J2086" s="100"/>
      <c r="K2086" s="72"/>
      <c r="L2086" s="100"/>
      <c r="M2086" s="4"/>
      <c r="N2086" s="4"/>
      <c r="O2086" s="4"/>
      <c r="P2086" s="4"/>
      <c r="Q2086" s="70"/>
      <c r="R2086" s="71"/>
      <c r="S2086" s="97"/>
      <c r="T2086" s="97"/>
      <c r="U2086" s="64"/>
      <c r="V2086" s="64"/>
    </row>
    <row r="2087" spans="1:22" ht="11.65" customHeight="1">
      <c r="A2087" s="2">
        <v>1967</v>
      </c>
      <c r="C2087" s="96"/>
      <c r="H2087" s="72"/>
      <c r="I2087" s="100"/>
      <c r="J2087" s="100"/>
      <c r="K2087" s="72"/>
      <c r="L2087" s="100"/>
      <c r="M2087" s="4"/>
      <c r="N2087" s="4"/>
      <c r="O2087" s="4"/>
      <c r="P2087" s="4"/>
      <c r="Q2087" s="70"/>
      <c r="R2087" s="71"/>
      <c r="S2087" s="97"/>
      <c r="T2087" s="97"/>
      <c r="U2087" s="64"/>
      <c r="V2087" s="64"/>
    </row>
    <row r="2088" spans="1:22" ht="11.65" customHeight="1" thickBot="1">
      <c r="A2088" s="2">
        <v>1968</v>
      </c>
      <c r="C2088" s="101" t="s">
        <v>512</v>
      </c>
      <c r="H2088" s="102" t="s">
        <v>513</v>
      </c>
      <c r="I2088" s="119">
        <v>29234834.75999999</v>
      </c>
      <c r="J2088" s="119">
        <v>12938323.543830302</v>
      </c>
      <c r="K2088" s="102"/>
      <c r="L2088" s="119">
        <f>SUBTOTAL(9,L2080:L2087)</f>
        <v>44277991.382307686</v>
      </c>
      <c r="M2088" s="119">
        <f>SUBTOTAL(9,M2080:M2087)</f>
        <v>24878125.515090644</v>
      </c>
      <c r="N2088" s="119">
        <f>SUBTOTAL(9,N2080:N2087)</f>
        <v>19399865.867217045</v>
      </c>
      <c r="O2088" s="119">
        <f>SUBTOTAL(9,O2080:O2087)</f>
        <v>0</v>
      </c>
      <c r="P2088" s="119">
        <f>SUBTOTAL(9,P2080:P2087)</f>
        <v>19399865.867217045</v>
      </c>
      <c r="Q2088" s="70"/>
      <c r="R2088" s="71"/>
      <c r="S2088" s="97"/>
      <c r="T2088" s="97"/>
      <c r="U2088" s="64"/>
      <c r="V2088" s="64"/>
    </row>
    <row r="2089" spans="1:22" ht="11.65" customHeight="1" thickTop="1">
      <c r="A2089" s="2">
        <v>1969</v>
      </c>
      <c r="C2089" s="96"/>
      <c r="H2089" s="72"/>
      <c r="I2089" s="4"/>
      <c r="J2089" s="4"/>
      <c r="K2089" s="72"/>
      <c r="L2089" s="4"/>
      <c r="M2089" s="4"/>
      <c r="N2089" s="4"/>
      <c r="O2089" s="4"/>
      <c r="P2089" s="4"/>
      <c r="Q2089" s="70"/>
      <c r="R2089" s="71"/>
      <c r="S2089" s="97"/>
      <c r="T2089" s="97"/>
      <c r="U2089" s="64"/>
      <c r="V2089" s="64"/>
    </row>
    <row r="2090" spans="1:22" ht="11.65" customHeight="1">
      <c r="A2090" s="2">
        <v>1970</v>
      </c>
      <c r="C2090" s="96">
        <v>114</v>
      </c>
      <c r="D2090" s="1" t="s">
        <v>514</v>
      </c>
      <c r="H2090" s="72"/>
      <c r="I2090" s="4"/>
      <c r="J2090" s="4"/>
      <c r="K2090" s="72"/>
      <c r="L2090" s="4"/>
      <c r="M2090" s="4"/>
      <c r="N2090" s="4"/>
      <c r="O2090" s="4"/>
      <c r="P2090" s="4"/>
      <c r="Q2090" s="70"/>
      <c r="R2090" s="71"/>
      <c r="S2090" s="97"/>
      <c r="T2090" s="97"/>
      <c r="U2090" s="64"/>
      <c r="V2090" s="64"/>
    </row>
    <row r="2091" spans="1:22" ht="11.65" customHeight="1">
      <c r="A2091" s="2">
        <v>1971</v>
      </c>
      <c r="C2091" s="96"/>
      <c r="F2091" s="96" t="s">
        <v>574</v>
      </c>
      <c r="G2091" s="1" t="s">
        <v>131</v>
      </c>
      <c r="H2091" s="72"/>
      <c r="I2091" s="4">
        <v>0</v>
      </c>
      <c r="J2091" s="4">
        <v>0</v>
      </c>
      <c r="K2091" s="72"/>
      <c r="L2091" s="4">
        <v>0</v>
      </c>
      <c r="M2091" s="4">
        <f>L2091-N2091</f>
        <v>0</v>
      </c>
      <c r="N2091" s="98">
        <v>0</v>
      </c>
      <c r="O2091" s="4">
        <f>P2091-N2091</f>
        <v>0</v>
      </c>
      <c r="P2091" s="4">
        <v>0</v>
      </c>
      <c r="Q2091" s="70"/>
      <c r="R2091" s="71"/>
      <c r="S2091" s="97"/>
      <c r="T2091" s="97"/>
      <c r="U2091" s="64"/>
      <c r="V2091" s="64"/>
    </row>
    <row r="2092" spans="1:22" ht="11.65" customHeight="1">
      <c r="A2092" s="2">
        <v>1972</v>
      </c>
      <c r="C2092" s="96"/>
      <c r="F2092" s="96" t="s">
        <v>574</v>
      </c>
      <c r="G2092" s="1" t="s">
        <v>135</v>
      </c>
      <c r="H2092" s="72"/>
      <c r="I2092" s="4">
        <v>144614797.34</v>
      </c>
      <c r="J2092" s="4">
        <v>62408054.541394778</v>
      </c>
      <c r="K2092" s="72"/>
      <c r="L2092" s="4">
        <v>144614797.34</v>
      </c>
      <c r="M2092" s="4">
        <f>L2092-N2092</f>
        <v>82206742.798605233</v>
      </c>
      <c r="N2092" s="98">
        <v>62408054.541394778</v>
      </c>
      <c r="O2092" s="4">
        <f>P2092-N2092</f>
        <v>0</v>
      </c>
      <c r="P2092" s="4">
        <v>62408054.541394778</v>
      </c>
      <c r="Q2092" s="70"/>
      <c r="R2092" s="71"/>
      <c r="S2092" s="97"/>
      <c r="T2092" s="97"/>
      <c r="U2092" s="64"/>
      <c r="V2092" s="64"/>
    </row>
    <row r="2093" spans="1:22" ht="11.65" customHeight="1">
      <c r="A2093" s="2">
        <v>1973</v>
      </c>
      <c r="C2093" s="96"/>
      <c r="F2093" s="96" t="s">
        <v>574</v>
      </c>
      <c r="G2093" s="1" t="s">
        <v>135</v>
      </c>
      <c r="H2093" s="72"/>
      <c r="I2093" s="4">
        <v>14560710.68</v>
      </c>
      <c r="J2093" s="4">
        <v>6283628.2523874491</v>
      </c>
      <c r="K2093" s="72"/>
      <c r="L2093" s="4">
        <v>14560710.68</v>
      </c>
      <c r="M2093" s="4">
        <f>L2093-N2093</f>
        <v>8277082.4276125506</v>
      </c>
      <c r="N2093" s="98">
        <v>6283628.2523874491</v>
      </c>
      <c r="O2093" s="4">
        <f>P2093-N2093</f>
        <v>0</v>
      </c>
      <c r="P2093" s="4">
        <v>6283628.2523874491</v>
      </c>
      <c r="Q2093" s="70"/>
      <c r="R2093" s="71"/>
      <c r="S2093" s="97"/>
      <c r="T2093" s="97"/>
      <c r="U2093" s="64"/>
      <c r="V2093" s="64"/>
    </row>
    <row r="2094" spans="1:22" ht="11.65" customHeight="1" thickBot="1">
      <c r="A2094" s="2">
        <v>1974</v>
      </c>
      <c r="C2094" s="101" t="s">
        <v>515</v>
      </c>
      <c r="H2094" s="102" t="s">
        <v>516</v>
      </c>
      <c r="I2094" s="119">
        <v>159175508.02000001</v>
      </c>
      <c r="J2094" s="119">
        <v>68691682.793782234</v>
      </c>
      <c r="K2094" s="102"/>
      <c r="L2094" s="119">
        <f>SUBTOTAL(9,L2091:L2093)</f>
        <v>159175508.02000001</v>
      </c>
      <c r="M2094" s="119">
        <f>SUBTOTAL(9,M2091:M2093)</f>
        <v>90483825.226217777</v>
      </c>
      <c r="N2094" s="119">
        <f>SUBTOTAL(9,N2091:N2093)</f>
        <v>68691682.793782234</v>
      </c>
      <c r="O2094" s="119">
        <f>SUBTOTAL(9,O2091:O2093)</f>
        <v>0</v>
      </c>
      <c r="P2094" s="119">
        <f>SUBTOTAL(9,P2091:P2093)</f>
        <v>68691682.793782234</v>
      </c>
      <c r="Q2094" s="70"/>
      <c r="R2094" s="71"/>
      <c r="S2094" s="97"/>
      <c r="T2094" s="97"/>
      <c r="U2094" s="64"/>
      <c r="V2094" s="64"/>
    </row>
    <row r="2095" spans="1:22" ht="11.65" customHeight="1" thickTop="1">
      <c r="A2095" s="2">
        <v>1975</v>
      </c>
      <c r="C2095" s="96"/>
      <c r="H2095" s="72"/>
      <c r="I2095" s="4"/>
      <c r="J2095" s="4"/>
      <c r="K2095" s="72"/>
      <c r="L2095" s="4"/>
      <c r="M2095" s="4"/>
      <c r="N2095" s="4"/>
      <c r="O2095" s="4"/>
      <c r="P2095" s="4"/>
      <c r="Q2095" s="70"/>
      <c r="R2095" s="71"/>
      <c r="S2095" s="97"/>
      <c r="T2095" s="97"/>
      <c r="U2095" s="64"/>
      <c r="V2095" s="64"/>
    </row>
    <row r="2096" spans="1:22" ht="11.65" customHeight="1">
      <c r="A2096" s="2">
        <v>1976</v>
      </c>
      <c r="C2096" s="96">
        <v>115</v>
      </c>
      <c r="D2096" s="1" t="s">
        <v>517</v>
      </c>
      <c r="H2096" s="72"/>
      <c r="I2096" s="4"/>
      <c r="J2096" s="4"/>
      <c r="K2096" s="72"/>
      <c r="L2096" s="4"/>
      <c r="M2096" s="4"/>
      <c r="N2096" s="4"/>
      <c r="O2096" s="4"/>
      <c r="P2096" s="4"/>
      <c r="Q2096" s="70"/>
      <c r="R2096" s="71"/>
      <c r="S2096" s="97"/>
      <c r="T2096" s="97"/>
      <c r="U2096" s="64"/>
      <c r="V2096" s="64"/>
    </row>
    <row r="2097" spans="1:22" ht="11.65" customHeight="1">
      <c r="A2097" s="2">
        <v>1977</v>
      </c>
      <c r="C2097" s="96"/>
      <c r="F2097" s="96" t="s">
        <v>574</v>
      </c>
      <c r="G2097" s="1" t="s">
        <v>131</v>
      </c>
      <c r="H2097" s="72"/>
      <c r="I2097" s="4">
        <v>0</v>
      </c>
      <c r="J2097" s="4">
        <v>0</v>
      </c>
      <c r="K2097" s="72"/>
      <c r="L2097" s="4">
        <v>0</v>
      </c>
      <c r="M2097" s="4">
        <f>L2097-N2097</f>
        <v>0</v>
      </c>
      <c r="N2097" s="98">
        <v>0</v>
      </c>
      <c r="O2097" s="4">
        <f>P2097-N2097</f>
        <v>0</v>
      </c>
      <c r="P2097" s="4">
        <v>0</v>
      </c>
      <c r="Q2097" s="70"/>
      <c r="R2097" s="71"/>
      <c r="S2097" s="97"/>
      <c r="T2097" s="97"/>
      <c r="U2097" s="64"/>
      <c r="V2097" s="64"/>
    </row>
    <row r="2098" spans="1:22" ht="11.65" customHeight="1">
      <c r="A2098" s="2">
        <v>1978</v>
      </c>
      <c r="C2098" s="96"/>
      <c r="F2098" s="96" t="s">
        <v>574</v>
      </c>
      <c r="G2098" s="1" t="s">
        <v>135</v>
      </c>
      <c r="H2098" s="72"/>
      <c r="I2098" s="4">
        <v>-88957248.944999903</v>
      </c>
      <c r="J2098" s="4">
        <v>-38389217.051970504</v>
      </c>
      <c r="K2098" s="72"/>
      <c r="L2098" s="4">
        <v>-99544857.344999835</v>
      </c>
      <c r="M2098" s="4">
        <f>L2098-N2098</f>
        <v>-56586591.657317117</v>
      </c>
      <c r="N2098" s="98">
        <v>-42958265.687682718</v>
      </c>
      <c r="O2098" s="4">
        <f>P2098-N2098</f>
        <v>0</v>
      </c>
      <c r="P2098" s="4">
        <v>-42958265.687682718</v>
      </c>
      <c r="Q2098" s="70"/>
      <c r="R2098" s="71"/>
      <c r="S2098" s="97"/>
      <c r="T2098" s="97"/>
      <c r="U2098" s="64"/>
      <c r="V2098" s="64"/>
    </row>
    <row r="2099" spans="1:22" ht="11.65" customHeight="1">
      <c r="A2099" s="2">
        <v>1979</v>
      </c>
      <c r="C2099" s="96"/>
      <c r="F2099" s="96" t="s">
        <v>574</v>
      </c>
      <c r="G2099" s="1" t="s">
        <v>135</v>
      </c>
      <c r="H2099" s="72"/>
      <c r="I2099" s="4">
        <v>-12888016.550000001</v>
      </c>
      <c r="J2099" s="4">
        <v>-5561782.4356645364</v>
      </c>
      <c r="K2099" s="72"/>
      <c r="L2099" s="4">
        <v>-12888016.550000001</v>
      </c>
      <c r="M2099" s="4">
        <f>L2099-N2099</f>
        <v>-7326234.1143354643</v>
      </c>
      <c r="N2099" s="98">
        <v>-5561782.4356645364</v>
      </c>
      <c r="O2099" s="4">
        <f>P2099-N2099</f>
        <v>0</v>
      </c>
      <c r="P2099" s="4">
        <v>-5561782.4356645364</v>
      </c>
      <c r="Q2099" s="70"/>
      <c r="R2099" s="71"/>
      <c r="S2099" s="97"/>
      <c r="T2099" s="97"/>
      <c r="U2099" s="64"/>
      <c r="V2099" s="64"/>
    </row>
    <row r="2100" spans="1:22" ht="11.65" customHeight="1" thickBot="1">
      <c r="A2100" s="2">
        <v>1980</v>
      </c>
      <c r="C2100" s="96"/>
      <c r="H2100" s="72" t="s">
        <v>516</v>
      </c>
      <c r="I2100" s="114">
        <v>-101845265.4949999</v>
      </c>
      <c r="J2100" s="114">
        <v>-43950999.487635039</v>
      </c>
      <c r="K2100" s="72"/>
      <c r="L2100" s="114">
        <f>SUBTOTAL(9,L2097:L2099)</f>
        <v>-112432873.89499983</v>
      </c>
      <c r="M2100" s="114">
        <f>SUBTOTAL(9,M2097:M2099)</f>
        <v>-63912825.771652579</v>
      </c>
      <c r="N2100" s="114">
        <f>SUBTOTAL(9,N2097:N2099)</f>
        <v>-48520048.123347253</v>
      </c>
      <c r="O2100" s="114">
        <f>SUBTOTAL(9,O2097:O2099)</f>
        <v>0</v>
      </c>
      <c r="P2100" s="114">
        <f>SUBTOTAL(9,P2097:P2099)</f>
        <v>-48520048.123347253</v>
      </c>
      <c r="Q2100" s="70"/>
      <c r="R2100" s="71"/>
      <c r="S2100" s="97"/>
      <c r="T2100" s="97"/>
      <c r="U2100" s="64"/>
      <c r="V2100" s="64"/>
    </row>
    <row r="2101" spans="1:22" ht="11.65" customHeight="1" thickTop="1">
      <c r="A2101" s="2">
        <v>1981</v>
      </c>
      <c r="C2101" s="96"/>
      <c r="H2101" s="72"/>
      <c r="I2101" s="4"/>
      <c r="J2101" s="4"/>
      <c r="K2101" s="72"/>
      <c r="L2101" s="4"/>
      <c r="M2101" s="4"/>
      <c r="N2101" s="4"/>
      <c r="O2101" s="4"/>
      <c r="P2101" s="4"/>
      <c r="Q2101" s="70"/>
      <c r="R2101" s="71"/>
      <c r="S2101" s="97"/>
      <c r="T2101" s="97"/>
      <c r="U2101" s="64"/>
      <c r="V2101" s="64"/>
    </row>
    <row r="2102" spans="1:22" ht="11.65" customHeight="1">
      <c r="A2102" s="2">
        <v>1982</v>
      </c>
      <c r="C2102" s="96">
        <v>120</v>
      </c>
      <c r="D2102" s="1" t="s">
        <v>78</v>
      </c>
      <c r="H2102" s="72"/>
      <c r="I2102" s="4"/>
      <c r="J2102" s="4"/>
      <c r="K2102" s="72"/>
      <c r="L2102" s="4"/>
      <c r="M2102" s="4"/>
      <c r="N2102" s="4"/>
      <c r="O2102" s="4"/>
      <c r="P2102" s="4"/>
      <c r="Q2102" s="70"/>
      <c r="R2102" s="71"/>
      <c r="S2102" s="97"/>
      <c r="T2102" s="97"/>
      <c r="U2102" s="64"/>
      <c r="V2102" s="64"/>
    </row>
    <row r="2103" spans="1:22" ht="11.65" customHeight="1">
      <c r="A2103" s="2">
        <v>1983</v>
      </c>
      <c r="C2103" s="96"/>
      <c r="F2103" s="96" t="s">
        <v>574</v>
      </c>
      <c r="G2103" s="1" t="s">
        <v>133</v>
      </c>
      <c r="H2103" s="72"/>
      <c r="I2103" s="4">
        <v>0</v>
      </c>
      <c r="J2103" s="4">
        <v>0</v>
      </c>
      <c r="K2103" s="72"/>
      <c r="L2103" s="4">
        <v>0</v>
      </c>
      <c r="M2103" s="4">
        <f>L2103-N2103</f>
        <v>0</v>
      </c>
      <c r="N2103" s="98">
        <v>0</v>
      </c>
      <c r="O2103" s="4">
        <f>P2103-N2103</f>
        <v>0</v>
      </c>
      <c r="P2103" s="4">
        <v>0</v>
      </c>
      <c r="Q2103" s="70"/>
      <c r="R2103" s="71"/>
      <c r="S2103" s="97"/>
      <c r="T2103" s="97"/>
      <c r="U2103" s="64"/>
      <c r="V2103" s="64"/>
    </row>
    <row r="2104" spans="1:22" ht="11.65" customHeight="1" thickBot="1">
      <c r="A2104" s="2">
        <v>1984</v>
      </c>
      <c r="C2104" s="101" t="s">
        <v>518</v>
      </c>
      <c r="H2104" s="102" t="s">
        <v>516</v>
      </c>
      <c r="I2104" s="119">
        <v>0</v>
      </c>
      <c r="J2104" s="119">
        <v>0</v>
      </c>
      <c r="K2104" s="102"/>
      <c r="L2104" s="119">
        <f>SUBTOTAL(9,L2103)</f>
        <v>0</v>
      </c>
      <c r="M2104" s="119">
        <f>SUBTOTAL(9,M2103)</f>
        <v>0</v>
      </c>
      <c r="N2104" s="119">
        <f>SUBTOTAL(9,N2103)</f>
        <v>0</v>
      </c>
      <c r="O2104" s="119">
        <f>SUBTOTAL(9,O2103)</f>
        <v>0</v>
      </c>
      <c r="P2104" s="119">
        <f>SUBTOTAL(9,P2103)</f>
        <v>0</v>
      </c>
      <c r="Q2104" s="70"/>
      <c r="R2104" s="71"/>
      <c r="S2104" s="97"/>
      <c r="T2104" s="97"/>
      <c r="U2104" s="64"/>
      <c r="V2104" s="64"/>
    </row>
    <row r="2105" spans="1:22" ht="11.65" customHeight="1" thickTop="1">
      <c r="A2105" s="2">
        <v>1985</v>
      </c>
      <c r="C2105" s="96"/>
      <c r="H2105" s="72"/>
      <c r="I2105" s="4"/>
      <c r="J2105" s="4"/>
      <c r="K2105" s="72"/>
      <c r="L2105" s="4"/>
      <c r="M2105" s="4"/>
      <c r="N2105" s="4"/>
      <c r="O2105" s="4"/>
      <c r="P2105" s="4"/>
      <c r="Q2105" s="70"/>
      <c r="R2105" s="71"/>
      <c r="S2105" s="97"/>
      <c r="T2105" s="97"/>
      <c r="U2105" s="64"/>
      <c r="V2105" s="64"/>
    </row>
    <row r="2106" spans="1:22" ht="11.65" customHeight="1">
      <c r="A2106" s="2">
        <v>1986</v>
      </c>
      <c r="C2106" s="96">
        <v>124</v>
      </c>
      <c r="D2106" s="1" t="s">
        <v>519</v>
      </c>
      <c r="H2106" s="72"/>
      <c r="I2106" s="4"/>
      <c r="J2106" s="4"/>
      <c r="K2106" s="72"/>
      <c r="L2106" s="4"/>
      <c r="M2106" s="4"/>
      <c r="N2106" s="4"/>
      <c r="O2106" s="4"/>
      <c r="P2106" s="4"/>
      <c r="Q2106" s="70"/>
      <c r="R2106" s="71"/>
      <c r="S2106" s="97"/>
      <c r="T2106" s="97"/>
      <c r="U2106" s="64"/>
      <c r="V2106" s="64"/>
    </row>
    <row r="2107" spans="1:22" ht="11.65" customHeight="1">
      <c r="A2107" s="2">
        <v>1987</v>
      </c>
      <c r="C2107" s="96"/>
      <c r="F2107" s="96" t="s">
        <v>666</v>
      </c>
      <c r="G2107" s="1" t="s">
        <v>131</v>
      </c>
      <c r="H2107" s="72"/>
      <c r="I2107" s="4">
        <v>2174434.3650000095</v>
      </c>
      <c r="J2107" s="4">
        <v>4879555.2549999999</v>
      </c>
      <c r="K2107" s="72"/>
      <c r="L2107" s="4">
        <v>2089556.2700000089</v>
      </c>
      <c r="M2107" s="4">
        <f>L2107-N2107</f>
        <v>-2705120.8899999904</v>
      </c>
      <c r="N2107" s="98">
        <v>4794677.1599999992</v>
      </c>
      <c r="O2107" s="4">
        <f>P2107-N2107</f>
        <v>0</v>
      </c>
      <c r="P2107" s="4">
        <v>4794677.1599999992</v>
      </c>
      <c r="Q2107" s="70"/>
      <c r="R2107" s="71"/>
      <c r="S2107" s="97"/>
      <c r="T2107" s="97"/>
      <c r="U2107" s="64"/>
      <c r="V2107" s="64"/>
    </row>
    <row r="2108" spans="1:22" ht="11.65" customHeight="1">
      <c r="A2108" s="2">
        <v>1988</v>
      </c>
      <c r="C2108" s="96"/>
      <c r="F2108" s="96" t="s">
        <v>666</v>
      </c>
      <c r="G2108" s="1" t="s">
        <v>134</v>
      </c>
      <c r="H2108" s="72"/>
      <c r="I2108" s="4">
        <v>-4453.6899999999996</v>
      </c>
      <c r="J2108" s="4">
        <v>-1908.5667701257028</v>
      </c>
      <c r="K2108" s="72"/>
      <c r="L2108" s="4">
        <v>-4453.6899999999996</v>
      </c>
      <c r="M2108" s="4">
        <f>L2108-N2108</f>
        <v>-2545.1232298742971</v>
      </c>
      <c r="N2108" s="98">
        <v>-1908.5667701257028</v>
      </c>
      <c r="O2108" s="4">
        <f>P2108-N2108</f>
        <v>0</v>
      </c>
      <c r="P2108" s="4">
        <v>-1908.5667701257028</v>
      </c>
      <c r="Q2108" s="70"/>
      <c r="R2108" s="71"/>
      <c r="S2108" s="97"/>
      <c r="T2108" s="97"/>
      <c r="U2108" s="64"/>
      <c r="V2108" s="64"/>
    </row>
    <row r="2109" spans="1:22" ht="11.65" customHeight="1" thickBot="1">
      <c r="A2109" s="2">
        <v>1989</v>
      </c>
      <c r="C2109" s="96"/>
      <c r="H2109" s="72" t="s">
        <v>520</v>
      </c>
      <c r="I2109" s="114">
        <v>2169980.6750000096</v>
      </c>
      <c r="J2109" s="114">
        <v>4877646.6882298738</v>
      </c>
      <c r="K2109" s="72"/>
      <c r="L2109" s="114">
        <f>SUBTOTAL(9,L2107:L2108)</f>
        <v>2085102.5800000089</v>
      </c>
      <c r="M2109" s="114">
        <f>SUBTOTAL(9,M2107:M2108)</f>
        <v>-2707666.0132298646</v>
      </c>
      <c r="N2109" s="114">
        <f>SUBTOTAL(9,N2107:N2108)</f>
        <v>4792768.5932298731</v>
      </c>
      <c r="O2109" s="114">
        <f>SUBTOTAL(9,O2107:O2108)</f>
        <v>0</v>
      </c>
      <c r="P2109" s="114">
        <f>SUBTOTAL(9,P2107:P2108)</f>
        <v>4792768.5932298731</v>
      </c>
      <c r="Q2109" s="70"/>
      <c r="R2109" s="71"/>
      <c r="S2109" s="97"/>
      <c r="T2109" s="97"/>
      <c r="U2109" s="64"/>
      <c r="V2109" s="64"/>
    </row>
    <row r="2110" spans="1:22" ht="11.65" customHeight="1" thickTop="1">
      <c r="A2110" s="2">
        <v>1990</v>
      </c>
      <c r="C2110" s="96"/>
      <c r="H2110" s="72"/>
      <c r="I2110" s="4"/>
      <c r="J2110" s="4"/>
      <c r="K2110" s="72"/>
      <c r="L2110" s="4"/>
      <c r="M2110" s="4"/>
      <c r="N2110" s="4"/>
      <c r="O2110" s="4"/>
      <c r="P2110" s="4"/>
      <c r="Q2110" s="70"/>
      <c r="R2110" s="71"/>
      <c r="S2110" s="97"/>
      <c r="T2110" s="97"/>
      <c r="U2110" s="64"/>
      <c r="V2110" s="64"/>
    </row>
    <row r="2111" spans="1:22" ht="11.65" customHeight="1">
      <c r="A2111" s="2">
        <v>1991</v>
      </c>
      <c r="C2111" s="96" t="s">
        <v>521</v>
      </c>
      <c r="D2111" s="1" t="s">
        <v>519</v>
      </c>
      <c r="H2111" s="72"/>
      <c r="I2111" s="4"/>
      <c r="J2111" s="4"/>
      <c r="K2111" s="72"/>
      <c r="L2111" s="4"/>
      <c r="M2111" s="4"/>
      <c r="N2111" s="4"/>
      <c r="O2111" s="4"/>
      <c r="P2111" s="4"/>
      <c r="Q2111" s="70"/>
      <c r="R2111" s="71"/>
      <c r="S2111" s="97"/>
      <c r="T2111" s="97"/>
      <c r="U2111" s="64"/>
      <c r="V2111" s="64"/>
    </row>
    <row r="2112" spans="1:22" ht="11.65" customHeight="1">
      <c r="A2112" s="2">
        <v>1992</v>
      </c>
      <c r="C2112" s="96"/>
      <c r="F2112" s="96" t="s">
        <v>666</v>
      </c>
      <c r="G2112" s="1" t="s">
        <v>131</v>
      </c>
      <c r="H2112" s="72"/>
      <c r="I2112" s="4">
        <v>6841990.9250000007</v>
      </c>
      <c r="J2112" s="4">
        <v>154565.05499999999</v>
      </c>
      <c r="K2112" s="72"/>
      <c r="L2112" s="4">
        <v>6691206.5443589743</v>
      </c>
      <c r="M2112" s="4">
        <f>L2112-N2112</f>
        <v>6687425.8700000001</v>
      </c>
      <c r="N2112" s="98">
        <v>3780.6743589743564</v>
      </c>
      <c r="O2112" s="4">
        <f>P2112-N2112</f>
        <v>0</v>
      </c>
      <c r="P2112" s="4">
        <v>3780.6743589743564</v>
      </c>
      <c r="Q2112" s="70"/>
      <c r="R2112" s="71"/>
      <c r="S2112" s="97"/>
      <c r="T2112" s="97"/>
      <c r="U2112" s="64"/>
      <c r="V2112" s="64"/>
    </row>
    <row r="2113" spans="1:22" ht="11.65" customHeight="1">
      <c r="A2113" s="2">
        <v>1993</v>
      </c>
      <c r="C2113" s="96"/>
      <c r="F2113" s="96" t="s">
        <v>666</v>
      </c>
      <c r="G2113" s="1" t="s">
        <v>135</v>
      </c>
      <c r="H2113" s="72"/>
      <c r="I2113" s="4">
        <v>0</v>
      </c>
      <c r="J2113" s="4">
        <v>0</v>
      </c>
      <c r="K2113" s="72"/>
      <c r="L2113" s="4">
        <v>0</v>
      </c>
      <c r="M2113" s="4">
        <f>L2113-N2113</f>
        <v>0</v>
      </c>
      <c r="N2113" s="98">
        <v>0</v>
      </c>
      <c r="O2113" s="4">
        <f>P2113-N2113</f>
        <v>0</v>
      </c>
      <c r="P2113" s="4">
        <v>0</v>
      </c>
      <c r="Q2113" s="70"/>
      <c r="R2113" s="71"/>
      <c r="S2113" s="97"/>
      <c r="T2113" s="97"/>
      <c r="U2113" s="64"/>
      <c r="V2113" s="64"/>
    </row>
    <row r="2114" spans="1:22" ht="11.65" customHeight="1">
      <c r="A2114" s="2">
        <v>1994</v>
      </c>
      <c r="C2114" s="96"/>
      <c r="F2114" s="96" t="s">
        <v>666</v>
      </c>
      <c r="G2114" s="1" t="s">
        <v>209</v>
      </c>
      <c r="H2114" s="72"/>
      <c r="I2114" s="4">
        <v>0</v>
      </c>
      <c r="J2114" s="4">
        <v>0</v>
      </c>
      <c r="K2114" s="72"/>
      <c r="L2114" s="4">
        <v>0</v>
      </c>
      <c r="M2114" s="4">
        <f>L2114-N2114</f>
        <v>0</v>
      </c>
      <c r="N2114" s="98">
        <v>0</v>
      </c>
      <c r="O2114" s="4">
        <f>P2114-N2114</f>
        <v>0</v>
      </c>
      <c r="P2114" s="4">
        <v>0</v>
      </c>
      <c r="Q2114" s="70"/>
      <c r="R2114" s="71"/>
      <c r="S2114" s="97"/>
      <c r="T2114" s="97"/>
      <c r="U2114" s="64"/>
      <c r="V2114" s="64"/>
    </row>
    <row r="2115" spans="1:22" ht="11.65" customHeight="1">
      <c r="A2115" s="2">
        <v>1995</v>
      </c>
      <c r="C2115" s="96"/>
      <c r="F2115" s="96" t="s">
        <v>666</v>
      </c>
      <c r="G2115" s="1" t="s">
        <v>134</v>
      </c>
      <c r="H2115" s="72"/>
      <c r="I2115" s="4">
        <v>0</v>
      </c>
      <c r="J2115" s="4">
        <v>0</v>
      </c>
      <c r="K2115" s="72"/>
      <c r="L2115" s="4">
        <v>0</v>
      </c>
      <c r="M2115" s="4">
        <f>L2115-N2115</f>
        <v>0</v>
      </c>
      <c r="N2115" s="98">
        <v>0</v>
      </c>
      <c r="O2115" s="4">
        <f>P2115-N2115</f>
        <v>0</v>
      </c>
      <c r="P2115" s="4">
        <v>0</v>
      </c>
      <c r="Q2115" s="70"/>
      <c r="R2115" s="71"/>
      <c r="S2115" s="97"/>
      <c r="T2115" s="97"/>
      <c r="U2115" s="64"/>
      <c r="V2115" s="64"/>
    </row>
    <row r="2116" spans="1:22" ht="11.65" customHeight="1" thickBot="1">
      <c r="A2116" s="2">
        <v>1996</v>
      </c>
      <c r="C2116" s="96"/>
      <c r="H2116" s="72" t="s">
        <v>520</v>
      </c>
      <c r="I2116" s="114">
        <v>6841990.9250000007</v>
      </c>
      <c r="J2116" s="114">
        <v>154565.05499999999</v>
      </c>
      <c r="K2116" s="72"/>
      <c r="L2116" s="114">
        <f>SUBTOTAL(9,L2112:L2115)</f>
        <v>6691206.5443589743</v>
      </c>
      <c r="M2116" s="114">
        <f>SUBTOTAL(9,M2112:M2115)</f>
        <v>6687425.8700000001</v>
      </c>
      <c r="N2116" s="114">
        <f>SUBTOTAL(9,N2112:N2115)</f>
        <v>3780.6743589743564</v>
      </c>
      <c r="O2116" s="114">
        <f>SUBTOTAL(9,O2112:O2115)</f>
        <v>0</v>
      </c>
      <c r="P2116" s="114">
        <f>SUBTOTAL(9,P2112:P2115)</f>
        <v>3780.6743589743564</v>
      </c>
      <c r="Q2116" s="70"/>
      <c r="R2116" s="71"/>
      <c r="S2116" s="97"/>
      <c r="T2116" s="97"/>
      <c r="U2116" s="64"/>
      <c r="V2116" s="64"/>
    </row>
    <row r="2117" spans="1:22" ht="11.65" customHeight="1" thickTop="1">
      <c r="A2117" s="2">
        <v>1997</v>
      </c>
      <c r="C2117" s="96"/>
      <c r="H2117" s="72"/>
      <c r="I2117" s="104"/>
      <c r="J2117" s="104"/>
      <c r="K2117" s="72"/>
      <c r="L2117" s="104"/>
      <c r="M2117" s="4"/>
      <c r="N2117" s="4"/>
      <c r="O2117" s="4"/>
      <c r="P2117" s="4"/>
      <c r="Q2117" s="70"/>
      <c r="R2117" s="71"/>
      <c r="S2117" s="97"/>
      <c r="T2117" s="97"/>
      <c r="U2117" s="64"/>
      <c r="V2117" s="64"/>
    </row>
    <row r="2118" spans="1:22" ht="11.65" customHeight="1">
      <c r="A2118" s="2">
        <v>1998</v>
      </c>
      <c r="C2118" s="96" t="s">
        <v>522</v>
      </c>
      <c r="D2118" s="1" t="s">
        <v>519</v>
      </c>
      <c r="H2118" s="72"/>
      <c r="I2118" s="4"/>
      <c r="J2118" s="4"/>
      <c r="K2118" s="72"/>
      <c r="L2118" s="4"/>
      <c r="M2118" s="4"/>
      <c r="N2118" s="4"/>
      <c r="O2118" s="4"/>
      <c r="P2118" s="4"/>
      <c r="Q2118" s="70"/>
      <c r="R2118" s="71"/>
      <c r="S2118" s="97"/>
      <c r="T2118" s="97"/>
      <c r="U2118" s="64"/>
      <c r="V2118" s="64"/>
    </row>
    <row r="2119" spans="1:22" ht="11.65" customHeight="1">
      <c r="A2119" s="2">
        <v>1999</v>
      </c>
      <c r="C2119" s="96"/>
      <c r="F2119" s="96" t="s">
        <v>666</v>
      </c>
      <c r="G2119" s="1" t="s">
        <v>131</v>
      </c>
      <c r="H2119" s="72"/>
      <c r="I2119" s="4">
        <v>0</v>
      </c>
      <c r="J2119" s="4">
        <v>0</v>
      </c>
      <c r="K2119" s="72"/>
      <c r="L2119" s="4">
        <v>0</v>
      </c>
      <c r="M2119" s="4">
        <f>L2119-N2119</f>
        <v>0</v>
      </c>
      <c r="N2119" s="98">
        <v>0</v>
      </c>
      <c r="O2119" s="4">
        <f>P2119-N2119</f>
        <v>0</v>
      </c>
      <c r="P2119" s="4">
        <v>0</v>
      </c>
      <c r="Q2119" s="70"/>
      <c r="R2119" s="71"/>
      <c r="S2119" s="97"/>
      <c r="T2119" s="97"/>
      <c r="U2119" s="64"/>
      <c r="V2119" s="64"/>
    </row>
    <row r="2120" spans="1:22" ht="11.65" customHeight="1">
      <c r="A2120" s="2">
        <v>2000</v>
      </c>
      <c r="C2120" s="96"/>
      <c r="F2120" s="96" t="s">
        <v>666</v>
      </c>
      <c r="G2120" s="1" t="s">
        <v>132</v>
      </c>
      <c r="H2120" s="72"/>
      <c r="I2120" s="4">
        <v>0</v>
      </c>
      <c r="J2120" s="4">
        <v>0</v>
      </c>
      <c r="K2120" s="72"/>
      <c r="L2120" s="4">
        <v>0</v>
      </c>
      <c r="M2120" s="4">
        <f>L2120-N2120</f>
        <v>0</v>
      </c>
      <c r="N2120" s="98">
        <v>0</v>
      </c>
      <c r="O2120" s="4">
        <f>P2120-N2120</f>
        <v>0</v>
      </c>
      <c r="P2120" s="4">
        <v>0</v>
      </c>
      <c r="Q2120" s="70"/>
      <c r="R2120" s="71"/>
      <c r="S2120" s="97"/>
      <c r="T2120" s="97"/>
      <c r="U2120" s="64"/>
      <c r="V2120" s="64"/>
    </row>
    <row r="2121" spans="1:22" ht="11.65" customHeight="1">
      <c r="A2121" s="2">
        <v>2001</v>
      </c>
      <c r="C2121" s="96"/>
      <c r="F2121" s="96" t="s">
        <v>666</v>
      </c>
      <c r="G2121" s="1" t="s">
        <v>654</v>
      </c>
      <c r="H2121" s="72"/>
      <c r="I2121" s="4">
        <v>0</v>
      </c>
      <c r="J2121" s="4">
        <v>0</v>
      </c>
      <c r="K2121" s="72"/>
      <c r="L2121" s="4">
        <v>0</v>
      </c>
      <c r="M2121" s="4">
        <f>L2121-N2121</f>
        <v>0</v>
      </c>
      <c r="N2121" s="98">
        <v>0</v>
      </c>
      <c r="O2121" s="4">
        <f>P2121-N2121</f>
        <v>0</v>
      </c>
      <c r="P2121" s="4">
        <v>0</v>
      </c>
      <c r="Q2121" s="70"/>
      <c r="R2121" s="71"/>
      <c r="S2121" s="97"/>
      <c r="T2121" s="97"/>
      <c r="U2121" s="64"/>
      <c r="V2121" s="64"/>
    </row>
    <row r="2122" spans="1:22" ht="11.65" customHeight="1">
      <c r="A2122" s="2">
        <v>2002</v>
      </c>
      <c r="C2122" s="96"/>
      <c r="F2122" s="96" t="s">
        <v>666</v>
      </c>
      <c r="G2122" s="1" t="s">
        <v>135</v>
      </c>
      <c r="H2122" s="72"/>
      <c r="I2122" s="4">
        <v>0</v>
      </c>
      <c r="J2122" s="4">
        <v>0</v>
      </c>
      <c r="K2122" s="72"/>
      <c r="L2122" s="4">
        <v>0</v>
      </c>
      <c r="M2122" s="4">
        <f>L2122-N2122</f>
        <v>0</v>
      </c>
      <c r="N2122" s="98">
        <v>0</v>
      </c>
      <c r="O2122" s="4">
        <f>P2122-N2122</f>
        <v>0</v>
      </c>
      <c r="P2122" s="4">
        <v>0</v>
      </c>
      <c r="Q2122" s="70"/>
      <c r="R2122" s="71"/>
      <c r="S2122" s="97"/>
      <c r="T2122" s="97"/>
      <c r="U2122" s="64"/>
      <c r="V2122" s="64"/>
    </row>
    <row r="2123" spans="1:22" ht="11.65" customHeight="1">
      <c r="A2123" s="2">
        <v>2003</v>
      </c>
      <c r="C2123" s="96"/>
      <c r="F2123" s="96" t="s">
        <v>666</v>
      </c>
      <c r="G2123" s="1" t="s">
        <v>134</v>
      </c>
      <c r="H2123" s="72"/>
      <c r="I2123" s="4">
        <v>0</v>
      </c>
      <c r="J2123" s="4">
        <v>0</v>
      </c>
      <c r="K2123" s="72"/>
      <c r="L2123" s="4">
        <v>0</v>
      </c>
      <c r="M2123" s="4">
        <f>L2123-N2123</f>
        <v>0</v>
      </c>
      <c r="N2123" s="98">
        <v>0</v>
      </c>
      <c r="O2123" s="4">
        <f>P2123-N2123</f>
        <v>0</v>
      </c>
      <c r="P2123" s="4">
        <v>0</v>
      </c>
      <c r="Q2123" s="70"/>
      <c r="R2123" s="71"/>
      <c r="S2123" s="97"/>
      <c r="T2123" s="97"/>
      <c r="U2123" s="64"/>
      <c r="V2123" s="64"/>
    </row>
    <row r="2124" spans="1:22" ht="11.65" customHeight="1" thickBot="1">
      <c r="A2124" s="2">
        <v>2004</v>
      </c>
      <c r="C2124" s="96"/>
      <c r="H2124" s="72" t="s">
        <v>520</v>
      </c>
      <c r="I2124" s="114">
        <v>0</v>
      </c>
      <c r="J2124" s="114">
        <v>0</v>
      </c>
      <c r="K2124" s="72"/>
      <c r="L2124" s="114">
        <f>SUBTOTAL(9,L2119:L2123)</f>
        <v>0</v>
      </c>
      <c r="M2124" s="114">
        <f>SUBTOTAL(9,M2119:M2123)</f>
        <v>0</v>
      </c>
      <c r="N2124" s="114">
        <f>SUBTOTAL(9,N2119:N2123)</f>
        <v>0</v>
      </c>
      <c r="O2124" s="114">
        <f>SUBTOTAL(9,O2119:O2123)</f>
        <v>0</v>
      </c>
      <c r="P2124" s="114">
        <f>SUBTOTAL(9,P2119:P2123)</f>
        <v>0</v>
      </c>
      <c r="Q2124" s="70"/>
      <c r="R2124" s="71"/>
      <c r="S2124" s="97"/>
      <c r="T2124" s="97"/>
      <c r="U2124" s="64"/>
      <c r="V2124" s="64"/>
    </row>
    <row r="2125" spans="1:22" ht="11.65" customHeight="1" thickTop="1">
      <c r="A2125" s="2">
        <v>2005</v>
      </c>
      <c r="C2125" s="96"/>
      <c r="H2125" s="72"/>
      <c r="I2125" s="4"/>
      <c r="J2125" s="4"/>
      <c r="K2125" s="72"/>
      <c r="L2125" s="4"/>
      <c r="M2125" s="4"/>
      <c r="N2125" s="4"/>
      <c r="O2125" s="4"/>
      <c r="P2125" s="4"/>
      <c r="Q2125" s="70"/>
      <c r="R2125" s="71"/>
      <c r="S2125" s="97"/>
      <c r="T2125" s="97"/>
      <c r="U2125" s="64"/>
      <c r="V2125" s="64"/>
    </row>
    <row r="2126" spans="1:22" ht="11.65" customHeight="1" thickBot="1">
      <c r="A2126" s="2">
        <v>2006</v>
      </c>
      <c r="C2126" s="112" t="s">
        <v>523</v>
      </c>
      <c r="H2126" s="102" t="s">
        <v>520</v>
      </c>
      <c r="I2126" s="103">
        <v>9011971.6000000108</v>
      </c>
      <c r="J2126" s="103">
        <v>5032211.7432298735</v>
      </c>
      <c r="K2126" s="102"/>
      <c r="L2126" s="103">
        <f>SUBTOTAL(9,L2107:L2124)</f>
        <v>8776309.1243589837</v>
      </c>
      <c r="M2126" s="103">
        <f>SUBTOTAL(9,M2107:M2124)</f>
        <v>3979759.8567701355</v>
      </c>
      <c r="N2126" s="103">
        <f>SUBTOTAL(9,N2107:N2124)</f>
        <v>4796549.2675888473</v>
      </c>
      <c r="O2126" s="103">
        <f>SUBTOTAL(9,O2107:O2124)</f>
        <v>0</v>
      </c>
      <c r="P2126" s="103">
        <f>SUBTOTAL(9,P2107:P2124)</f>
        <v>4796549.2675888473</v>
      </c>
      <c r="Q2126" s="70"/>
      <c r="R2126" s="71"/>
      <c r="S2126" s="97"/>
      <c r="T2126" s="97"/>
      <c r="U2126" s="64"/>
      <c r="V2126" s="64"/>
    </row>
    <row r="2127" spans="1:22" ht="11.65" customHeight="1" thickTop="1">
      <c r="A2127" s="2">
        <v>2007</v>
      </c>
      <c r="C2127" s="96"/>
      <c r="H2127" s="72"/>
      <c r="I2127" s="4"/>
      <c r="J2127" s="4"/>
      <c r="K2127" s="72"/>
      <c r="L2127" s="4"/>
      <c r="M2127" s="4"/>
      <c r="N2127" s="4"/>
      <c r="O2127" s="4"/>
      <c r="P2127" s="4"/>
      <c r="Q2127" s="70"/>
      <c r="R2127" s="71"/>
      <c r="S2127" s="97"/>
      <c r="T2127" s="97"/>
      <c r="U2127" s="64"/>
      <c r="V2127" s="64"/>
    </row>
    <row r="2128" spans="1:22" ht="11.65" customHeight="1">
      <c r="A2128" s="2">
        <v>2008</v>
      </c>
      <c r="C2128" s="96">
        <v>151</v>
      </c>
      <c r="D2128" s="1" t="s">
        <v>80</v>
      </c>
      <c r="H2128" s="72"/>
      <c r="I2128" s="4"/>
      <c r="J2128" s="4"/>
      <c r="K2128" s="72"/>
      <c r="L2128" s="4"/>
      <c r="M2128" s="4"/>
      <c r="N2128" s="4"/>
      <c r="O2128" s="4"/>
      <c r="P2128" s="4"/>
      <c r="Q2128" s="70"/>
      <c r="R2128" s="71"/>
      <c r="S2128" s="97"/>
      <c r="T2128" s="97"/>
      <c r="U2128" s="64"/>
      <c r="V2128" s="64"/>
    </row>
    <row r="2129" spans="1:22" ht="11.65" customHeight="1">
      <c r="A2129" s="2">
        <v>2009</v>
      </c>
      <c r="C2129" s="96"/>
      <c r="F2129" s="96" t="s">
        <v>574</v>
      </c>
      <c r="G2129" s="1" t="s">
        <v>210</v>
      </c>
      <c r="H2129" s="72"/>
      <c r="I2129" s="4">
        <v>0</v>
      </c>
      <c r="J2129" s="4">
        <v>0</v>
      </c>
      <c r="K2129" s="72"/>
      <c r="L2129" s="4">
        <v>0</v>
      </c>
      <c r="M2129" s="4">
        <f>L2129-N2129</f>
        <v>0</v>
      </c>
      <c r="N2129" s="98">
        <v>0</v>
      </c>
      <c r="O2129" s="4">
        <f>P2129-N2129</f>
        <v>0</v>
      </c>
      <c r="P2129" s="4">
        <v>0</v>
      </c>
      <c r="Q2129" s="70"/>
      <c r="R2129" s="71"/>
      <c r="S2129" s="97"/>
      <c r="T2129" s="97"/>
      <c r="U2129" s="64"/>
      <c r="V2129" s="64"/>
    </row>
    <row r="2130" spans="1:22" ht="11.65" customHeight="1">
      <c r="A2130" s="2">
        <v>2010</v>
      </c>
      <c r="C2130" s="96"/>
      <c r="F2130" s="96" t="s">
        <v>574</v>
      </c>
      <c r="G2130" s="1" t="s">
        <v>133</v>
      </c>
      <c r="H2130" s="72"/>
      <c r="I2130" s="4">
        <v>194539990.669999</v>
      </c>
      <c r="J2130" s="4">
        <v>83561476.814074829</v>
      </c>
      <c r="K2130" s="72"/>
      <c r="L2130" s="4">
        <v>241413882.17923391</v>
      </c>
      <c r="M2130" s="4">
        <f>L2130-N2130</f>
        <v>137718490.55903265</v>
      </c>
      <c r="N2130" s="98">
        <v>103695391.62020126</v>
      </c>
      <c r="O2130" s="4">
        <f>P2130-N2130</f>
        <v>0</v>
      </c>
      <c r="P2130" s="4">
        <v>103695391.62020126</v>
      </c>
      <c r="Q2130" s="70"/>
      <c r="R2130" s="71"/>
      <c r="S2130" s="97"/>
      <c r="T2130" s="97"/>
      <c r="U2130" s="64"/>
      <c r="V2130" s="64"/>
    </row>
    <row r="2131" spans="1:22" ht="11.65" customHeight="1">
      <c r="A2131" s="2">
        <v>2011</v>
      </c>
      <c r="C2131" s="96"/>
      <c r="F2131" s="96" t="s">
        <v>574</v>
      </c>
      <c r="G2131" s="1" t="s">
        <v>133</v>
      </c>
      <c r="H2131" s="72"/>
      <c r="I2131" s="4">
        <v>0</v>
      </c>
      <c r="J2131" s="4">
        <v>0</v>
      </c>
      <c r="K2131" s="72"/>
      <c r="L2131" s="4">
        <v>0</v>
      </c>
      <c r="M2131" s="4">
        <f>L2131-N2131</f>
        <v>0</v>
      </c>
      <c r="N2131" s="98">
        <v>0</v>
      </c>
      <c r="O2131" s="4">
        <f>P2131-N2131</f>
        <v>0</v>
      </c>
      <c r="P2131" s="4">
        <v>0</v>
      </c>
      <c r="Q2131" s="70"/>
      <c r="R2131" s="71"/>
      <c r="S2131" s="97"/>
      <c r="T2131" s="97"/>
      <c r="U2131" s="64"/>
      <c r="V2131" s="64"/>
    </row>
    <row r="2132" spans="1:22" ht="11.65" customHeight="1">
      <c r="A2132" s="2">
        <v>2012</v>
      </c>
      <c r="C2132" s="96"/>
      <c r="F2132" s="96" t="s">
        <v>574</v>
      </c>
      <c r="G2132" s="1" t="s">
        <v>133</v>
      </c>
      <c r="H2132" s="72"/>
      <c r="I2132" s="4">
        <v>10842482.310000001</v>
      </c>
      <c r="J2132" s="4">
        <v>4657211.2552989982</v>
      </c>
      <c r="K2132" s="72"/>
      <c r="L2132" s="4">
        <v>8596912.3720000368</v>
      </c>
      <c r="M2132" s="4">
        <f>L2132-N2132</f>
        <v>4904249.0210281704</v>
      </c>
      <c r="N2132" s="98">
        <v>3692663.3509718664</v>
      </c>
      <c r="O2132" s="4">
        <f>P2132-N2132</f>
        <v>0</v>
      </c>
      <c r="P2132" s="4">
        <v>3692663.3509718664</v>
      </c>
      <c r="Q2132" s="70"/>
      <c r="R2132" s="71"/>
      <c r="S2132" s="97"/>
      <c r="T2132" s="97"/>
      <c r="U2132" s="64"/>
      <c r="V2132" s="64"/>
    </row>
    <row r="2133" spans="1:22" ht="11.65" customHeight="1">
      <c r="A2133" s="2">
        <v>2013</v>
      </c>
      <c r="C2133" s="101" t="s">
        <v>524</v>
      </c>
      <c r="H2133" s="102" t="s">
        <v>525</v>
      </c>
      <c r="I2133" s="124">
        <v>205382472.97999901</v>
      </c>
      <c r="J2133" s="124">
        <v>88218688.069373831</v>
      </c>
      <c r="K2133" s="102"/>
      <c r="L2133" s="124">
        <f>SUBTOTAL(9,L2129:L2132)</f>
        <v>250010794.55123395</v>
      </c>
      <c r="M2133" s="124">
        <f>SUBTOTAL(9,M2129:M2132)</f>
        <v>142622739.58006081</v>
      </c>
      <c r="N2133" s="124">
        <f>SUBTOTAL(9,N2129:N2132)</f>
        <v>107388054.97117312</v>
      </c>
      <c r="O2133" s="124">
        <f>SUBTOTAL(9,O2129:O2132)</f>
        <v>0</v>
      </c>
      <c r="P2133" s="124">
        <f>SUBTOTAL(9,P2129:P2132)</f>
        <v>107388054.97117312</v>
      </c>
      <c r="Q2133" s="70"/>
      <c r="R2133" s="71"/>
      <c r="S2133" s="97"/>
      <c r="T2133" s="97"/>
      <c r="U2133" s="64"/>
      <c r="V2133" s="64"/>
    </row>
    <row r="2134" spans="1:22" ht="11.65" customHeight="1">
      <c r="A2134" s="2">
        <v>2014</v>
      </c>
      <c r="C2134" s="96"/>
      <c r="H2134" s="72"/>
      <c r="I2134" s="4"/>
      <c r="J2134" s="4"/>
      <c r="K2134" s="72"/>
      <c r="L2134" s="4"/>
      <c r="M2134" s="4"/>
      <c r="N2134" s="4"/>
      <c r="O2134" s="4"/>
      <c r="P2134" s="4"/>
      <c r="Q2134" s="70"/>
      <c r="R2134" s="71"/>
      <c r="S2134" s="97"/>
      <c r="T2134" s="97"/>
      <c r="U2134" s="64"/>
      <c r="V2134" s="64"/>
    </row>
    <row r="2135" spans="1:22" ht="11.65" customHeight="1">
      <c r="A2135" s="2">
        <v>2015</v>
      </c>
      <c r="C2135" s="96">
        <v>152</v>
      </c>
      <c r="D2135" s="1" t="s">
        <v>526</v>
      </c>
      <c r="H2135" s="72"/>
      <c r="I2135" s="4"/>
      <c r="J2135" s="4"/>
      <c r="K2135" s="72"/>
      <c r="L2135" s="4"/>
      <c r="M2135" s="4"/>
      <c r="N2135" s="4"/>
      <c r="O2135" s="4"/>
      <c r="P2135" s="4"/>
      <c r="Q2135" s="70"/>
      <c r="R2135" s="71"/>
      <c r="S2135" s="97"/>
      <c r="T2135" s="97"/>
      <c r="U2135" s="64"/>
      <c r="V2135" s="64"/>
    </row>
    <row r="2136" spans="1:22" ht="11.65" customHeight="1">
      <c r="A2136" s="2">
        <v>2016</v>
      </c>
      <c r="C2136" s="96"/>
      <c r="F2136" s="96" t="s">
        <v>574</v>
      </c>
      <c r="G2136" s="1" t="s">
        <v>133</v>
      </c>
      <c r="H2136" s="72"/>
      <c r="I2136" s="4">
        <v>0</v>
      </c>
      <c r="J2136" s="4">
        <v>0</v>
      </c>
      <c r="K2136" s="72"/>
      <c r="L2136" s="4">
        <v>0</v>
      </c>
      <c r="M2136" s="4">
        <f>L2136-N2136</f>
        <v>0</v>
      </c>
      <c r="N2136" s="98">
        <v>0</v>
      </c>
      <c r="O2136" s="4">
        <f>P2136-N2136</f>
        <v>0</v>
      </c>
      <c r="P2136" s="4">
        <v>0</v>
      </c>
      <c r="Q2136" s="70"/>
      <c r="R2136" s="71"/>
      <c r="S2136" s="97"/>
      <c r="T2136" s="97"/>
      <c r="U2136" s="64"/>
      <c r="V2136" s="64"/>
    </row>
    <row r="2137" spans="1:22" ht="11.65" customHeight="1">
      <c r="A2137" s="2">
        <v>2017</v>
      </c>
      <c r="C2137" s="96"/>
      <c r="H2137" s="72"/>
      <c r="I2137" s="99">
        <v>0</v>
      </c>
      <c r="J2137" s="99">
        <v>0</v>
      </c>
      <c r="K2137" s="72"/>
      <c r="L2137" s="99">
        <f>SUBTOTAL(9,L2136)</f>
        <v>0</v>
      </c>
      <c r="M2137" s="99">
        <f>SUBTOTAL(9,M2136)</f>
        <v>0</v>
      </c>
      <c r="N2137" s="99">
        <f>SUBTOTAL(9,N2136)</f>
        <v>0</v>
      </c>
      <c r="O2137" s="99">
        <f>SUBTOTAL(9,O2136)</f>
        <v>0</v>
      </c>
      <c r="P2137" s="99">
        <f>SUBTOTAL(9,P2136)</f>
        <v>0</v>
      </c>
      <c r="Q2137" s="70"/>
      <c r="R2137" s="71"/>
      <c r="S2137" s="97"/>
      <c r="T2137" s="97"/>
      <c r="U2137" s="64"/>
      <c r="V2137" s="64"/>
    </row>
    <row r="2138" spans="1:22" ht="11.65" customHeight="1">
      <c r="A2138" s="2">
        <v>2018</v>
      </c>
      <c r="C2138" s="96"/>
      <c r="H2138" s="72"/>
      <c r="I2138" s="4"/>
      <c r="J2138" s="4"/>
      <c r="K2138" s="72"/>
      <c r="L2138" s="4"/>
      <c r="M2138" s="4"/>
      <c r="N2138" s="4"/>
      <c r="O2138" s="4"/>
      <c r="P2138" s="4"/>
      <c r="Q2138" s="70"/>
      <c r="R2138" s="71"/>
      <c r="S2138" s="97"/>
      <c r="T2138" s="97"/>
      <c r="U2138" s="64"/>
      <c r="V2138" s="64"/>
    </row>
    <row r="2139" spans="1:22" ht="11.65" customHeight="1">
      <c r="A2139" s="2">
        <v>2019</v>
      </c>
      <c r="C2139" s="96">
        <v>25316</v>
      </c>
      <c r="D2139" s="1" t="s">
        <v>527</v>
      </c>
      <c r="H2139" s="72"/>
      <c r="I2139" s="4"/>
      <c r="J2139" s="4"/>
      <c r="K2139" s="72"/>
      <c r="L2139" s="4"/>
      <c r="M2139" s="4"/>
      <c r="N2139" s="4"/>
      <c r="O2139" s="4"/>
      <c r="P2139" s="4"/>
      <c r="Q2139" s="70"/>
      <c r="R2139" s="71"/>
      <c r="S2139" s="97"/>
      <c r="T2139" s="97"/>
      <c r="U2139" s="64"/>
      <c r="V2139" s="64"/>
    </row>
    <row r="2140" spans="1:22" ht="11.65" customHeight="1">
      <c r="A2140" s="2">
        <v>2020</v>
      </c>
      <c r="C2140" s="96"/>
      <c r="F2140" s="96" t="s">
        <v>574</v>
      </c>
      <c r="G2140" s="1" t="s">
        <v>133</v>
      </c>
      <c r="H2140" s="72"/>
      <c r="I2140" s="4">
        <v>-2520000</v>
      </c>
      <c r="J2140" s="4">
        <v>-1082424.8569471242</v>
      </c>
      <c r="K2140" s="72"/>
      <c r="L2140" s="4">
        <v>-3296923.076923077</v>
      </c>
      <c r="M2140" s="4">
        <f>L2140-N2140</f>
        <v>-1880783.5968023888</v>
      </c>
      <c r="N2140" s="98">
        <v>-1416139.4801206882</v>
      </c>
      <c r="O2140" s="4">
        <f>P2140-N2140</f>
        <v>0</v>
      </c>
      <c r="P2140" s="4">
        <v>-1416139.4801206882</v>
      </c>
      <c r="Q2140" s="70"/>
      <c r="R2140" s="71"/>
      <c r="S2140" s="97"/>
      <c r="T2140" s="97"/>
      <c r="U2140" s="64"/>
      <c r="V2140" s="64"/>
    </row>
    <row r="2141" spans="1:22" ht="11.65" customHeight="1">
      <c r="A2141" s="2">
        <v>2021</v>
      </c>
      <c r="C2141" s="96"/>
      <c r="H2141" s="72" t="s">
        <v>525</v>
      </c>
      <c r="I2141" s="99">
        <v>-2520000</v>
      </c>
      <c r="J2141" s="99">
        <v>-1082424.8569471242</v>
      </c>
      <c r="K2141" s="72"/>
      <c r="L2141" s="99">
        <f>SUBTOTAL(9,L2140)</f>
        <v>-3296923.076923077</v>
      </c>
      <c r="M2141" s="99">
        <f>SUBTOTAL(9,M2140)</f>
        <v>-1880783.5968023888</v>
      </c>
      <c r="N2141" s="99">
        <f>SUBTOTAL(9,N2140)</f>
        <v>-1416139.4801206882</v>
      </c>
      <c r="O2141" s="99">
        <f>SUBTOTAL(9,O2140)</f>
        <v>0</v>
      </c>
      <c r="P2141" s="99">
        <f>SUBTOTAL(9,P2140)</f>
        <v>-1416139.4801206882</v>
      </c>
      <c r="Q2141" s="70"/>
      <c r="R2141" s="71"/>
      <c r="S2141" s="97"/>
      <c r="T2141" s="97"/>
      <c r="U2141" s="64"/>
      <c r="V2141" s="64"/>
    </row>
    <row r="2142" spans="1:22" ht="11.65" customHeight="1">
      <c r="A2142" s="2">
        <v>2022</v>
      </c>
      <c r="C2142" s="96"/>
      <c r="H2142" s="72"/>
      <c r="I2142" s="4"/>
      <c r="J2142" s="4"/>
      <c r="K2142" s="72"/>
      <c r="L2142" s="4"/>
      <c r="M2142" s="4"/>
      <c r="N2142" s="4"/>
      <c r="O2142" s="4"/>
      <c r="P2142" s="4"/>
      <c r="Q2142" s="70"/>
      <c r="R2142" s="71"/>
      <c r="S2142" s="97"/>
      <c r="T2142" s="97"/>
      <c r="U2142" s="64"/>
      <c r="V2142" s="64"/>
    </row>
    <row r="2143" spans="1:22" ht="11.65" customHeight="1">
      <c r="A2143" s="2">
        <v>2023</v>
      </c>
      <c r="C2143" s="96">
        <v>25317</v>
      </c>
      <c r="D2143" s="1" t="s">
        <v>528</v>
      </c>
      <c r="H2143" s="72"/>
      <c r="I2143" s="4"/>
      <c r="J2143" s="4"/>
      <c r="K2143" s="72"/>
      <c r="L2143" s="4"/>
      <c r="M2143" s="4"/>
      <c r="N2143" s="4"/>
      <c r="O2143" s="4"/>
      <c r="P2143" s="4"/>
      <c r="Q2143" s="70"/>
      <c r="R2143" s="71"/>
      <c r="S2143" s="97"/>
      <c r="T2143" s="97"/>
      <c r="U2143" s="64"/>
      <c r="V2143" s="64"/>
    </row>
    <row r="2144" spans="1:22" ht="11.65" customHeight="1">
      <c r="A2144" s="2">
        <v>2024</v>
      </c>
      <c r="C2144" s="96"/>
      <c r="F2144" s="96" t="s">
        <v>574</v>
      </c>
      <c r="G2144" s="1" t="s">
        <v>133</v>
      </c>
      <c r="H2144" s="72"/>
      <c r="I2144" s="4">
        <v>-1936125</v>
      </c>
      <c r="J2144" s="4">
        <v>-831630.8833955361</v>
      </c>
      <c r="K2144" s="72"/>
      <c r="L2144" s="4">
        <v>-2592345.846153846</v>
      </c>
      <c r="M2144" s="4">
        <f>L2144-N2144</f>
        <v>-1478846.0121536283</v>
      </c>
      <c r="N2144" s="98">
        <v>-1113499.8340002177</v>
      </c>
      <c r="O2144" s="4">
        <f>P2144-N2144</f>
        <v>0</v>
      </c>
      <c r="P2144" s="4">
        <v>-1113499.8340002177</v>
      </c>
      <c r="Q2144" s="70"/>
      <c r="R2144" s="71"/>
      <c r="S2144" s="97"/>
      <c r="T2144" s="97"/>
      <c r="U2144" s="64"/>
      <c r="V2144" s="64"/>
    </row>
    <row r="2145" spans="1:22" ht="11.65" customHeight="1">
      <c r="A2145" s="2">
        <v>2025</v>
      </c>
      <c r="C2145" s="96"/>
      <c r="H2145" s="72" t="s">
        <v>525</v>
      </c>
      <c r="I2145" s="99">
        <v>-1936125</v>
      </c>
      <c r="J2145" s="99">
        <v>-831630.8833955361</v>
      </c>
      <c r="K2145" s="72"/>
      <c r="L2145" s="99">
        <f>SUBTOTAL(9,L2144)</f>
        <v>-2592345.846153846</v>
      </c>
      <c r="M2145" s="99">
        <f>SUBTOTAL(9,M2144)</f>
        <v>-1478846.0121536283</v>
      </c>
      <c r="N2145" s="99">
        <f>SUBTOTAL(9,N2144)</f>
        <v>-1113499.8340002177</v>
      </c>
      <c r="O2145" s="99">
        <f>SUBTOTAL(9,O2144)</f>
        <v>0</v>
      </c>
      <c r="P2145" s="99">
        <f>SUBTOTAL(9,P2144)</f>
        <v>-1113499.8340002177</v>
      </c>
      <c r="Q2145" s="70"/>
      <c r="R2145" s="71"/>
      <c r="S2145" s="97"/>
      <c r="T2145" s="97"/>
      <c r="U2145" s="64"/>
      <c r="V2145" s="64"/>
    </row>
    <row r="2146" spans="1:22" ht="11.65" customHeight="1">
      <c r="A2146" s="2">
        <v>2026</v>
      </c>
      <c r="C2146" s="96"/>
      <c r="H2146" s="72"/>
      <c r="I2146" s="4"/>
      <c r="J2146" s="4"/>
      <c r="K2146" s="72"/>
      <c r="L2146" s="4"/>
      <c r="M2146" s="4"/>
      <c r="N2146" s="4"/>
      <c r="O2146" s="4"/>
      <c r="P2146" s="4"/>
      <c r="Q2146" s="70"/>
      <c r="R2146" s="71"/>
      <c r="S2146" s="97"/>
      <c r="T2146" s="97"/>
      <c r="U2146" s="64"/>
      <c r="V2146" s="64"/>
    </row>
    <row r="2147" spans="1:22" ht="11.65" customHeight="1">
      <c r="A2147" s="2">
        <v>2027</v>
      </c>
      <c r="C2147" s="96">
        <v>25319</v>
      </c>
      <c r="D2147" s="1" t="s">
        <v>529</v>
      </c>
      <c r="H2147" s="72"/>
      <c r="I2147" s="4"/>
      <c r="J2147" s="4"/>
      <c r="K2147" s="72"/>
      <c r="L2147" s="4"/>
      <c r="M2147" s="4"/>
      <c r="N2147" s="4"/>
      <c r="O2147" s="4"/>
      <c r="P2147" s="4"/>
      <c r="Q2147" s="70"/>
      <c r="R2147" s="71"/>
      <c r="S2147" s="97"/>
      <c r="T2147" s="97"/>
      <c r="U2147" s="64"/>
      <c r="V2147" s="64"/>
    </row>
    <row r="2148" spans="1:22" ht="11.65" customHeight="1">
      <c r="A2148" s="2">
        <v>2028</v>
      </c>
      <c r="C2148" s="96"/>
      <c r="F2148" s="96" t="s">
        <v>574</v>
      </c>
      <c r="G2148" s="1" t="s">
        <v>133</v>
      </c>
      <c r="H2148" s="72"/>
      <c r="I2148" s="4">
        <v>0</v>
      </c>
      <c r="J2148" s="4">
        <v>0</v>
      </c>
      <c r="K2148" s="72"/>
      <c r="L2148" s="4">
        <v>0</v>
      </c>
      <c r="M2148" s="4">
        <f>L2148-N2148</f>
        <v>0</v>
      </c>
      <c r="N2148" s="98">
        <v>0</v>
      </c>
      <c r="O2148" s="4">
        <f>P2148-N2148</f>
        <v>0</v>
      </c>
      <c r="P2148" s="4">
        <v>0</v>
      </c>
      <c r="Q2148" s="70"/>
      <c r="R2148" s="71"/>
      <c r="S2148" s="97"/>
      <c r="T2148" s="97"/>
      <c r="U2148" s="64"/>
      <c r="V2148" s="64"/>
    </row>
    <row r="2149" spans="1:22" ht="11.65" customHeight="1">
      <c r="A2149" s="2">
        <v>2029</v>
      </c>
      <c r="C2149" s="96"/>
      <c r="H2149" s="72"/>
      <c r="I2149" s="99">
        <v>0</v>
      </c>
      <c r="J2149" s="99">
        <v>0</v>
      </c>
      <c r="K2149" s="72"/>
      <c r="L2149" s="99">
        <f>SUBTOTAL(9,L2148)</f>
        <v>0</v>
      </c>
      <c r="M2149" s="99">
        <f>SUBTOTAL(9,M2148)</f>
        <v>0</v>
      </c>
      <c r="N2149" s="99">
        <f>SUBTOTAL(9,N2148)</f>
        <v>0</v>
      </c>
      <c r="O2149" s="99">
        <f>SUBTOTAL(9,O2148)</f>
        <v>0</v>
      </c>
      <c r="P2149" s="99">
        <f>SUBTOTAL(9,P2148)</f>
        <v>0</v>
      </c>
      <c r="Q2149" s="70"/>
      <c r="R2149" s="71"/>
      <c r="S2149" s="97"/>
      <c r="T2149" s="97"/>
      <c r="U2149" s="64"/>
      <c r="V2149" s="64"/>
    </row>
    <row r="2150" spans="1:22" ht="11.65" customHeight="1">
      <c r="A2150" s="2">
        <v>2030</v>
      </c>
      <c r="C2150" s="96"/>
      <c r="H2150" s="72"/>
      <c r="I2150" s="4"/>
      <c r="J2150" s="4"/>
      <c r="K2150" s="72"/>
      <c r="L2150" s="4"/>
      <c r="M2150" s="4"/>
      <c r="N2150" s="4"/>
      <c r="O2150" s="4"/>
      <c r="P2150" s="4"/>
      <c r="Q2150" s="70"/>
      <c r="R2150" s="71"/>
      <c r="S2150" s="97"/>
      <c r="T2150" s="97"/>
      <c r="U2150" s="64"/>
      <c r="V2150" s="64"/>
    </row>
    <row r="2151" spans="1:22" ht="11.65" customHeight="1" thickBot="1">
      <c r="A2151" s="2">
        <v>2031</v>
      </c>
      <c r="C2151" s="96"/>
      <c r="D2151" s="1" t="s">
        <v>524</v>
      </c>
      <c r="H2151" s="72" t="s">
        <v>525</v>
      </c>
      <c r="I2151" s="125">
        <v>200926347.97999901</v>
      </c>
      <c r="J2151" s="125">
        <v>86304632.329031169</v>
      </c>
      <c r="K2151" s="72"/>
      <c r="L2151" s="125">
        <f>SUBTOTAL(9,L2129:L2149)</f>
        <v>244121525.62815702</v>
      </c>
      <c r="M2151" s="125">
        <f>SUBTOTAL(9,M2129:M2149)</f>
        <v>139263109.9711048</v>
      </c>
      <c r="N2151" s="125">
        <f>SUBTOTAL(9,N2129:N2149)</f>
        <v>104858415.65705222</v>
      </c>
      <c r="O2151" s="125">
        <f>SUBTOTAL(9,O2129:O2149)</f>
        <v>0</v>
      </c>
      <c r="P2151" s="125">
        <f>SUBTOTAL(9,P2129:P2149)</f>
        <v>104858415.65705222</v>
      </c>
      <c r="Q2151" s="70"/>
      <c r="R2151" s="71"/>
      <c r="S2151" s="97"/>
      <c r="T2151" s="97"/>
      <c r="U2151" s="64"/>
      <c r="V2151" s="64"/>
    </row>
    <row r="2152" spans="1:22" ht="11.65" customHeight="1" thickTop="1">
      <c r="A2152" s="2">
        <v>2032</v>
      </c>
      <c r="C2152" s="96">
        <v>154</v>
      </c>
      <c r="D2152" s="1" t="s">
        <v>530</v>
      </c>
      <c r="H2152" s="72"/>
      <c r="I2152" s="4"/>
      <c r="J2152" s="4"/>
      <c r="K2152" s="72"/>
      <c r="L2152" s="4"/>
      <c r="M2152" s="4"/>
      <c r="N2152" s="4"/>
      <c r="O2152" s="4"/>
      <c r="P2152" s="4"/>
      <c r="Q2152" s="70"/>
      <c r="R2152" s="71"/>
      <c r="S2152" s="97"/>
      <c r="T2152" s="97"/>
      <c r="U2152" s="64"/>
      <c r="V2152" s="64"/>
    </row>
    <row r="2153" spans="1:22" ht="11.65" customHeight="1">
      <c r="A2153" s="2">
        <v>2033</v>
      </c>
      <c r="C2153" s="96"/>
      <c r="F2153" s="96" t="s">
        <v>693</v>
      </c>
      <c r="G2153" s="1" t="s">
        <v>131</v>
      </c>
      <c r="H2153" s="72"/>
      <c r="I2153" s="4">
        <v>89084856.134999901</v>
      </c>
      <c r="J2153" s="4">
        <v>37581668.094999902</v>
      </c>
      <c r="K2153" s="72"/>
      <c r="L2153" s="4">
        <v>89084856.134999901</v>
      </c>
      <c r="M2153" s="4">
        <f t="shared" ref="M2153:M2164" si="74">L2153-N2153</f>
        <v>51503188.039999999</v>
      </c>
      <c r="N2153" s="98">
        <v>37581668.094999902</v>
      </c>
      <c r="O2153" s="4">
        <f t="shared" ref="O2153:O2164" si="75">P2153-N2153</f>
        <v>0</v>
      </c>
      <c r="P2153" s="4">
        <v>37581668.094999902</v>
      </c>
      <c r="Q2153" s="70"/>
      <c r="R2153" s="71"/>
      <c r="S2153" s="97"/>
      <c r="T2153" s="97"/>
      <c r="U2153" s="64"/>
      <c r="V2153" s="64"/>
    </row>
    <row r="2154" spans="1:22" ht="11.65" customHeight="1">
      <c r="A2154" s="2">
        <v>2034</v>
      </c>
      <c r="C2154" s="96"/>
      <c r="F2154" s="96" t="s">
        <v>693</v>
      </c>
      <c r="G2154" s="1" t="s">
        <v>135</v>
      </c>
      <c r="H2154" s="72"/>
      <c r="I2154" s="4">
        <v>4315215.53</v>
      </c>
      <c r="J2154" s="4">
        <v>1862217.4985382708</v>
      </c>
      <c r="K2154" s="72"/>
      <c r="L2154" s="4">
        <v>4315215.53</v>
      </c>
      <c r="M2154" s="4">
        <f t="shared" si="74"/>
        <v>2452998.0314617297</v>
      </c>
      <c r="N2154" s="98">
        <v>1862217.4985382708</v>
      </c>
      <c r="O2154" s="4">
        <f t="shared" si="75"/>
        <v>0</v>
      </c>
      <c r="P2154" s="4">
        <v>1862217.4985382708</v>
      </c>
      <c r="Q2154" s="70"/>
      <c r="R2154" s="71"/>
      <c r="S2154" s="97"/>
      <c r="T2154" s="97"/>
      <c r="U2154" s="64"/>
      <c r="V2154" s="64"/>
    </row>
    <row r="2155" spans="1:22" ht="11.65" customHeight="1">
      <c r="A2155" s="2">
        <v>2035</v>
      </c>
      <c r="C2155" s="96"/>
      <c r="F2155" s="96" t="s">
        <v>693</v>
      </c>
      <c r="G2155" s="1" t="s">
        <v>133</v>
      </c>
      <c r="H2155" s="72"/>
      <c r="I2155" s="4">
        <v>5218047.3049999997</v>
      </c>
      <c r="J2155" s="4">
        <v>2241327.026848394</v>
      </c>
      <c r="K2155" s="72"/>
      <c r="L2155" s="4">
        <v>5218047.3049999997</v>
      </c>
      <c r="M2155" s="4">
        <f t="shared" si="74"/>
        <v>2976720.2781516057</v>
      </c>
      <c r="N2155" s="98">
        <v>2241327.026848394</v>
      </c>
      <c r="O2155" s="4">
        <f t="shared" si="75"/>
        <v>0</v>
      </c>
      <c r="P2155" s="4">
        <v>2241327.026848394</v>
      </c>
      <c r="Q2155" s="70"/>
      <c r="R2155" s="71"/>
      <c r="S2155" s="97"/>
      <c r="T2155" s="97"/>
      <c r="U2155" s="64"/>
      <c r="V2155" s="64"/>
    </row>
    <row r="2156" spans="1:22" ht="11.65" customHeight="1">
      <c r="A2156" s="2">
        <v>2036</v>
      </c>
      <c r="C2156" s="96"/>
      <c r="F2156" s="96" t="s">
        <v>693</v>
      </c>
      <c r="G2156" s="1" t="s">
        <v>134</v>
      </c>
      <c r="H2156" s="72"/>
      <c r="I2156" s="4">
        <v>75799.83</v>
      </c>
      <c r="J2156" s="4">
        <v>32482.960583061991</v>
      </c>
      <c r="K2156" s="72"/>
      <c r="L2156" s="4">
        <v>75799.83</v>
      </c>
      <c r="M2156" s="4">
        <f t="shared" si="74"/>
        <v>43316.869416938011</v>
      </c>
      <c r="N2156" s="98">
        <v>32482.960583061991</v>
      </c>
      <c r="O2156" s="4">
        <f t="shared" si="75"/>
        <v>0</v>
      </c>
      <c r="P2156" s="4">
        <v>32482.960583061991</v>
      </c>
      <c r="Q2156" s="70"/>
      <c r="R2156" s="71"/>
      <c r="S2156" s="97"/>
      <c r="T2156" s="97"/>
      <c r="U2156" s="64"/>
      <c r="V2156" s="64"/>
    </row>
    <row r="2157" spans="1:22" ht="11.65" customHeight="1">
      <c r="A2157" s="2">
        <v>2037</v>
      </c>
      <c r="C2157" s="96"/>
      <c r="F2157" s="96" t="s">
        <v>693</v>
      </c>
      <c r="G2157" s="1" t="s">
        <v>135</v>
      </c>
      <c r="H2157" s="72"/>
      <c r="I2157" s="4">
        <v>85138680.745000005</v>
      </c>
      <c r="J2157" s="4">
        <v>36741326.124630988</v>
      </c>
      <c r="K2157" s="72"/>
      <c r="L2157" s="4">
        <v>85138680.745000005</v>
      </c>
      <c r="M2157" s="4">
        <f t="shared" si="74"/>
        <v>48397354.620369017</v>
      </c>
      <c r="N2157" s="98">
        <v>36741326.124630988</v>
      </c>
      <c r="O2157" s="4">
        <f t="shared" si="75"/>
        <v>0</v>
      </c>
      <c r="P2157" s="4">
        <v>36741326.124630988</v>
      </c>
      <c r="Q2157" s="70"/>
      <c r="R2157" s="71"/>
      <c r="S2157" s="97"/>
      <c r="T2157" s="97"/>
      <c r="U2157" s="64"/>
      <c r="V2157" s="64"/>
    </row>
    <row r="2158" spans="1:22" ht="11.65" customHeight="1">
      <c r="A2158" s="2">
        <v>2038</v>
      </c>
      <c r="C2158" s="96"/>
      <c r="F2158" s="96" t="s">
        <v>693</v>
      </c>
      <c r="G2158" s="1" t="s">
        <v>135</v>
      </c>
      <c r="H2158" s="72"/>
      <c r="I2158" s="4">
        <v>-1859.7</v>
      </c>
      <c r="J2158" s="4">
        <v>-802.54760346388127</v>
      </c>
      <c r="K2158" s="72"/>
      <c r="L2158" s="4">
        <v>-1859.7</v>
      </c>
      <c r="M2158" s="4">
        <f t="shared" si="74"/>
        <v>-1057.1523965361189</v>
      </c>
      <c r="N2158" s="98">
        <v>-802.54760346388127</v>
      </c>
      <c r="O2158" s="4">
        <f t="shared" si="75"/>
        <v>0</v>
      </c>
      <c r="P2158" s="4">
        <v>-802.54760346388127</v>
      </c>
      <c r="Q2158" s="70"/>
      <c r="R2158" s="71"/>
      <c r="S2158" s="97"/>
      <c r="T2158" s="97"/>
      <c r="U2158" s="64"/>
      <c r="V2158" s="64"/>
    </row>
    <row r="2159" spans="1:22" ht="11.65" customHeight="1">
      <c r="A2159" s="2">
        <v>2039</v>
      </c>
      <c r="C2159" s="96"/>
      <c r="F2159" s="96" t="s">
        <v>693</v>
      </c>
      <c r="G2159" s="1" t="s">
        <v>251</v>
      </c>
      <c r="H2159" s="72"/>
      <c r="I2159" s="4">
        <v>-2749699.6949999998</v>
      </c>
      <c r="J2159" s="4">
        <v>-1322383.7544931408</v>
      </c>
      <c r="K2159" s="72"/>
      <c r="L2159" s="4">
        <v>-2749699.6949999998</v>
      </c>
      <c r="M2159" s="4">
        <f t="shared" si="74"/>
        <v>-1427315.940506859</v>
      </c>
      <c r="N2159" s="98">
        <v>-1322383.7544931408</v>
      </c>
      <c r="O2159" s="4">
        <f t="shared" si="75"/>
        <v>0</v>
      </c>
      <c r="P2159" s="4">
        <v>-1322383.7544931408</v>
      </c>
      <c r="Q2159" s="70"/>
      <c r="R2159" s="71"/>
      <c r="S2159" s="97"/>
      <c r="T2159" s="97"/>
      <c r="U2159" s="64"/>
      <c r="V2159" s="64"/>
    </row>
    <row r="2160" spans="1:22" ht="11.65" customHeight="1">
      <c r="A2160" s="2">
        <v>2040</v>
      </c>
      <c r="C2160" s="96"/>
      <c r="F2160" s="96" t="s">
        <v>693</v>
      </c>
      <c r="G2160" s="1" t="s">
        <v>135</v>
      </c>
      <c r="H2160" s="72"/>
      <c r="I2160" s="4">
        <v>0</v>
      </c>
      <c r="J2160" s="4">
        <v>0</v>
      </c>
      <c r="K2160" s="72"/>
      <c r="L2160" s="4">
        <v>0</v>
      </c>
      <c r="M2160" s="4">
        <f t="shared" si="74"/>
        <v>0</v>
      </c>
      <c r="N2160" s="98">
        <v>0</v>
      </c>
      <c r="O2160" s="4">
        <f t="shared" si="75"/>
        <v>0</v>
      </c>
      <c r="P2160" s="4">
        <v>0</v>
      </c>
      <c r="Q2160" s="70"/>
      <c r="R2160" s="71"/>
      <c r="S2160" s="97"/>
      <c r="T2160" s="97"/>
      <c r="U2160" s="64"/>
      <c r="V2160" s="64"/>
    </row>
    <row r="2161" spans="1:22" ht="11.65" customHeight="1">
      <c r="A2161" s="2">
        <v>2041</v>
      </c>
      <c r="C2161" s="96"/>
      <c r="F2161" s="96" t="s">
        <v>693</v>
      </c>
      <c r="G2161" s="1" t="s">
        <v>135</v>
      </c>
      <c r="H2161" s="72"/>
      <c r="I2161" s="4">
        <v>0</v>
      </c>
      <c r="J2161" s="4">
        <v>0</v>
      </c>
      <c r="K2161" s="72"/>
      <c r="L2161" s="4">
        <v>0</v>
      </c>
      <c r="M2161" s="4">
        <f t="shared" si="74"/>
        <v>0</v>
      </c>
      <c r="N2161" s="98">
        <v>0</v>
      </c>
      <c r="O2161" s="4">
        <f t="shared" si="75"/>
        <v>0</v>
      </c>
      <c r="P2161" s="4">
        <v>0</v>
      </c>
      <c r="Q2161" s="70"/>
      <c r="R2161" s="71"/>
      <c r="S2161" s="97"/>
      <c r="T2161" s="97"/>
      <c r="U2161" s="64"/>
      <c r="V2161" s="64"/>
    </row>
    <row r="2162" spans="1:22" ht="11.65" customHeight="1">
      <c r="A2162" s="2">
        <v>2042</v>
      </c>
      <c r="C2162" s="96"/>
      <c r="F2162" s="96" t="s">
        <v>693</v>
      </c>
      <c r="G2162" s="1" t="s">
        <v>135</v>
      </c>
      <c r="H2162" s="72"/>
      <c r="I2162" s="4">
        <v>0</v>
      </c>
      <c r="J2162" s="4">
        <v>0</v>
      </c>
      <c r="K2162" s="72"/>
      <c r="L2162" s="4">
        <v>0</v>
      </c>
      <c r="M2162" s="4">
        <f t="shared" si="74"/>
        <v>0</v>
      </c>
      <c r="N2162" s="98">
        <v>0</v>
      </c>
      <c r="O2162" s="4">
        <f t="shared" si="75"/>
        <v>0</v>
      </c>
      <c r="P2162" s="4">
        <v>0</v>
      </c>
      <c r="Q2162" s="70"/>
      <c r="R2162" s="71"/>
      <c r="S2162" s="97"/>
      <c r="T2162" s="97"/>
      <c r="U2162" s="64"/>
      <c r="V2162" s="64"/>
    </row>
    <row r="2163" spans="1:22" ht="11.65" customHeight="1">
      <c r="A2163" s="2">
        <v>2043</v>
      </c>
      <c r="C2163" s="96"/>
      <c r="F2163" s="96" t="s">
        <v>693</v>
      </c>
      <c r="G2163" s="1" t="s">
        <v>135</v>
      </c>
      <c r="H2163" s="72"/>
      <c r="I2163" s="4">
        <v>0</v>
      </c>
      <c r="J2163" s="4">
        <v>0</v>
      </c>
      <c r="K2163" s="72"/>
      <c r="L2163" s="4">
        <v>0</v>
      </c>
      <c r="M2163" s="4">
        <f>L2163-N2163</f>
        <v>0</v>
      </c>
      <c r="N2163" s="98">
        <v>0</v>
      </c>
      <c r="O2163" s="4">
        <f>P2163-N2163</f>
        <v>0</v>
      </c>
      <c r="P2163" s="4">
        <v>0</v>
      </c>
      <c r="Q2163" s="70"/>
      <c r="R2163" s="71"/>
      <c r="S2163" s="97"/>
      <c r="T2163" s="97"/>
      <c r="U2163" s="64"/>
      <c r="V2163" s="64"/>
    </row>
    <row r="2164" spans="1:22" ht="11.65" customHeight="1">
      <c r="A2164" s="2">
        <v>2044</v>
      </c>
      <c r="C2164" s="96"/>
      <c r="F2164" s="96" t="s">
        <v>693</v>
      </c>
      <c r="G2164" s="1" t="s">
        <v>135</v>
      </c>
      <c r="H2164" s="72"/>
      <c r="I2164" s="4">
        <v>6639087.165</v>
      </c>
      <c r="J2164" s="4">
        <v>2865076.8906052392</v>
      </c>
      <c r="K2164" s="72"/>
      <c r="L2164" s="4">
        <v>6639087.165</v>
      </c>
      <c r="M2164" s="4">
        <f t="shared" si="74"/>
        <v>3774010.2743947608</v>
      </c>
      <c r="N2164" s="98">
        <v>2865076.8906052392</v>
      </c>
      <c r="O2164" s="4">
        <f t="shared" si="75"/>
        <v>0</v>
      </c>
      <c r="P2164" s="4">
        <v>2865076.8906052392</v>
      </c>
      <c r="Q2164" s="70"/>
      <c r="R2164" s="71"/>
      <c r="S2164" s="97"/>
      <c r="T2164" s="97"/>
      <c r="U2164" s="64"/>
      <c r="V2164" s="64"/>
    </row>
    <row r="2165" spans="1:22" ht="11.65" customHeight="1">
      <c r="A2165" s="2">
        <v>2045</v>
      </c>
      <c r="C2165" s="96"/>
      <c r="F2165" s="96" t="s">
        <v>693</v>
      </c>
      <c r="G2165" s="1" t="s">
        <v>135</v>
      </c>
      <c r="H2165" s="72"/>
      <c r="I2165" s="4">
        <v>0</v>
      </c>
      <c r="J2165" s="4">
        <v>0</v>
      </c>
      <c r="K2165" s="72"/>
      <c r="L2165" s="4">
        <v>0</v>
      </c>
      <c r="M2165" s="4">
        <f>L2165-N2165</f>
        <v>0</v>
      </c>
      <c r="N2165" s="98">
        <v>0</v>
      </c>
      <c r="O2165" s="4">
        <f>P2165-N2165</f>
        <v>0</v>
      </c>
      <c r="P2165" s="4">
        <v>0</v>
      </c>
      <c r="Q2165" s="70"/>
      <c r="R2165" s="71"/>
      <c r="S2165" s="97"/>
      <c r="T2165" s="97"/>
      <c r="U2165" s="64"/>
      <c r="V2165" s="64"/>
    </row>
    <row r="2166" spans="1:22" ht="11.65" customHeight="1">
      <c r="A2166" s="2">
        <v>2046</v>
      </c>
      <c r="C2166" s="101" t="s">
        <v>531</v>
      </c>
      <c r="H2166" s="102" t="s">
        <v>525</v>
      </c>
      <c r="I2166" s="124">
        <v>187720127.31499991</v>
      </c>
      <c r="J2166" s="124">
        <v>80000912.294109255</v>
      </c>
      <c r="K2166" s="102"/>
      <c r="L2166" s="124">
        <f>SUBTOTAL(9,L2153:L2165)</f>
        <v>187720127.31499991</v>
      </c>
      <c r="M2166" s="124">
        <f>SUBTOTAL(9,M2153:M2165)</f>
        <v>107719215.02089067</v>
      </c>
      <c r="N2166" s="124">
        <f>SUBTOTAL(9,N2153:N2165)</f>
        <v>80000912.294109255</v>
      </c>
      <c r="O2166" s="124">
        <f>SUBTOTAL(9,O2153:O2165)</f>
        <v>0</v>
      </c>
      <c r="P2166" s="124">
        <f>SUBTOTAL(9,P2153:P2165)</f>
        <v>80000912.294109255</v>
      </c>
      <c r="Q2166" s="70"/>
      <c r="R2166" s="71"/>
      <c r="S2166" s="97"/>
      <c r="T2166" s="97"/>
      <c r="U2166" s="64"/>
      <c r="V2166" s="64"/>
    </row>
    <row r="2167" spans="1:22" ht="11.65" customHeight="1">
      <c r="A2167" s="2">
        <v>2047</v>
      </c>
      <c r="C2167" s="96"/>
      <c r="H2167" s="72"/>
      <c r="I2167" s="4"/>
      <c r="J2167" s="4"/>
      <c r="K2167" s="72"/>
      <c r="L2167" s="4"/>
      <c r="M2167" s="4"/>
      <c r="N2167" s="4"/>
      <c r="O2167" s="4"/>
      <c r="P2167" s="4"/>
      <c r="Q2167" s="70"/>
      <c r="R2167" s="71"/>
      <c r="S2167" s="97"/>
      <c r="T2167" s="97"/>
      <c r="U2167" s="64"/>
      <c r="V2167" s="64"/>
    </row>
    <row r="2168" spans="1:22" ht="11.65" customHeight="1">
      <c r="A2168" s="2">
        <v>2048</v>
      </c>
      <c r="C2168" s="96">
        <v>163</v>
      </c>
      <c r="D2168" s="1" t="s">
        <v>532</v>
      </c>
      <c r="H2168" s="72"/>
      <c r="I2168" s="4"/>
      <c r="J2168" s="4"/>
      <c r="K2168" s="72"/>
      <c r="L2168" s="4"/>
      <c r="M2168" s="4"/>
      <c r="N2168" s="4"/>
      <c r="O2168" s="4"/>
      <c r="P2168" s="4"/>
      <c r="Q2168" s="70"/>
      <c r="R2168" s="71"/>
      <c r="S2168" s="97"/>
      <c r="T2168" s="97"/>
      <c r="U2168" s="64"/>
      <c r="V2168" s="64"/>
    </row>
    <row r="2169" spans="1:22" ht="11.65" customHeight="1">
      <c r="A2169" s="2">
        <v>2049</v>
      </c>
      <c r="C2169" s="96"/>
      <c r="F2169" s="96" t="s">
        <v>693</v>
      </c>
      <c r="G2169" s="1" t="s">
        <v>134</v>
      </c>
      <c r="H2169" s="72"/>
      <c r="I2169" s="4">
        <v>0</v>
      </c>
      <c r="J2169" s="4">
        <v>0</v>
      </c>
      <c r="K2169" s="72"/>
      <c r="L2169" s="4">
        <v>0</v>
      </c>
      <c r="M2169" s="4">
        <f>L2169-N2169</f>
        <v>0</v>
      </c>
      <c r="N2169" s="98">
        <v>0</v>
      </c>
      <c r="O2169" s="4">
        <f>P2169-N2169</f>
        <v>0</v>
      </c>
      <c r="P2169" s="4">
        <v>0</v>
      </c>
      <c r="Q2169" s="70"/>
      <c r="R2169" s="71"/>
      <c r="S2169" s="97"/>
      <c r="T2169" s="97"/>
      <c r="U2169" s="64"/>
      <c r="V2169" s="64"/>
    </row>
    <row r="2170" spans="1:22" ht="11.65" customHeight="1">
      <c r="A2170" s="2">
        <v>2050</v>
      </c>
      <c r="C2170" s="96"/>
      <c r="H2170" s="72"/>
      <c r="I2170" s="4"/>
      <c r="J2170" s="4"/>
      <c r="K2170" s="72"/>
      <c r="L2170" s="4"/>
      <c r="M2170" s="4"/>
      <c r="N2170" s="4"/>
      <c r="O2170" s="4"/>
      <c r="P2170" s="4"/>
      <c r="Q2170" s="70"/>
      <c r="R2170" s="71"/>
      <c r="S2170" s="97"/>
      <c r="T2170" s="97"/>
      <c r="U2170" s="64"/>
      <c r="V2170" s="64"/>
    </row>
    <row r="2171" spans="1:22" ht="11.65" customHeight="1">
      <c r="A2171" s="2">
        <v>2051</v>
      </c>
      <c r="C2171" s="96"/>
      <c r="H2171" s="72" t="s">
        <v>525</v>
      </c>
      <c r="I2171" s="99">
        <v>0</v>
      </c>
      <c r="J2171" s="99">
        <v>0</v>
      </c>
      <c r="K2171" s="72"/>
      <c r="L2171" s="99">
        <f>SUBTOTAL(9,L2169)</f>
        <v>0</v>
      </c>
      <c r="M2171" s="99">
        <f>SUBTOTAL(9,M2169)</f>
        <v>0</v>
      </c>
      <c r="N2171" s="99">
        <f>SUBTOTAL(9,N2169)</f>
        <v>0</v>
      </c>
      <c r="O2171" s="99">
        <f>SUBTOTAL(9,O2169)</f>
        <v>0</v>
      </c>
      <c r="P2171" s="99">
        <f>SUBTOTAL(9,P2169)</f>
        <v>0</v>
      </c>
      <c r="Q2171" s="70"/>
      <c r="R2171" s="71"/>
      <c r="S2171" s="97"/>
      <c r="T2171" s="97"/>
      <c r="U2171" s="64"/>
      <c r="V2171" s="64"/>
    </row>
    <row r="2172" spans="1:22" ht="11.65" customHeight="1">
      <c r="A2172" s="2">
        <v>2052</v>
      </c>
      <c r="C2172" s="96"/>
      <c r="H2172" s="72"/>
      <c r="I2172" s="4"/>
      <c r="J2172" s="4"/>
      <c r="K2172" s="72"/>
      <c r="L2172" s="4"/>
      <c r="M2172" s="4"/>
      <c r="N2172" s="4"/>
      <c r="O2172" s="4"/>
      <c r="P2172" s="4"/>
      <c r="Q2172" s="70"/>
      <c r="R2172" s="71"/>
      <c r="S2172" s="97"/>
      <c r="T2172" s="97"/>
      <c r="U2172" s="64"/>
      <c r="V2172" s="64"/>
    </row>
    <row r="2173" spans="1:22" ht="11.65" customHeight="1">
      <c r="A2173" s="2">
        <v>2053</v>
      </c>
      <c r="C2173" s="96">
        <v>25318</v>
      </c>
      <c r="D2173" s="1" t="s">
        <v>529</v>
      </c>
      <c r="H2173" s="72"/>
      <c r="I2173" s="4"/>
      <c r="J2173" s="4"/>
      <c r="K2173" s="72"/>
      <c r="L2173" s="4"/>
      <c r="M2173" s="4"/>
      <c r="N2173" s="4"/>
      <c r="O2173" s="4"/>
      <c r="P2173" s="4"/>
      <c r="Q2173" s="70"/>
      <c r="R2173" s="71"/>
      <c r="S2173" s="97"/>
      <c r="T2173" s="97"/>
      <c r="U2173" s="64"/>
      <c r="V2173" s="64"/>
    </row>
    <row r="2174" spans="1:22" ht="11.65" customHeight="1">
      <c r="A2174" s="2">
        <v>2054</v>
      </c>
      <c r="C2174" s="96"/>
      <c r="F2174" s="96" t="s">
        <v>693</v>
      </c>
      <c r="G2174" s="1" t="s">
        <v>135</v>
      </c>
      <c r="H2174" s="72"/>
      <c r="I2174" s="4">
        <v>-273000</v>
      </c>
      <c r="J2174" s="4">
        <v>-117812.27926312824</v>
      </c>
      <c r="K2174" s="72"/>
      <c r="L2174" s="4">
        <v>-273000</v>
      </c>
      <c r="M2174" s="4">
        <f>L2174-N2174</f>
        <v>-155187.72073687176</v>
      </c>
      <c r="N2174" s="98">
        <v>-117812.27926312824</v>
      </c>
      <c r="O2174" s="4">
        <f>P2174-N2174</f>
        <v>0</v>
      </c>
      <c r="P2174" s="4">
        <v>-117812.27926312824</v>
      </c>
      <c r="Q2174" s="70"/>
      <c r="R2174" s="71"/>
      <c r="S2174" s="97"/>
      <c r="T2174" s="97"/>
      <c r="U2174" s="64"/>
      <c r="V2174" s="64"/>
    </row>
    <row r="2175" spans="1:22" ht="11.65" customHeight="1">
      <c r="A2175" s="2">
        <v>2055</v>
      </c>
      <c r="C2175" s="96"/>
      <c r="H2175" s="72"/>
      <c r="I2175" s="4"/>
      <c r="J2175" s="4"/>
      <c r="K2175" s="72"/>
      <c r="L2175" s="4"/>
      <c r="M2175" s="4"/>
      <c r="N2175" s="4"/>
      <c r="O2175" s="4"/>
      <c r="P2175" s="4"/>
      <c r="Q2175" s="70"/>
      <c r="R2175" s="71"/>
      <c r="S2175" s="97"/>
      <c r="T2175" s="97"/>
      <c r="U2175" s="64"/>
      <c r="V2175" s="64"/>
    </row>
    <row r="2176" spans="1:22" ht="11.65" customHeight="1">
      <c r="A2176" s="2">
        <v>2056</v>
      </c>
      <c r="C2176" s="96"/>
      <c r="H2176" s="72" t="s">
        <v>525</v>
      </c>
      <c r="I2176" s="99">
        <v>-273000</v>
      </c>
      <c r="J2176" s="99">
        <v>-117812.27926312824</v>
      </c>
      <c r="K2176" s="72"/>
      <c r="L2176" s="99">
        <f>SUBTOTAL(9,L2174)</f>
        <v>-273000</v>
      </c>
      <c r="M2176" s="99">
        <f>SUBTOTAL(9,M2174)</f>
        <v>-155187.72073687176</v>
      </c>
      <c r="N2176" s="99">
        <f>SUBTOTAL(9,N2174)</f>
        <v>-117812.27926312824</v>
      </c>
      <c r="O2176" s="99">
        <f>SUBTOTAL(9,O2174)</f>
        <v>0</v>
      </c>
      <c r="P2176" s="99">
        <f>SUBTOTAL(9,P2174)</f>
        <v>-117812.27926312824</v>
      </c>
      <c r="Q2176" s="70"/>
      <c r="R2176" s="71"/>
      <c r="S2176" s="97"/>
      <c r="T2176" s="97"/>
      <c r="U2176" s="64"/>
      <c r="V2176" s="64"/>
    </row>
    <row r="2177" spans="1:22" ht="11.65" customHeight="1">
      <c r="A2177" s="2">
        <v>2057</v>
      </c>
      <c r="C2177" s="96"/>
      <c r="H2177" s="72"/>
      <c r="I2177" s="4"/>
      <c r="J2177" s="4"/>
      <c r="K2177" s="72"/>
      <c r="L2177" s="4"/>
      <c r="M2177" s="4"/>
      <c r="N2177" s="4"/>
      <c r="O2177" s="4"/>
      <c r="P2177" s="4"/>
      <c r="Q2177" s="70"/>
      <c r="R2177" s="71"/>
      <c r="S2177" s="97"/>
      <c r="T2177" s="97"/>
      <c r="U2177" s="64"/>
      <c r="V2177" s="64"/>
    </row>
    <row r="2178" spans="1:22" ht="11.65" customHeight="1" thickBot="1">
      <c r="A2178" s="2">
        <v>2058</v>
      </c>
      <c r="C2178" s="96"/>
      <c r="D2178" s="1" t="s">
        <v>533</v>
      </c>
      <c r="H2178" s="72" t="s">
        <v>525</v>
      </c>
      <c r="I2178" s="125">
        <v>187447127.31499991</v>
      </c>
      <c r="J2178" s="125">
        <v>79883100.014846131</v>
      </c>
      <c r="K2178" s="72"/>
      <c r="L2178" s="125">
        <f>SUBTOTAL(9,L2153:L2176)</f>
        <v>187447127.31499991</v>
      </c>
      <c r="M2178" s="125">
        <f>SUBTOTAL(9,M2153:M2176)</f>
        <v>107564027.30015379</v>
      </c>
      <c r="N2178" s="125">
        <f>SUBTOTAL(9,N2153:N2176)</f>
        <v>79883100.014846131</v>
      </c>
      <c r="O2178" s="125">
        <f>SUBTOTAL(9,O2153:O2176)</f>
        <v>0</v>
      </c>
      <c r="P2178" s="125">
        <f>SUBTOTAL(9,P2153:P2176)</f>
        <v>79883100.014846131</v>
      </c>
      <c r="Q2178" s="70"/>
      <c r="R2178" s="71"/>
      <c r="S2178" s="97"/>
      <c r="T2178" s="97"/>
      <c r="U2178" s="64"/>
      <c r="V2178" s="64"/>
    </row>
    <row r="2179" spans="1:22" ht="11.65" customHeight="1" thickTop="1">
      <c r="A2179" s="2">
        <v>2059</v>
      </c>
      <c r="C2179" s="96"/>
      <c r="H2179" s="72"/>
      <c r="I2179" s="4"/>
      <c r="J2179" s="4"/>
      <c r="K2179" s="72"/>
      <c r="L2179" s="4"/>
      <c r="M2179" s="4"/>
      <c r="N2179" s="4"/>
      <c r="O2179" s="4"/>
      <c r="P2179" s="4"/>
      <c r="Q2179" s="70"/>
      <c r="R2179" s="71"/>
      <c r="S2179" s="97"/>
      <c r="T2179" s="97"/>
      <c r="U2179" s="64"/>
      <c r="V2179" s="64"/>
    </row>
    <row r="2180" spans="1:22" ht="11.65" customHeight="1">
      <c r="A2180" s="2">
        <v>2060</v>
      </c>
      <c r="C2180" s="96">
        <v>165</v>
      </c>
      <c r="D2180" s="1" t="s">
        <v>79</v>
      </c>
      <c r="H2180" s="72"/>
      <c r="I2180" s="4"/>
      <c r="J2180" s="4"/>
      <c r="K2180" s="72"/>
      <c r="L2180" s="4"/>
      <c r="M2180" s="4"/>
      <c r="N2180" s="4"/>
      <c r="O2180" s="4"/>
      <c r="P2180" s="4"/>
      <c r="Q2180" s="70"/>
      <c r="R2180" s="71"/>
      <c r="S2180" s="97"/>
      <c r="T2180" s="97"/>
      <c r="U2180" s="64"/>
      <c r="V2180" s="64"/>
    </row>
    <row r="2181" spans="1:22" ht="11.65" customHeight="1">
      <c r="A2181" s="2">
        <v>2061</v>
      </c>
      <c r="C2181" s="96"/>
      <c r="F2181" s="96" t="s">
        <v>666</v>
      </c>
      <c r="G2181" s="1" t="s">
        <v>131</v>
      </c>
      <c r="H2181" s="72"/>
      <c r="I2181" s="4">
        <v>6443761.9550000001</v>
      </c>
      <c r="J2181" s="4">
        <v>3987972.5</v>
      </c>
      <c r="K2181" s="72"/>
      <c r="L2181" s="4">
        <v>6443761.9550000001</v>
      </c>
      <c r="M2181" s="4">
        <f>L2181-N2181</f>
        <v>2455789.4550000001</v>
      </c>
      <c r="N2181" s="98">
        <v>3987972.5</v>
      </c>
      <c r="O2181" s="4">
        <f>P2181-N2181</f>
        <v>0</v>
      </c>
      <c r="P2181" s="4">
        <v>3987972.5</v>
      </c>
      <c r="Q2181" s="70"/>
      <c r="R2181" s="71"/>
      <c r="S2181" s="97"/>
      <c r="T2181" s="97"/>
      <c r="U2181" s="64"/>
      <c r="V2181" s="64"/>
    </row>
    <row r="2182" spans="1:22" ht="11.65" customHeight="1">
      <c r="A2182" s="2">
        <v>2062</v>
      </c>
      <c r="C2182" s="96"/>
      <c r="F2182" s="96" t="s">
        <v>491</v>
      </c>
      <c r="G2182" s="1" t="s">
        <v>641</v>
      </c>
      <c r="H2182" s="72"/>
      <c r="I2182" s="4">
        <v>230833.535</v>
      </c>
      <c r="J2182" s="4">
        <v>98920.493867253565</v>
      </c>
      <c r="K2182" s="72"/>
      <c r="L2182" s="4">
        <v>230833.535</v>
      </c>
      <c r="M2182" s="4">
        <f>L2182-N2182</f>
        <v>131913.04113274644</v>
      </c>
      <c r="N2182" s="98">
        <v>98920.493867253565</v>
      </c>
      <c r="O2182" s="4">
        <f>P2182-N2182</f>
        <v>0</v>
      </c>
      <c r="P2182" s="4">
        <v>98920.493867253565</v>
      </c>
      <c r="Q2182" s="70"/>
      <c r="R2182" s="71"/>
      <c r="S2182" s="97"/>
      <c r="T2182" s="97"/>
      <c r="U2182" s="64"/>
      <c r="V2182" s="64"/>
    </row>
    <row r="2183" spans="1:22" ht="11.65" customHeight="1">
      <c r="A2183" s="2">
        <v>2063</v>
      </c>
      <c r="C2183" s="96"/>
      <c r="F2183" s="96" t="s">
        <v>662</v>
      </c>
      <c r="G2183" s="1" t="s">
        <v>135</v>
      </c>
      <c r="H2183" s="72"/>
      <c r="I2183" s="4">
        <v>2783153.395</v>
      </c>
      <c r="J2183" s="4">
        <v>1201060.9707101225</v>
      </c>
      <c r="K2183" s="72"/>
      <c r="L2183" s="4">
        <v>2783153.395</v>
      </c>
      <c r="M2183" s="4">
        <f>L2183-N2183</f>
        <v>1582092.4242898775</v>
      </c>
      <c r="N2183" s="98">
        <v>1201060.9707101225</v>
      </c>
      <c r="O2183" s="4">
        <f>P2183-N2183</f>
        <v>0</v>
      </c>
      <c r="P2183" s="4">
        <v>1201060.9707101225</v>
      </c>
      <c r="Q2183" s="70"/>
      <c r="R2183" s="71"/>
      <c r="S2183" s="97"/>
      <c r="T2183" s="97"/>
      <c r="U2183" s="64"/>
      <c r="V2183" s="64"/>
    </row>
    <row r="2184" spans="1:22" ht="11.65" customHeight="1">
      <c r="A2184" s="2">
        <v>2064</v>
      </c>
      <c r="C2184" s="96"/>
      <c r="F2184" s="96" t="s">
        <v>574</v>
      </c>
      <c r="G2184" s="1" t="s">
        <v>133</v>
      </c>
      <c r="H2184" s="72"/>
      <c r="I2184" s="4">
        <v>4255287.4550000001</v>
      </c>
      <c r="J2184" s="4">
        <v>1827789.2518838365</v>
      </c>
      <c r="K2184" s="72"/>
      <c r="L2184" s="4">
        <v>4255287.4550000001</v>
      </c>
      <c r="M2184" s="4">
        <f>L2184-N2184</f>
        <v>2427498.2031161636</v>
      </c>
      <c r="N2184" s="98">
        <v>1827789.2518838365</v>
      </c>
      <c r="O2184" s="4">
        <f>P2184-N2184</f>
        <v>0</v>
      </c>
      <c r="P2184" s="4">
        <v>1827789.2518838365</v>
      </c>
      <c r="Q2184" s="70"/>
      <c r="R2184" s="71"/>
      <c r="S2184" s="97"/>
      <c r="T2184" s="97"/>
      <c r="U2184" s="64"/>
      <c r="V2184" s="64"/>
    </row>
    <row r="2185" spans="1:22" ht="11.65" customHeight="1">
      <c r="A2185" s="2">
        <v>2065</v>
      </c>
      <c r="C2185" s="96"/>
      <c r="F2185" s="96" t="s">
        <v>671</v>
      </c>
      <c r="G2185" s="1" t="s">
        <v>134</v>
      </c>
      <c r="H2185" s="72"/>
      <c r="I2185" s="4">
        <v>16567579.76</v>
      </c>
      <c r="J2185" s="4">
        <v>7099805.3729251847</v>
      </c>
      <c r="K2185" s="72"/>
      <c r="L2185" s="4">
        <v>16567579.76</v>
      </c>
      <c r="M2185" s="4">
        <f>L2185-N2185</f>
        <v>9467774.3870748151</v>
      </c>
      <c r="N2185" s="98">
        <v>7099805.3729251847</v>
      </c>
      <c r="O2185" s="4">
        <f>P2185-N2185</f>
        <v>0</v>
      </c>
      <c r="P2185" s="4">
        <v>7099805.3729251847</v>
      </c>
      <c r="Q2185" s="70"/>
      <c r="R2185" s="71"/>
      <c r="S2185" s="97"/>
      <c r="T2185" s="97"/>
      <c r="U2185" s="64"/>
      <c r="V2185" s="64"/>
    </row>
    <row r="2186" spans="1:22" ht="11.65" customHeight="1" thickBot="1">
      <c r="A2186" s="2">
        <v>2066</v>
      </c>
      <c r="C2186" s="101" t="s">
        <v>534</v>
      </c>
      <c r="H2186" s="102" t="s">
        <v>516</v>
      </c>
      <c r="I2186" s="119">
        <v>30280616.100000001</v>
      </c>
      <c r="J2186" s="119">
        <v>14215548.589386396</v>
      </c>
      <c r="K2186" s="102"/>
      <c r="L2186" s="119">
        <f>SUBTOTAL(9,L2181:L2185)</f>
        <v>30280616.100000001</v>
      </c>
      <c r="M2186" s="119">
        <f>SUBTOTAL(9,M2181:M2185)</f>
        <v>16065067.510613602</v>
      </c>
      <c r="N2186" s="119">
        <f>SUBTOTAL(9,N2181:N2185)</f>
        <v>14215548.589386396</v>
      </c>
      <c r="O2186" s="119">
        <f>SUBTOTAL(9,O2181:O2185)</f>
        <v>0</v>
      </c>
      <c r="P2186" s="119">
        <f>SUBTOTAL(9,P2181:P2185)</f>
        <v>14215548.589386396</v>
      </c>
      <c r="Q2186" s="70"/>
      <c r="R2186" s="71"/>
      <c r="S2186" s="97"/>
      <c r="T2186" s="97"/>
      <c r="U2186" s="64"/>
      <c r="V2186" s="64"/>
    </row>
    <row r="2187" spans="1:22" ht="11.65" customHeight="1" thickTop="1">
      <c r="A2187" s="2">
        <v>2067</v>
      </c>
      <c r="C2187" s="96"/>
      <c r="H2187" s="72"/>
      <c r="I2187" s="4"/>
      <c r="J2187" s="4"/>
      <c r="K2187" s="72"/>
      <c r="L2187" s="4"/>
      <c r="M2187" s="4"/>
      <c r="N2187" s="4"/>
      <c r="O2187" s="4"/>
      <c r="P2187" s="4"/>
      <c r="Q2187" s="70"/>
      <c r="R2187" s="71"/>
      <c r="S2187" s="97"/>
      <c r="T2187" s="97"/>
      <c r="U2187" s="64"/>
      <c r="V2187" s="64"/>
    </row>
    <row r="2188" spans="1:22" ht="11.65" customHeight="1">
      <c r="A2188" s="2">
        <v>2068</v>
      </c>
      <c r="C2188" s="96" t="s">
        <v>535</v>
      </c>
      <c r="D2188" s="1" t="s">
        <v>536</v>
      </c>
      <c r="H2188" s="72"/>
      <c r="I2188" s="4"/>
      <c r="J2188" s="4"/>
      <c r="K2188" s="72"/>
      <c r="L2188" s="4"/>
      <c r="M2188" s="4"/>
      <c r="N2188" s="4"/>
      <c r="O2188" s="4"/>
      <c r="P2188" s="4"/>
      <c r="Q2188" s="70"/>
      <c r="R2188" s="71"/>
      <c r="S2188" s="97"/>
      <c r="T2188" s="97"/>
      <c r="U2188" s="64"/>
      <c r="V2188" s="64"/>
    </row>
    <row r="2189" spans="1:22" ht="11.65" customHeight="1">
      <c r="A2189" s="2">
        <v>2069</v>
      </c>
      <c r="C2189" s="96"/>
      <c r="F2189" s="96" t="s">
        <v>694</v>
      </c>
      <c r="G2189" s="1" t="s">
        <v>131</v>
      </c>
      <c r="H2189" s="72"/>
      <c r="I2189" s="4">
        <v>96769436.640000015</v>
      </c>
      <c r="J2189" s="4">
        <v>1716278.405</v>
      </c>
      <c r="K2189" s="72"/>
      <c r="L2189" s="4">
        <v>95086245.873421058</v>
      </c>
      <c r="M2189" s="4">
        <f t="shared" ref="M2189:M2195" si="76">L2189-N2189</f>
        <v>95053158.234999999</v>
      </c>
      <c r="N2189" s="98">
        <v>33087.638421052136</v>
      </c>
      <c r="O2189" s="4">
        <f t="shared" ref="O2189:O2195" si="77">P2189-N2189</f>
        <v>0</v>
      </c>
      <c r="P2189" s="4">
        <v>33087.638421052136</v>
      </c>
      <c r="Q2189" s="70"/>
      <c r="R2189" s="71"/>
      <c r="S2189" s="97"/>
      <c r="T2189" s="97"/>
      <c r="U2189" s="64"/>
      <c r="V2189" s="64"/>
    </row>
    <row r="2190" spans="1:22" ht="11.65" customHeight="1">
      <c r="A2190" s="2">
        <v>2070</v>
      </c>
      <c r="C2190" s="96"/>
      <c r="F2190" s="96" t="s">
        <v>695</v>
      </c>
      <c r="G2190" s="1" t="s">
        <v>135</v>
      </c>
      <c r="H2190" s="72"/>
      <c r="I2190" s="4">
        <v>0</v>
      </c>
      <c r="J2190" s="4">
        <v>0</v>
      </c>
      <c r="K2190" s="72"/>
      <c r="L2190" s="4">
        <v>0</v>
      </c>
      <c r="M2190" s="4">
        <f t="shared" si="76"/>
        <v>0</v>
      </c>
      <c r="N2190" s="98">
        <v>0</v>
      </c>
      <c r="O2190" s="4">
        <f t="shared" si="77"/>
        <v>0</v>
      </c>
      <c r="P2190" s="4">
        <v>0</v>
      </c>
      <c r="Q2190" s="70"/>
      <c r="R2190" s="71"/>
      <c r="S2190" s="97"/>
      <c r="T2190" s="97"/>
      <c r="U2190" s="64"/>
      <c r="V2190" s="64"/>
    </row>
    <row r="2191" spans="1:22" ht="11.65" customHeight="1">
      <c r="A2191" s="2">
        <v>2071</v>
      </c>
      <c r="C2191" s="96"/>
      <c r="F2191" s="96" t="s">
        <v>574</v>
      </c>
      <c r="G2191" s="1" t="s">
        <v>209</v>
      </c>
      <c r="H2191" s="72"/>
      <c r="I2191" s="4">
        <v>7389298.1799999997</v>
      </c>
      <c r="J2191" s="4">
        <v>3199601.4950677329</v>
      </c>
      <c r="K2191" s="72"/>
      <c r="L2191" s="4">
        <v>5237983.5200000014</v>
      </c>
      <c r="M2191" s="4">
        <f t="shared" si="76"/>
        <v>2969911.5741292029</v>
      </c>
      <c r="N2191" s="98">
        <v>2268071.9458707985</v>
      </c>
      <c r="O2191" s="4">
        <f t="shared" si="77"/>
        <v>0</v>
      </c>
      <c r="P2191" s="4">
        <v>2268071.9458707985</v>
      </c>
      <c r="Q2191" s="70"/>
      <c r="R2191" s="71"/>
      <c r="S2191" s="97"/>
      <c r="T2191" s="97"/>
      <c r="U2191" s="64"/>
      <c r="V2191" s="64"/>
    </row>
    <row r="2192" spans="1:22" ht="11.65" customHeight="1">
      <c r="A2192" s="2">
        <v>2072</v>
      </c>
      <c r="C2192" s="96"/>
      <c r="F2192" s="96" t="s">
        <v>695</v>
      </c>
      <c r="G2192" s="1" t="s">
        <v>640</v>
      </c>
      <c r="H2192" s="72"/>
      <c r="I2192" s="4">
        <v>663660.4</v>
      </c>
      <c r="J2192" s="4">
        <v>286400.52886695747</v>
      </c>
      <c r="K2192" s="72"/>
      <c r="L2192" s="4">
        <v>-1.6666666720993817E-2</v>
      </c>
      <c r="M2192" s="4">
        <f t="shared" si="76"/>
        <v>-9.4742198560882895E-3</v>
      </c>
      <c r="N2192" s="98">
        <v>-7.1924468649055282E-3</v>
      </c>
      <c r="O2192" s="4">
        <f t="shared" si="77"/>
        <v>0</v>
      </c>
      <c r="P2192" s="4">
        <v>-7.1924468649055282E-3</v>
      </c>
      <c r="Q2192" s="70"/>
      <c r="R2192" s="71"/>
      <c r="S2192" s="97"/>
      <c r="T2192" s="97"/>
      <c r="U2192" s="64"/>
      <c r="V2192" s="64"/>
    </row>
    <row r="2193" spans="1:22" ht="11.65" customHeight="1">
      <c r="A2193" s="2">
        <v>2073</v>
      </c>
      <c r="C2193" s="96"/>
      <c r="F2193" s="96" t="s">
        <v>574</v>
      </c>
      <c r="G2193" s="1" t="s">
        <v>133</v>
      </c>
      <c r="H2193" s="72"/>
      <c r="I2193" s="4">
        <v>0</v>
      </c>
      <c r="J2193" s="4">
        <v>0</v>
      </c>
      <c r="K2193" s="72"/>
      <c r="L2193" s="4">
        <v>0</v>
      </c>
      <c r="M2193" s="4">
        <f t="shared" si="76"/>
        <v>0</v>
      </c>
      <c r="N2193" s="98">
        <v>0</v>
      </c>
      <c r="O2193" s="4">
        <f t="shared" si="77"/>
        <v>0</v>
      </c>
      <c r="P2193" s="4">
        <v>0</v>
      </c>
      <c r="Q2193" s="70"/>
      <c r="R2193" s="71"/>
      <c r="S2193" s="97"/>
      <c r="T2193" s="97"/>
      <c r="U2193" s="64"/>
      <c r="V2193" s="64"/>
    </row>
    <row r="2194" spans="1:22" ht="11.65" customHeight="1">
      <c r="A2194" s="2">
        <v>2074</v>
      </c>
      <c r="C2194" s="96"/>
      <c r="F2194" s="96" t="s">
        <v>574</v>
      </c>
      <c r="G2194" s="1" t="s">
        <v>135</v>
      </c>
      <c r="H2194" s="72"/>
      <c r="I2194" s="4">
        <v>0</v>
      </c>
      <c r="J2194" s="4">
        <v>0</v>
      </c>
      <c r="K2194" s="72"/>
      <c r="L2194" s="4">
        <v>0</v>
      </c>
      <c r="M2194" s="4">
        <f t="shared" si="76"/>
        <v>0</v>
      </c>
      <c r="N2194" s="98">
        <v>0</v>
      </c>
      <c r="O2194" s="4">
        <f t="shared" si="77"/>
        <v>0</v>
      </c>
      <c r="P2194" s="4">
        <v>0</v>
      </c>
      <c r="Q2194" s="70"/>
      <c r="R2194" s="71"/>
      <c r="S2194" s="97"/>
      <c r="T2194" s="97"/>
      <c r="U2194" s="64"/>
      <c r="V2194" s="64"/>
    </row>
    <row r="2195" spans="1:22" ht="11.65" customHeight="1">
      <c r="A2195" s="2">
        <v>2075</v>
      </c>
      <c r="C2195" s="96"/>
      <c r="F2195" s="96" t="s">
        <v>696</v>
      </c>
      <c r="G2195" s="1" t="s">
        <v>134</v>
      </c>
      <c r="H2195" s="72"/>
      <c r="I2195" s="4">
        <v>8506961.25</v>
      </c>
      <c r="J2195" s="4">
        <v>3645539.6663209633</v>
      </c>
      <c r="K2195" s="72"/>
      <c r="L2195" s="4">
        <v>8506961.25</v>
      </c>
      <c r="M2195" s="4">
        <f t="shared" si="76"/>
        <v>4861421.5836790372</v>
      </c>
      <c r="N2195" s="98">
        <v>3645539.6663209633</v>
      </c>
      <c r="O2195" s="4">
        <f t="shared" si="77"/>
        <v>0</v>
      </c>
      <c r="P2195" s="4">
        <v>3645539.6663209633</v>
      </c>
      <c r="Q2195" s="70"/>
      <c r="R2195" s="71"/>
      <c r="S2195" s="97"/>
      <c r="T2195" s="97"/>
      <c r="U2195" s="64"/>
      <c r="V2195" s="64"/>
    </row>
    <row r="2196" spans="1:22" ht="11.65" customHeight="1" thickBot="1">
      <c r="A2196" s="2">
        <v>2076</v>
      </c>
      <c r="C2196" s="96"/>
      <c r="H2196" s="72" t="s">
        <v>537</v>
      </c>
      <c r="I2196" s="114">
        <v>113329356.47000003</v>
      </c>
      <c r="J2196" s="114">
        <v>8847820.0952556543</v>
      </c>
      <c r="K2196" s="72"/>
      <c r="L2196" s="114">
        <f>SUBTOTAL(9,L2189:L2195)</f>
        <v>108831190.62675439</v>
      </c>
      <c r="M2196" s="114">
        <f>SUBTOTAL(9,M2189:M2195)</f>
        <v>102884491.38333403</v>
      </c>
      <c r="N2196" s="114">
        <f>SUBTOTAL(9,N2189:N2195)</f>
        <v>5946699.2434203671</v>
      </c>
      <c r="O2196" s="114">
        <f>SUBTOTAL(9,O2189:O2195)</f>
        <v>0</v>
      </c>
      <c r="P2196" s="114">
        <f>SUBTOTAL(9,P2189:P2195)</f>
        <v>5946699.2434203671</v>
      </c>
      <c r="Q2196" s="70"/>
      <c r="R2196" s="71"/>
      <c r="S2196" s="97"/>
      <c r="T2196" s="97"/>
      <c r="U2196" s="64"/>
      <c r="V2196" s="64"/>
    </row>
    <row r="2197" spans="1:22" ht="11.65" customHeight="1" thickTop="1">
      <c r="A2197" s="2">
        <v>2077</v>
      </c>
      <c r="C2197" s="96"/>
      <c r="H2197" s="72"/>
      <c r="I2197" s="104"/>
      <c r="J2197" s="104"/>
      <c r="K2197" s="72"/>
      <c r="L2197" s="104"/>
      <c r="M2197" s="4"/>
      <c r="N2197" s="4"/>
      <c r="O2197" s="4"/>
      <c r="P2197" s="4"/>
      <c r="Q2197" s="70"/>
      <c r="R2197" s="71"/>
      <c r="S2197" s="97"/>
      <c r="T2197" s="97"/>
      <c r="U2197" s="64"/>
      <c r="V2197" s="64"/>
    </row>
    <row r="2198" spans="1:22" ht="11.65" customHeight="1">
      <c r="A2198" s="2">
        <v>2078</v>
      </c>
      <c r="C2198" s="96" t="s">
        <v>538</v>
      </c>
      <c r="D2198" s="1" t="s">
        <v>76</v>
      </c>
      <c r="H2198" s="72"/>
      <c r="I2198" s="4"/>
      <c r="J2198" s="4"/>
      <c r="K2198" s="72"/>
      <c r="L2198" s="4"/>
      <c r="M2198" s="4"/>
      <c r="N2198" s="4"/>
      <c r="O2198" s="4"/>
      <c r="P2198" s="4"/>
      <c r="Q2198" s="70"/>
      <c r="R2198" s="71"/>
      <c r="S2198" s="97"/>
      <c r="T2198" s="97"/>
      <c r="U2198" s="64"/>
      <c r="V2198" s="64"/>
    </row>
    <row r="2199" spans="1:22" ht="11.65" customHeight="1">
      <c r="A2199" s="2">
        <v>2079</v>
      </c>
      <c r="C2199" s="96"/>
      <c r="F2199" s="96" t="s">
        <v>672</v>
      </c>
      <c r="G2199" s="1" t="s">
        <v>131</v>
      </c>
      <c r="H2199" s="72"/>
      <c r="I2199" s="4">
        <v>14820380.164999999</v>
      </c>
      <c r="J2199" s="4">
        <v>0</v>
      </c>
      <c r="K2199" s="72"/>
      <c r="L2199" s="4">
        <v>14820380.164999999</v>
      </c>
      <c r="M2199" s="4">
        <f t="shared" ref="M2199:M2206" si="78">L2199-N2199</f>
        <v>14820380.164999999</v>
      </c>
      <c r="N2199" s="98">
        <v>0</v>
      </c>
      <c r="O2199" s="4">
        <f t="shared" ref="O2199:O2206" si="79">P2199-N2199</f>
        <v>0</v>
      </c>
      <c r="P2199" s="4">
        <v>0</v>
      </c>
      <c r="Q2199" s="70"/>
      <c r="R2199" s="71"/>
      <c r="S2199" s="97"/>
      <c r="T2199" s="97"/>
      <c r="U2199" s="64"/>
      <c r="V2199" s="64"/>
    </row>
    <row r="2200" spans="1:22" ht="11.65" customHeight="1">
      <c r="A2200" s="2">
        <v>2080</v>
      </c>
      <c r="C2200" s="96"/>
      <c r="F2200" s="96" t="s">
        <v>574</v>
      </c>
      <c r="G2200" s="1" t="s">
        <v>135</v>
      </c>
      <c r="H2200" s="72"/>
      <c r="I2200" s="4">
        <v>0</v>
      </c>
      <c r="J2200" s="4">
        <v>0</v>
      </c>
      <c r="K2200" s="72"/>
      <c r="L2200" s="4">
        <v>0</v>
      </c>
      <c r="M2200" s="4">
        <f t="shared" si="78"/>
        <v>0</v>
      </c>
      <c r="N2200" s="98">
        <v>0</v>
      </c>
      <c r="O2200" s="4">
        <f t="shared" si="79"/>
        <v>0</v>
      </c>
      <c r="P2200" s="4">
        <v>0</v>
      </c>
      <c r="Q2200" s="70"/>
      <c r="R2200" s="71"/>
      <c r="S2200" s="97"/>
      <c r="T2200" s="97"/>
      <c r="U2200" s="64"/>
      <c r="V2200" s="64"/>
    </row>
    <row r="2201" spans="1:22" ht="11.65" customHeight="1">
      <c r="A2201" s="2">
        <v>2081</v>
      </c>
      <c r="C2201" s="96"/>
      <c r="F2201" s="96" t="s">
        <v>574</v>
      </c>
      <c r="G2201" s="1" t="s">
        <v>135</v>
      </c>
      <c r="H2201" s="72"/>
      <c r="I2201" s="4">
        <v>0</v>
      </c>
      <c r="J2201" s="4">
        <v>0</v>
      </c>
      <c r="K2201" s="72"/>
      <c r="L2201" s="4">
        <v>0</v>
      </c>
      <c r="M2201" s="4">
        <f t="shared" si="78"/>
        <v>0</v>
      </c>
      <c r="N2201" s="98">
        <v>0</v>
      </c>
      <c r="O2201" s="4">
        <f t="shared" si="79"/>
        <v>0</v>
      </c>
      <c r="P2201" s="4">
        <v>0</v>
      </c>
      <c r="Q2201" s="70"/>
      <c r="R2201" s="71"/>
      <c r="S2201" s="97"/>
      <c r="T2201" s="97"/>
      <c r="U2201" s="64"/>
      <c r="V2201" s="64"/>
    </row>
    <row r="2202" spans="1:22" ht="11.65" customHeight="1">
      <c r="A2202" s="2">
        <v>2082</v>
      </c>
      <c r="C2202" s="96"/>
      <c r="F2202" s="96" t="s">
        <v>695</v>
      </c>
      <c r="G2202" s="1" t="s">
        <v>135</v>
      </c>
      <c r="H2202" s="72"/>
      <c r="I2202" s="4">
        <v>47554764.055</v>
      </c>
      <c r="J2202" s="4">
        <v>20522106.751427956</v>
      </c>
      <c r="K2202" s="72"/>
      <c r="L2202" s="4">
        <v>56715548.793989748</v>
      </c>
      <c r="M2202" s="4">
        <f t="shared" si="78"/>
        <v>32240134.606886834</v>
      </c>
      <c r="N2202" s="98">
        <v>24475414.187102914</v>
      </c>
      <c r="O2202" s="4">
        <f t="shared" si="79"/>
        <v>0</v>
      </c>
      <c r="P2202" s="4">
        <v>24475414.187102914</v>
      </c>
      <c r="Q2202" s="70"/>
      <c r="R2202" s="71"/>
      <c r="S2202" s="97"/>
      <c r="T2202" s="97"/>
      <c r="U2202" s="64"/>
      <c r="V2202" s="64"/>
    </row>
    <row r="2203" spans="1:22" ht="11.65" customHeight="1">
      <c r="A2203" s="2">
        <v>2083</v>
      </c>
      <c r="C2203" s="96"/>
      <c r="F2203" s="96" t="s">
        <v>672</v>
      </c>
      <c r="G2203" s="1" t="s">
        <v>134</v>
      </c>
      <c r="H2203" s="72"/>
      <c r="I2203" s="4">
        <v>8963.15</v>
      </c>
      <c r="J2203" s="4">
        <v>3841.0329963810218</v>
      </c>
      <c r="K2203" s="72"/>
      <c r="L2203" s="4">
        <v>8963.15</v>
      </c>
      <c r="M2203" s="4">
        <f t="shared" si="78"/>
        <v>5122.1170036189778</v>
      </c>
      <c r="N2203" s="98">
        <v>3841.0329963810218</v>
      </c>
      <c r="O2203" s="4">
        <f t="shared" si="79"/>
        <v>0</v>
      </c>
      <c r="P2203" s="4">
        <v>3841.0329963810218</v>
      </c>
      <c r="Q2203" s="70"/>
      <c r="R2203" s="71"/>
      <c r="S2203" s="97"/>
      <c r="T2203" s="97"/>
      <c r="U2203" s="64"/>
      <c r="V2203" s="64"/>
    </row>
    <row r="2204" spans="1:22" ht="11.65" customHeight="1">
      <c r="A2204" s="2">
        <v>2084</v>
      </c>
      <c r="C2204" s="96"/>
      <c r="F2204" s="96" t="s">
        <v>574</v>
      </c>
      <c r="G2204" s="1" t="s">
        <v>133</v>
      </c>
      <c r="H2204" s="72"/>
      <c r="I2204" s="4">
        <v>10875494.24</v>
      </c>
      <c r="J2204" s="4">
        <v>4671390.9908576487</v>
      </c>
      <c r="K2204" s="72"/>
      <c r="L2204" s="4">
        <v>10305978.865</v>
      </c>
      <c r="M2204" s="4">
        <f t="shared" si="78"/>
        <v>5879213.9052191619</v>
      </c>
      <c r="N2204" s="98">
        <v>4426764.9597808383</v>
      </c>
      <c r="O2204" s="4">
        <f t="shared" si="79"/>
        <v>0</v>
      </c>
      <c r="P2204" s="4">
        <v>4426764.9597808383</v>
      </c>
      <c r="Q2204" s="70"/>
      <c r="R2204" s="71"/>
      <c r="S2204" s="97"/>
      <c r="T2204" s="97"/>
      <c r="U2204" s="64"/>
      <c r="V2204" s="64"/>
    </row>
    <row r="2205" spans="1:22" ht="11.65" customHeight="1">
      <c r="A2205" s="2">
        <v>2085</v>
      </c>
      <c r="C2205" s="96"/>
      <c r="F2205" s="96" t="s">
        <v>574</v>
      </c>
      <c r="G2205" s="1" t="s">
        <v>135</v>
      </c>
      <c r="H2205" s="72"/>
      <c r="I2205" s="4">
        <v>0</v>
      </c>
      <c r="J2205" s="4">
        <v>0</v>
      </c>
      <c r="K2205" s="72"/>
      <c r="L2205" s="4">
        <v>0</v>
      </c>
      <c r="M2205" s="4">
        <f t="shared" si="78"/>
        <v>0</v>
      </c>
      <c r="N2205" s="98">
        <v>0</v>
      </c>
      <c r="O2205" s="4">
        <f t="shared" si="79"/>
        <v>0</v>
      </c>
      <c r="P2205" s="4">
        <v>0</v>
      </c>
      <c r="Q2205" s="70"/>
      <c r="R2205" s="71"/>
      <c r="S2205" s="97"/>
      <c r="T2205" s="97"/>
      <c r="U2205" s="64"/>
      <c r="V2205" s="64"/>
    </row>
    <row r="2206" spans="1:22" ht="11.65" customHeight="1">
      <c r="A2206" s="2">
        <v>2086</v>
      </c>
      <c r="C2206" s="96"/>
      <c r="F2206" s="96" t="s">
        <v>491</v>
      </c>
      <c r="G2206" s="1" t="s">
        <v>643</v>
      </c>
      <c r="H2206" s="72"/>
      <c r="I2206" s="4">
        <v>0</v>
      </c>
      <c r="J2206" s="4">
        <v>0</v>
      </c>
      <c r="K2206" s="72"/>
      <c r="L2206" s="4">
        <v>0</v>
      </c>
      <c r="M2206" s="4">
        <f t="shared" si="78"/>
        <v>0</v>
      </c>
      <c r="N2206" s="98">
        <v>0</v>
      </c>
      <c r="O2206" s="4">
        <f t="shared" si="79"/>
        <v>0</v>
      </c>
      <c r="P2206" s="4">
        <v>0</v>
      </c>
      <c r="Q2206" s="70"/>
      <c r="R2206" s="71"/>
      <c r="S2206" s="97"/>
      <c r="T2206" s="97"/>
      <c r="U2206" s="64"/>
      <c r="V2206" s="64"/>
    </row>
    <row r="2207" spans="1:22" ht="11.65" customHeight="1" thickBot="1">
      <c r="A2207" s="2">
        <v>2087</v>
      </c>
      <c r="C2207" s="101" t="s">
        <v>539</v>
      </c>
      <c r="H2207" s="102" t="s">
        <v>537</v>
      </c>
      <c r="I2207" s="119">
        <v>73259601.609999999</v>
      </c>
      <c r="J2207" s="119">
        <v>25197338.775281988</v>
      </c>
      <c r="K2207" s="102"/>
      <c r="L2207" s="119">
        <f>SUBTOTAL(9,L2199:L2206)</f>
        <v>81850870.97398974</v>
      </c>
      <c r="M2207" s="119">
        <f>SUBTOTAL(9,M2199:M2206)</f>
        <v>52944850.794109613</v>
      </c>
      <c r="N2207" s="119">
        <f>SUBTOTAL(9,N2199:N2206)</f>
        <v>28906020.179880135</v>
      </c>
      <c r="O2207" s="119">
        <f>SUBTOTAL(9,O2199:O2206)</f>
        <v>0</v>
      </c>
      <c r="P2207" s="119">
        <f>SUBTOTAL(9,P2199:P2206)</f>
        <v>28906020.179880135</v>
      </c>
      <c r="Q2207" s="70"/>
      <c r="R2207" s="71"/>
      <c r="S2207" s="97"/>
      <c r="T2207" s="97"/>
      <c r="U2207" s="64"/>
      <c r="V2207" s="64"/>
    </row>
    <row r="2208" spans="1:22" ht="11.65" customHeight="1" thickTop="1">
      <c r="A2208" s="2">
        <v>2088</v>
      </c>
      <c r="C2208" s="96"/>
      <c r="H2208" s="72"/>
      <c r="I2208" s="4"/>
      <c r="J2208" s="4"/>
      <c r="K2208" s="72"/>
      <c r="L2208" s="4"/>
      <c r="M2208" s="4"/>
      <c r="N2208" s="4"/>
      <c r="O2208" s="4"/>
      <c r="P2208" s="4"/>
      <c r="Q2208" s="70"/>
      <c r="R2208" s="71"/>
      <c r="S2208" s="97"/>
      <c r="T2208" s="97"/>
      <c r="U2208" s="64"/>
      <c r="V2208" s="64"/>
    </row>
    <row r="2209" spans="1:22" ht="11.65" customHeight="1">
      <c r="A2209" s="2">
        <v>2089</v>
      </c>
      <c r="C2209" s="96" t="s">
        <v>82</v>
      </c>
      <c r="H2209" s="72"/>
      <c r="I2209" s="4"/>
      <c r="J2209" s="4"/>
      <c r="K2209" s="72"/>
      <c r="L2209" s="4"/>
      <c r="M2209" s="4"/>
      <c r="N2209" s="4"/>
      <c r="O2209" s="4"/>
      <c r="P2209" s="4"/>
      <c r="Q2209" s="70"/>
      <c r="R2209" s="71"/>
      <c r="S2209" s="97"/>
      <c r="T2209" s="97"/>
      <c r="U2209" s="64"/>
      <c r="V2209" s="64"/>
    </row>
    <row r="2210" spans="1:22" ht="11.65" customHeight="1">
      <c r="A2210" s="2">
        <v>2090</v>
      </c>
      <c r="C2210" s="96" t="s">
        <v>540</v>
      </c>
      <c r="D2210" s="1" t="s">
        <v>541</v>
      </c>
      <c r="H2210" s="72"/>
      <c r="I2210" s="4"/>
      <c r="J2210" s="4"/>
      <c r="K2210" s="72"/>
      <c r="L2210" s="4"/>
      <c r="M2210" s="4"/>
      <c r="N2210" s="4"/>
      <c r="O2210" s="4"/>
      <c r="P2210" s="4"/>
      <c r="Q2210" s="70"/>
      <c r="R2210" s="71"/>
      <c r="S2210" s="97"/>
      <c r="T2210" s="97"/>
      <c r="U2210" s="64"/>
      <c r="V2210" s="64"/>
    </row>
    <row r="2211" spans="1:22" ht="11.65" customHeight="1">
      <c r="A2211" s="2">
        <v>2091</v>
      </c>
      <c r="C2211" s="96"/>
      <c r="F2211" s="96" t="s">
        <v>540</v>
      </c>
      <c r="G2211" s="1" t="s">
        <v>131</v>
      </c>
      <c r="H2211" s="72"/>
      <c r="I2211" s="4">
        <v>28658010.301273949</v>
      </c>
      <c r="J2211" s="4">
        <v>12447252.841115678</v>
      </c>
      <c r="K2211" s="72"/>
      <c r="L2211" s="4">
        <v>42025840.599655345</v>
      </c>
      <c r="M2211" s="4">
        <f>L2211-N2211</f>
        <v>23367920.876639754</v>
      </c>
      <c r="N2211" s="98">
        <v>18657919.723015592</v>
      </c>
      <c r="O2211" s="4">
        <f>P2211-N2211</f>
        <v>0</v>
      </c>
      <c r="P2211" s="4">
        <v>18657919.723015592</v>
      </c>
      <c r="Q2211" s="70"/>
      <c r="R2211" s="71"/>
      <c r="S2211" s="97"/>
      <c r="T2211" s="97"/>
      <c r="U2211" s="64"/>
      <c r="V2211" s="64"/>
    </row>
    <row r="2212" spans="1:22" ht="11.65" customHeight="1">
      <c r="A2212" s="2">
        <v>2092</v>
      </c>
      <c r="C2212" s="96"/>
      <c r="F2212" s="96" t="s">
        <v>540</v>
      </c>
      <c r="G2212" s="1" t="s">
        <v>134</v>
      </c>
      <c r="H2212" s="72"/>
      <c r="I2212" s="4">
        <v>0</v>
      </c>
      <c r="J2212" s="4">
        <v>0</v>
      </c>
      <c r="K2212" s="72"/>
      <c r="L2212" s="4">
        <v>0</v>
      </c>
      <c r="M2212" s="4">
        <f>L2212-N2212</f>
        <v>0</v>
      </c>
      <c r="N2212" s="98">
        <v>0</v>
      </c>
      <c r="O2212" s="4">
        <f>P2212-N2212</f>
        <v>0</v>
      </c>
      <c r="P2212" s="4">
        <v>0</v>
      </c>
      <c r="Q2212" s="70"/>
      <c r="R2212" s="71"/>
      <c r="S2212" s="97"/>
      <c r="T2212" s="97"/>
      <c r="U2212" s="64"/>
      <c r="V2212" s="64"/>
    </row>
    <row r="2213" spans="1:22" ht="11.65" customHeight="1">
      <c r="A2213" s="2">
        <v>2093</v>
      </c>
      <c r="C2213" s="96"/>
      <c r="F2213" s="96" t="s">
        <v>540</v>
      </c>
      <c r="G2213" s="1" t="s">
        <v>133</v>
      </c>
      <c r="H2213" s="72"/>
      <c r="I2213" s="4">
        <v>0</v>
      </c>
      <c r="J2213" s="4">
        <v>0</v>
      </c>
      <c r="K2213" s="72"/>
      <c r="L2213" s="4">
        <v>0</v>
      </c>
      <c r="M2213" s="4">
        <f>L2213-N2213</f>
        <v>0</v>
      </c>
      <c r="N2213" s="98">
        <v>0</v>
      </c>
      <c r="O2213" s="4">
        <f>P2213-N2213</f>
        <v>0</v>
      </c>
      <c r="P2213" s="4">
        <v>0</v>
      </c>
      <c r="Q2213" s="70"/>
      <c r="R2213" s="71"/>
      <c r="S2213" s="97"/>
      <c r="T2213" s="97"/>
      <c r="U2213" s="64"/>
      <c r="V2213" s="64"/>
    </row>
    <row r="2214" spans="1:22" ht="11.65" customHeight="1">
      <c r="A2214" s="2">
        <v>2094</v>
      </c>
      <c r="C2214" s="96"/>
      <c r="H2214" s="72" t="s">
        <v>542</v>
      </c>
      <c r="I2214" s="99">
        <v>28658010.301273949</v>
      </c>
      <c r="J2214" s="99">
        <v>12447252.841115678</v>
      </c>
      <c r="K2214" s="72"/>
      <c r="L2214" s="99">
        <f>SUBTOTAL(9,L2211:L2213)</f>
        <v>42025840.599655345</v>
      </c>
      <c r="M2214" s="99">
        <f>SUBTOTAL(9,M2211:M2213)</f>
        <v>23367920.876639754</v>
      </c>
      <c r="N2214" s="99">
        <f>SUBTOTAL(9,N2211:N2213)</f>
        <v>18657919.723015592</v>
      </c>
      <c r="O2214" s="99">
        <f>SUBTOTAL(9,O2211:O2213)</f>
        <v>0</v>
      </c>
      <c r="P2214" s="99">
        <f>SUBTOTAL(9,P2211:P2213)</f>
        <v>18657919.723015592</v>
      </c>
      <c r="Q2214" s="70"/>
      <c r="R2214" s="71"/>
      <c r="S2214" s="97"/>
      <c r="T2214" s="97"/>
      <c r="U2214" s="64"/>
      <c r="V2214" s="64"/>
    </row>
    <row r="2215" spans="1:22" ht="11.65" customHeight="1">
      <c r="A2215" s="2">
        <v>2095</v>
      </c>
      <c r="C2215" s="96"/>
      <c r="H2215" s="72"/>
      <c r="I2215" s="4"/>
      <c r="J2215" s="4"/>
      <c r="K2215" s="72"/>
      <c r="L2215" s="4"/>
      <c r="M2215" s="4"/>
      <c r="N2215" s="4"/>
      <c r="O2215" s="4"/>
      <c r="P2215" s="4"/>
      <c r="Q2215" s="70"/>
      <c r="R2215" s="71"/>
      <c r="S2215" s="97"/>
      <c r="T2215" s="97"/>
      <c r="U2215" s="64"/>
      <c r="V2215" s="64"/>
    </row>
    <row r="2216" spans="1:22" ht="11.65" customHeight="1">
      <c r="A2216" s="2">
        <v>2096</v>
      </c>
      <c r="C2216" s="96" t="s">
        <v>543</v>
      </c>
      <c r="D2216" s="138" t="s">
        <v>544</v>
      </c>
      <c r="E2216" s="121"/>
      <c r="H2216" s="72"/>
      <c r="I2216" s="4"/>
      <c r="J2216" s="4"/>
      <c r="K2216" s="72"/>
      <c r="L2216" s="4"/>
      <c r="M2216" s="4"/>
      <c r="N2216" s="4"/>
      <c r="O2216" s="4"/>
      <c r="P2216" s="4"/>
      <c r="Q2216" s="70"/>
      <c r="R2216" s="71"/>
      <c r="S2216" s="97"/>
      <c r="T2216" s="97"/>
      <c r="U2216" s="64"/>
      <c r="V2216" s="64"/>
    </row>
    <row r="2217" spans="1:22" ht="11.65" customHeight="1">
      <c r="A2217" s="2">
        <v>2097</v>
      </c>
      <c r="C2217" s="96">
        <v>131</v>
      </c>
      <c r="D2217" s="123" t="s">
        <v>545</v>
      </c>
      <c r="E2217" s="121"/>
      <c r="F2217" s="96" t="s">
        <v>491</v>
      </c>
      <c r="G2217" s="1" t="s">
        <v>644</v>
      </c>
      <c r="H2217" s="72"/>
      <c r="I2217" s="4">
        <v>0</v>
      </c>
      <c r="J2217" s="4">
        <v>0</v>
      </c>
      <c r="K2217" s="72"/>
      <c r="L2217" s="4">
        <v>0</v>
      </c>
      <c r="M2217" s="4">
        <f t="shared" ref="M2217:M2226" si="80">L2217-N2217</f>
        <v>0</v>
      </c>
      <c r="N2217" s="98">
        <v>0</v>
      </c>
      <c r="O2217" s="4">
        <f t="shared" ref="O2217:O2226" si="81">P2217-N2217</f>
        <v>0</v>
      </c>
      <c r="P2217" s="4">
        <v>0</v>
      </c>
      <c r="Q2217" s="70"/>
      <c r="R2217" s="71"/>
      <c r="S2217" s="97"/>
      <c r="T2217" s="97"/>
      <c r="U2217" s="64"/>
      <c r="V2217" s="64"/>
    </row>
    <row r="2218" spans="1:22" ht="11.65" customHeight="1">
      <c r="A2218" s="2">
        <v>2098</v>
      </c>
      <c r="C2218" s="96">
        <v>135</v>
      </c>
      <c r="D2218" s="123" t="s">
        <v>546</v>
      </c>
      <c r="E2218" s="121"/>
      <c r="F2218" s="96" t="s">
        <v>491</v>
      </c>
      <c r="G2218" s="1" t="s">
        <v>135</v>
      </c>
      <c r="H2218" s="72"/>
      <c r="I2218" s="4">
        <v>0</v>
      </c>
      <c r="J2218" s="4">
        <v>0</v>
      </c>
      <c r="K2218" s="72"/>
      <c r="L2218" s="4">
        <v>0</v>
      </c>
      <c r="M2218" s="4">
        <f t="shared" si="80"/>
        <v>0</v>
      </c>
      <c r="N2218" s="98">
        <v>0</v>
      </c>
      <c r="O2218" s="4">
        <f t="shared" si="81"/>
        <v>0</v>
      </c>
      <c r="P2218" s="4">
        <v>0</v>
      </c>
      <c r="Q2218" s="70"/>
      <c r="R2218" s="71"/>
      <c r="S2218" s="97"/>
      <c r="T2218" s="97"/>
      <c r="U2218" s="64"/>
      <c r="V2218" s="64"/>
    </row>
    <row r="2219" spans="1:22" ht="11.65" customHeight="1">
      <c r="A2219" s="2">
        <v>2099</v>
      </c>
      <c r="C2219" s="96">
        <v>141</v>
      </c>
      <c r="D2219" s="123" t="s">
        <v>547</v>
      </c>
      <c r="E2219" s="121"/>
      <c r="F2219" s="96" t="s">
        <v>491</v>
      </c>
      <c r="G2219" s="1" t="s">
        <v>134</v>
      </c>
      <c r="H2219" s="72"/>
      <c r="I2219" s="4">
        <v>0</v>
      </c>
      <c r="J2219" s="4">
        <v>0</v>
      </c>
      <c r="K2219" s="72"/>
      <c r="L2219" s="4">
        <v>0</v>
      </c>
      <c r="M2219" s="4">
        <f>L2219-N2219</f>
        <v>0</v>
      </c>
      <c r="N2219" s="98">
        <v>0</v>
      </c>
      <c r="O2219" s="4">
        <f>P2219-N2219</f>
        <v>0</v>
      </c>
      <c r="P2219" s="4">
        <v>0</v>
      </c>
      <c r="Q2219" s="70"/>
      <c r="R2219" s="71"/>
      <c r="S2219" s="97"/>
      <c r="T2219" s="97"/>
      <c r="U2219" s="64"/>
      <c r="V2219" s="64"/>
    </row>
    <row r="2220" spans="1:22" ht="11.65" customHeight="1">
      <c r="A2220" s="2">
        <v>2100</v>
      </c>
      <c r="C2220" s="96">
        <v>143</v>
      </c>
      <c r="D2220" s="123" t="s">
        <v>548</v>
      </c>
      <c r="E2220" s="121"/>
      <c r="F2220" s="96" t="s">
        <v>491</v>
      </c>
      <c r="G2220" s="1" t="s">
        <v>134</v>
      </c>
      <c r="H2220" s="72"/>
      <c r="I2220" s="4">
        <v>55756133.098333299</v>
      </c>
      <c r="J2220" s="4">
        <v>23893513.662195794</v>
      </c>
      <c r="K2220" s="72"/>
      <c r="L2220" s="4">
        <v>55756133.098333299</v>
      </c>
      <c r="M2220" s="4">
        <f t="shared" si="80"/>
        <v>31862619.436137505</v>
      </c>
      <c r="N2220" s="98">
        <v>23893513.662195794</v>
      </c>
      <c r="O2220" s="4">
        <f t="shared" si="81"/>
        <v>0</v>
      </c>
      <c r="P2220" s="4">
        <v>23893513.662195794</v>
      </c>
      <c r="Q2220" s="70"/>
      <c r="R2220" s="71"/>
      <c r="S2220" s="97"/>
      <c r="T2220" s="97"/>
      <c r="U2220" s="64"/>
      <c r="V2220" s="64"/>
    </row>
    <row r="2221" spans="1:22" ht="11.65" customHeight="1">
      <c r="A2221" s="2">
        <v>2101</v>
      </c>
      <c r="C2221" s="96">
        <v>232</v>
      </c>
      <c r="D2221" s="123" t="s">
        <v>549</v>
      </c>
      <c r="E2221" s="121"/>
      <c r="F2221" s="96" t="s">
        <v>671</v>
      </c>
      <c r="G2221" s="1" t="s">
        <v>131</v>
      </c>
      <c r="H2221" s="72"/>
      <c r="I2221" s="4">
        <v>0</v>
      </c>
      <c r="J2221" s="4">
        <v>0</v>
      </c>
      <c r="K2221" s="72"/>
      <c r="L2221" s="4">
        <v>0</v>
      </c>
      <c r="M2221" s="4">
        <f>L2221-N2221</f>
        <v>0</v>
      </c>
      <c r="N2221" s="98">
        <v>0</v>
      </c>
      <c r="O2221" s="4">
        <f>P2221-N2221</f>
        <v>0</v>
      </c>
      <c r="P2221" s="4">
        <v>0</v>
      </c>
      <c r="Q2221" s="70"/>
      <c r="R2221" s="71"/>
      <c r="S2221" s="97"/>
      <c r="T2221" s="97"/>
      <c r="U2221" s="64"/>
      <c r="V2221" s="64"/>
    </row>
    <row r="2222" spans="1:22" ht="11.65" customHeight="1">
      <c r="A2222" s="2">
        <v>2102</v>
      </c>
      <c r="C2222" s="96">
        <v>232</v>
      </c>
      <c r="D2222" s="123" t="s">
        <v>549</v>
      </c>
      <c r="E2222" s="121"/>
      <c r="F2222" s="96" t="s">
        <v>671</v>
      </c>
      <c r="G2222" s="1" t="s">
        <v>134</v>
      </c>
      <c r="H2222" s="72"/>
      <c r="I2222" s="4">
        <v>-4730325.42749999</v>
      </c>
      <c r="J2222" s="4">
        <v>-2027115.0265975271</v>
      </c>
      <c r="K2222" s="72"/>
      <c r="L2222" s="4">
        <v>-4730325.42749999</v>
      </c>
      <c r="M2222" s="4">
        <f t="shared" si="80"/>
        <v>-2703210.4009024631</v>
      </c>
      <c r="N2222" s="98">
        <v>-2027115.0265975271</v>
      </c>
      <c r="O2222" s="4">
        <f t="shared" si="81"/>
        <v>0</v>
      </c>
      <c r="P2222" s="4">
        <v>-2027115.0265975271</v>
      </c>
      <c r="Q2222" s="70"/>
      <c r="R2222" s="71"/>
      <c r="S2222" s="97"/>
      <c r="T2222" s="97"/>
      <c r="U2222" s="64"/>
      <c r="V2222" s="64"/>
    </row>
    <row r="2223" spans="1:22" ht="11.65" customHeight="1">
      <c r="A2223" s="2">
        <v>2103</v>
      </c>
      <c r="C2223" s="96">
        <v>232</v>
      </c>
      <c r="D2223" s="123" t="s">
        <v>549</v>
      </c>
      <c r="E2223" s="121"/>
      <c r="F2223" s="96" t="s">
        <v>574</v>
      </c>
      <c r="G2223" s="1" t="s">
        <v>133</v>
      </c>
      <c r="H2223" s="72"/>
      <c r="I2223" s="4">
        <v>-3588480.9241666598</v>
      </c>
      <c r="J2223" s="4">
        <v>-1541373.3932534053</v>
      </c>
      <c r="K2223" s="72"/>
      <c r="L2223" s="4">
        <v>-3588480.9241666598</v>
      </c>
      <c r="M2223" s="4">
        <f t="shared" si="80"/>
        <v>-2047107.5309132545</v>
      </c>
      <c r="N2223" s="98">
        <v>-1541373.3932534053</v>
      </c>
      <c r="O2223" s="4">
        <f t="shared" si="81"/>
        <v>0</v>
      </c>
      <c r="P2223" s="4">
        <v>-1541373.3932534053</v>
      </c>
      <c r="Q2223" s="70"/>
      <c r="R2223" s="71"/>
      <c r="S2223" s="97"/>
      <c r="T2223" s="97"/>
      <c r="U2223" s="64"/>
      <c r="V2223" s="64"/>
    </row>
    <row r="2224" spans="1:22" ht="11.65" customHeight="1">
      <c r="A2224" s="2">
        <v>2104</v>
      </c>
      <c r="C2224" s="96">
        <v>232</v>
      </c>
      <c r="D2224" s="123" t="s">
        <v>549</v>
      </c>
      <c r="E2224" s="121"/>
      <c r="F2224" s="96" t="s">
        <v>574</v>
      </c>
      <c r="G2224" s="1" t="s">
        <v>135</v>
      </c>
      <c r="H2224" s="72"/>
      <c r="I2224" s="4">
        <v>-172140.45749999999</v>
      </c>
      <c r="J2224" s="4">
        <v>-74286.66539000973</v>
      </c>
      <c r="K2224" s="72"/>
      <c r="L2224" s="4">
        <v>-172140.45749999999</v>
      </c>
      <c r="M2224" s="4">
        <f t="shared" si="80"/>
        <v>-97853.79210999026</v>
      </c>
      <c r="N2224" s="98">
        <v>-74286.66539000973</v>
      </c>
      <c r="O2224" s="4">
        <f t="shared" si="81"/>
        <v>0</v>
      </c>
      <c r="P2224" s="4">
        <v>-74286.66539000973</v>
      </c>
      <c r="Q2224" s="70"/>
      <c r="R2224" s="71"/>
      <c r="S2224" s="64"/>
      <c r="T2224" s="64"/>
      <c r="U2224" s="64"/>
      <c r="V2224" s="64"/>
    </row>
    <row r="2225" spans="1:22" ht="11.65" customHeight="1">
      <c r="A2225" s="2">
        <v>2105</v>
      </c>
      <c r="C2225" s="96">
        <v>2533</v>
      </c>
      <c r="D2225" s="121" t="s">
        <v>550</v>
      </c>
      <c r="E2225" s="121"/>
      <c r="F2225" s="96" t="s">
        <v>574</v>
      </c>
      <c r="G2225" s="1" t="s">
        <v>131</v>
      </c>
      <c r="H2225" s="72"/>
      <c r="I2225" s="4">
        <v>0</v>
      </c>
      <c r="J2225" s="4">
        <v>0</v>
      </c>
      <c r="K2225" s="72"/>
      <c r="L2225" s="4">
        <v>0</v>
      </c>
      <c r="M2225" s="4">
        <f>L2225-N2225</f>
        <v>0</v>
      </c>
      <c r="N2225" s="98">
        <v>0</v>
      </c>
      <c r="O2225" s="4">
        <f>P2225-N2225</f>
        <v>0</v>
      </c>
      <c r="P2225" s="4">
        <v>0</v>
      </c>
      <c r="Q2225" s="70"/>
      <c r="R2225" s="71"/>
      <c r="S2225" s="64"/>
      <c r="T2225" s="64"/>
      <c r="U2225" s="64"/>
      <c r="V2225" s="64"/>
    </row>
    <row r="2226" spans="1:22" ht="11.65" customHeight="1">
      <c r="A2226" s="2">
        <v>2106</v>
      </c>
      <c r="C2226" s="96">
        <v>2533</v>
      </c>
      <c r="D2226" s="121" t="s">
        <v>550</v>
      </c>
      <c r="E2226" s="121"/>
      <c r="F2226" s="96" t="s">
        <v>574</v>
      </c>
      <c r="G2226" s="1" t="s">
        <v>133</v>
      </c>
      <c r="H2226" s="72"/>
      <c r="I2226" s="4">
        <v>-6363956.2024999904</v>
      </c>
      <c r="J2226" s="4">
        <v>-2733533.4849638161</v>
      </c>
      <c r="K2226" s="72"/>
      <c r="L2226" s="4">
        <v>-6860745.6407833211</v>
      </c>
      <c r="M2226" s="4">
        <f t="shared" si="80"/>
        <v>-3913824.3634914588</v>
      </c>
      <c r="N2226" s="98">
        <v>-2946921.2772918623</v>
      </c>
      <c r="O2226" s="4">
        <f t="shared" si="81"/>
        <v>0</v>
      </c>
      <c r="P2226" s="4">
        <v>-2946921.2772918623</v>
      </c>
      <c r="Q2226" s="70"/>
      <c r="R2226" s="71"/>
      <c r="S2226" s="97"/>
      <c r="T2226" s="97"/>
      <c r="U2226" s="64"/>
      <c r="V2226" s="64"/>
    </row>
    <row r="2227" spans="1:22" ht="11.65" customHeight="1">
      <c r="A2227" s="2">
        <v>2107</v>
      </c>
      <c r="C2227" s="96">
        <v>230</v>
      </c>
      <c r="D2227" s="121" t="s">
        <v>551</v>
      </c>
      <c r="E2227" s="121"/>
      <c r="F2227" s="96" t="s">
        <v>574</v>
      </c>
      <c r="G2227" s="1" t="s">
        <v>133</v>
      </c>
      <c r="H2227" s="72"/>
      <c r="I2227" s="4">
        <v>-2516091.6575000002</v>
      </c>
      <c r="J2227" s="4">
        <v>-1080746.0922362264</v>
      </c>
      <c r="K2227" s="72"/>
      <c r="L2227" s="4">
        <v>-2516091.6575000002</v>
      </c>
      <c r="M2227" s="4">
        <f>L2227-N2227</f>
        <v>-1435345.5652637738</v>
      </c>
      <c r="N2227" s="98">
        <v>-1080746.0922362264</v>
      </c>
      <c r="O2227" s="4">
        <f>P2227-N2227</f>
        <v>0</v>
      </c>
      <c r="P2227" s="4">
        <v>-1080746.0922362264</v>
      </c>
      <c r="Q2227" s="70"/>
      <c r="R2227" s="71"/>
      <c r="S2227" s="97"/>
      <c r="T2227" s="97"/>
      <c r="U2227" s="64"/>
      <c r="V2227" s="64"/>
    </row>
    <row r="2228" spans="1:22" ht="11.65" customHeight="1">
      <c r="A2228" s="2">
        <v>2108</v>
      </c>
      <c r="C2228" s="96">
        <v>230</v>
      </c>
      <c r="D2228" s="121" t="s">
        <v>551</v>
      </c>
      <c r="E2228" s="121"/>
      <c r="F2228" s="96" t="s">
        <v>574</v>
      </c>
      <c r="G2228" s="1" t="s">
        <v>131</v>
      </c>
      <c r="H2228" s="72"/>
      <c r="I2228" s="4">
        <v>0</v>
      </c>
      <c r="J2228" s="4">
        <v>0</v>
      </c>
      <c r="K2228" s="72"/>
      <c r="L2228" s="4">
        <v>0</v>
      </c>
      <c r="M2228" s="4">
        <f>L2228-N2228</f>
        <v>0</v>
      </c>
      <c r="N2228" s="98">
        <v>0</v>
      </c>
      <c r="O2228" s="4">
        <f>P2228-N2228</f>
        <v>0</v>
      </c>
      <c r="P2228" s="4">
        <v>0</v>
      </c>
      <c r="Q2228" s="70"/>
      <c r="R2228" s="71"/>
      <c r="S2228" s="97"/>
      <c r="T2228" s="97"/>
      <c r="U2228" s="64"/>
      <c r="V2228" s="64"/>
    </row>
    <row r="2229" spans="1:22" ht="11.65" customHeight="1">
      <c r="A2229" s="2">
        <v>2109</v>
      </c>
      <c r="C2229" s="96">
        <v>254105</v>
      </c>
      <c r="D2229" s="121" t="s">
        <v>552</v>
      </c>
      <c r="E2229" s="121"/>
      <c r="F2229" s="96" t="s">
        <v>574</v>
      </c>
      <c r="G2229" s="1" t="s">
        <v>131</v>
      </c>
      <c r="H2229" s="72"/>
      <c r="I2229" s="4">
        <v>0</v>
      </c>
      <c r="J2229" s="4">
        <v>0</v>
      </c>
      <c r="K2229" s="72"/>
      <c r="L2229" s="4">
        <v>0</v>
      </c>
      <c r="M2229" s="4">
        <f>L2229-N2229</f>
        <v>0</v>
      </c>
      <c r="N2229" s="98">
        <v>0</v>
      </c>
      <c r="O2229" s="4">
        <f>P2229-N2229</f>
        <v>0</v>
      </c>
      <c r="P2229" s="4">
        <v>0</v>
      </c>
      <c r="Q2229" s="70"/>
      <c r="R2229" s="71"/>
      <c r="S2229" s="97"/>
      <c r="T2229" s="97"/>
      <c r="U2229" s="64"/>
      <c r="V2229" s="64"/>
    </row>
    <row r="2230" spans="1:22" ht="11.65" customHeight="1">
      <c r="A2230" s="2">
        <v>2110</v>
      </c>
      <c r="C2230" s="96">
        <v>254105</v>
      </c>
      <c r="D2230" s="121" t="s">
        <v>552</v>
      </c>
      <c r="E2230" s="121"/>
      <c r="F2230" s="96" t="s">
        <v>574</v>
      </c>
      <c r="G2230" s="1" t="s">
        <v>133</v>
      </c>
      <c r="H2230" s="72"/>
      <c r="I2230" s="4">
        <v>-898048.89249999996</v>
      </c>
      <c r="J2230" s="4">
        <v>-385742.23968088726</v>
      </c>
      <c r="K2230" s="72"/>
      <c r="L2230" s="4">
        <v>-898048.89249999996</v>
      </c>
      <c r="M2230" s="4">
        <f>L2230-N2230</f>
        <v>-512306.6528191127</v>
      </c>
      <c r="N2230" s="98">
        <v>-385742.23968088726</v>
      </c>
      <c r="O2230" s="4">
        <f>P2230-N2230</f>
        <v>0</v>
      </c>
      <c r="P2230" s="4">
        <v>-385742.23968088726</v>
      </c>
      <c r="Q2230" s="70"/>
      <c r="R2230" s="71"/>
      <c r="S2230" s="97"/>
      <c r="T2230" s="97"/>
      <c r="U2230" s="64"/>
      <c r="V2230" s="64"/>
    </row>
    <row r="2231" spans="1:22" ht="11.65" customHeight="1">
      <c r="A2231" s="2">
        <v>2111</v>
      </c>
      <c r="C2231" s="96">
        <v>2533</v>
      </c>
      <c r="D2231" s="121" t="s">
        <v>553</v>
      </c>
      <c r="E2231" s="121"/>
      <c r="F2231" s="96" t="s">
        <v>574</v>
      </c>
      <c r="G2231" s="1" t="s">
        <v>133</v>
      </c>
      <c r="H2231" s="72"/>
      <c r="I2231" s="4">
        <v>0</v>
      </c>
      <c r="J2231" s="4">
        <v>0</v>
      </c>
      <c r="K2231" s="72"/>
      <c r="L2231" s="4">
        <v>0</v>
      </c>
      <c r="M2231" s="4">
        <f>L2231-N2231</f>
        <v>0</v>
      </c>
      <c r="N2231" s="98">
        <v>0</v>
      </c>
      <c r="O2231" s="4">
        <f>P2231-N2231</f>
        <v>0</v>
      </c>
      <c r="P2231" s="4">
        <v>0</v>
      </c>
      <c r="Q2231" s="70"/>
      <c r="R2231" s="71"/>
      <c r="S2231" s="97"/>
      <c r="T2231" s="97"/>
      <c r="U2231" s="64"/>
      <c r="V2231" s="64"/>
    </row>
    <row r="2232" spans="1:22" ht="11.65" customHeight="1">
      <c r="A2232" s="2">
        <v>2112</v>
      </c>
      <c r="C2232" s="96"/>
      <c r="H2232" s="72" t="s">
        <v>542</v>
      </c>
      <c r="I2232" s="99">
        <v>37487089.536666662</v>
      </c>
      <c r="J2232" s="99">
        <v>16050716.760073923</v>
      </c>
      <c r="K2232" s="72"/>
      <c r="L2232" s="99">
        <f>SUBTOTAL(9,L2217:L2231)</f>
        <v>36990300.098383337</v>
      </c>
      <c r="M2232" s="99">
        <f>SUBTOTAL(9,M2217:M2231)</f>
        <v>21152971.130637448</v>
      </c>
      <c r="N2232" s="99">
        <f>SUBTOTAL(9,N2217:N2231)</f>
        <v>15837328.967745878</v>
      </c>
      <c r="O2232" s="99">
        <f>SUBTOTAL(9,O2217:O2231)</f>
        <v>0</v>
      </c>
      <c r="P2232" s="99">
        <f>SUBTOTAL(9,P2217:P2231)</f>
        <v>15837328.967745878</v>
      </c>
      <c r="Q2232" s="70"/>
      <c r="R2232" s="71"/>
      <c r="S2232" s="97"/>
      <c r="T2232" s="97"/>
      <c r="U2232" s="64"/>
      <c r="V2232" s="64"/>
    </row>
    <row r="2233" spans="1:22" ht="11.65" customHeight="1">
      <c r="A2233" s="2">
        <v>2113</v>
      </c>
      <c r="C2233" s="96"/>
      <c r="H2233" s="72"/>
      <c r="I2233" s="4"/>
      <c r="J2233" s="4"/>
      <c r="K2233" s="72"/>
      <c r="L2233" s="4"/>
      <c r="M2233" s="4"/>
      <c r="N2233" s="4"/>
      <c r="O2233" s="4"/>
      <c r="P2233" s="4"/>
      <c r="Q2233" s="70"/>
      <c r="R2233" s="71"/>
      <c r="S2233" s="97"/>
      <c r="T2233" s="97"/>
      <c r="U2233" s="64"/>
      <c r="V2233" s="64"/>
    </row>
    <row r="2234" spans="1:22" ht="15" customHeight="1" thickBot="1">
      <c r="A2234" s="2">
        <v>2114</v>
      </c>
      <c r="C2234" s="101" t="s">
        <v>554</v>
      </c>
      <c r="H2234" s="102" t="s">
        <v>542</v>
      </c>
      <c r="I2234" s="103">
        <v>66145099.837940603</v>
      </c>
      <c r="J2234" s="103">
        <v>28497969.601189598</v>
      </c>
      <c r="K2234" s="102"/>
      <c r="L2234" s="103">
        <f>SUBTOTAL(9,L2211:L2232)</f>
        <v>79016140.698038667</v>
      </c>
      <c r="M2234" s="103">
        <f>SUBTOTAL(9,M2211:M2232)</f>
        <v>44520892.007277206</v>
      </c>
      <c r="N2234" s="103">
        <f>SUBTOTAL(9,N2211:N2232)</f>
        <v>34495248.690761462</v>
      </c>
      <c r="O2234" s="103">
        <f>SUBTOTAL(9,O2211:O2232)</f>
        <v>0</v>
      </c>
      <c r="P2234" s="103">
        <f>SUBTOTAL(9,P2211:P2232)</f>
        <v>34495248.690761462</v>
      </c>
      <c r="Q2234" s="70"/>
      <c r="R2234" s="71"/>
      <c r="S2234" s="97"/>
      <c r="T2234" s="97"/>
      <c r="U2234" s="64"/>
      <c r="V2234" s="64"/>
    </row>
    <row r="2235" spans="1:22" ht="11.65" customHeight="1" thickTop="1">
      <c r="A2235" s="2">
        <v>2115</v>
      </c>
      <c r="C2235" s="96" t="s">
        <v>84</v>
      </c>
      <c r="H2235" s="72"/>
      <c r="I2235" s="4"/>
      <c r="J2235" s="4"/>
      <c r="K2235" s="72"/>
      <c r="L2235" s="4"/>
      <c r="M2235" s="4"/>
      <c r="N2235" s="4"/>
      <c r="O2235" s="4"/>
      <c r="P2235" s="4"/>
      <c r="Q2235" s="70"/>
      <c r="R2235" s="71"/>
      <c r="S2235" s="97"/>
      <c r="T2235" s="97"/>
      <c r="U2235" s="64"/>
      <c r="V2235" s="64"/>
    </row>
    <row r="2236" spans="1:22" ht="11.65" customHeight="1">
      <c r="A2236" s="2">
        <v>2116</v>
      </c>
      <c r="C2236" s="96">
        <v>18221</v>
      </c>
      <c r="D2236" s="1" t="s">
        <v>555</v>
      </c>
      <c r="H2236" s="72"/>
      <c r="I2236" s="4"/>
      <c r="J2236" s="4"/>
      <c r="K2236" s="72"/>
      <c r="L2236" s="4"/>
      <c r="M2236" s="4"/>
      <c r="N2236" s="4"/>
      <c r="O2236" s="4"/>
      <c r="P2236" s="4"/>
      <c r="Q2236" s="70"/>
      <c r="R2236" s="71"/>
      <c r="S2236" s="97"/>
      <c r="T2236" s="97"/>
      <c r="U2236" s="64"/>
      <c r="V2236" s="64"/>
    </row>
    <row r="2237" spans="1:22" ht="11.65" customHeight="1">
      <c r="A2237" s="2">
        <v>2117</v>
      </c>
      <c r="C2237" s="96"/>
      <c r="F2237" s="96" t="s">
        <v>574</v>
      </c>
      <c r="G2237" s="1" t="s">
        <v>131</v>
      </c>
      <c r="H2237" s="72"/>
      <c r="I2237" s="4">
        <v>0</v>
      </c>
      <c r="J2237" s="4">
        <v>0</v>
      </c>
      <c r="K2237" s="72"/>
      <c r="L2237" s="4">
        <v>0</v>
      </c>
      <c r="M2237" s="4">
        <f>L2237-N2237</f>
        <v>0</v>
      </c>
      <c r="N2237" s="98">
        <v>0</v>
      </c>
      <c r="O2237" s="4">
        <f>P2237-N2237</f>
        <v>0</v>
      </c>
      <c r="P2237" s="4">
        <v>0</v>
      </c>
      <c r="Q2237" s="70"/>
      <c r="R2237" s="71"/>
      <c r="S2237" s="97"/>
      <c r="T2237" s="97"/>
      <c r="U2237" s="64"/>
      <c r="V2237" s="64"/>
    </row>
    <row r="2238" spans="1:22" ht="11.65" customHeight="1">
      <c r="A2238" s="2">
        <v>2118</v>
      </c>
      <c r="C2238" s="96"/>
      <c r="H2238" s="72"/>
      <c r="I2238" s="4"/>
      <c r="J2238" s="4"/>
      <c r="K2238" s="72"/>
      <c r="L2238" s="4"/>
      <c r="M2238" s="4"/>
      <c r="N2238" s="4"/>
      <c r="O2238" s="4"/>
      <c r="P2238" s="4"/>
      <c r="Q2238" s="70"/>
      <c r="R2238" s="71"/>
      <c r="S2238" s="97"/>
      <c r="T2238" s="97"/>
      <c r="U2238" s="64"/>
      <c r="V2238" s="64"/>
    </row>
    <row r="2239" spans="1:22" ht="11.65" customHeight="1">
      <c r="A2239" s="2">
        <v>2119</v>
      </c>
      <c r="C2239" s="96"/>
      <c r="H2239" s="72" t="s">
        <v>516</v>
      </c>
      <c r="I2239" s="99">
        <v>0</v>
      </c>
      <c r="J2239" s="99">
        <v>0</v>
      </c>
      <c r="K2239" s="72"/>
      <c r="L2239" s="99">
        <f>SUBTOTAL(9,L2237)</f>
        <v>0</v>
      </c>
      <c r="M2239" s="99">
        <f>SUBTOTAL(9,M2237)</f>
        <v>0</v>
      </c>
      <c r="N2239" s="99">
        <f>SUBTOTAL(9,N2237)</f>
        <v>0</v>
      </c>
      <c r="O2239" s="99">
        <f>SUBTOTAL(9,O2237)</f>
        <v>0</v>
      </c>
      <c r="P2239" s="99">
        <f>SUBTOTAL(9,P2237)</f>
        <v>0</v>
      </c>
      <c r="Q2239" s="70"/>
      <c r="R2239" s="71"/>
      <c r="S2239" s="97"/>
      <c r="T2239" s="97"/>
      <c r="U2239" s="64"/>
      <c r="V2239" s="64"/>
    </row>
    <row r="2240" spans="1:22" ht="11.65" customHeight="1">
      <c r="A2240" s="2">
        <v>2120</v>
      </c>
      <c r="C2240" s="96"/>
      <c r="H2240" s="72"/>
      <c r="I2240" s="4"/>
      <c r="J2240" s="4"/>
      <c r="K2240" s="72"/>
      <c r="L2240" s="4"/>
      <c r="M2240" s="4"/>
      <c r="N2240" s="4"/>
      <c r="O2240" s="4"/>
      <c r="P2240" s="4"/>
      <c r="Q2240" s="70"/>
      <c r="R2240" s="71"/>
      <c r="S2240" s="97"/>
      <c r="T2240" s="97"/>
      <c r="U2240" s="64"/>
      <c r="V2240" s="64"/>
    </row>
    <row r="2241" spans="1:22" ht="11.65" customHeight="1">
      <c r="A2241" s="2">
        <v>2121</v>
      </c>
      <c r="C2241" s="96">
        <v>18222</v>
      </c>
      <c r="D2241" s="1" t="s">
        <v>556</v>
      </c>
      <c r="H2241" s="72"/>
      <c r="I2241" s="4"/>
      <c r="J2241" s="4"/>
      <c r="K2241" s="72"/>
      <c r="L2241" s="4"/>
      <c r="M2241" s="4"/>
      <c r="N2241" s="4"/>
      <c r="O2241" s="4"/>
      <c r="P2241" s="4"/>
      <c r="Q2241" s="70"/>
      <c r="R2241" s="71"/>
      <c r="S2241" s="97"/>
      <c r="T2241" s="97"/>
      <c r="U2241" s="64"/>
      <c r="V2241" s="64"/>
    </row>
    <row r="2242" spans="1:22" ht="11.65" customHeight="1">
      <c r="A2242" s="2">
        <v>2122</v>
      </c>
      <c r="C2242" s="96"/>
      <c r="F2242" s="96" t="s">
        <v>574</v>
      </c>
      <c r="G2242" s="1" t="s">
        <v>131</v>
      </c>
      <c r="H2242" s="72"/>
      <c r="I2242" s="4">
        <v>-100251.985</v>
      </c>
      <c r="J2242" s="4">
        <v>0</v>
      </c>
      <c r="K2242" s="72"/>
      <c r="L2242" s="4">
        <v>-100251.985</v>
      </c>
      <c r="M2242" s="4">
        <f>L2242-N2242</f>
        <v>-100251.985</v>
      </c>
      <c r="N2242" s="98">
        <v>0</v>
      </c>
      <c r="O2242" s="4">
        <f>P2242-N2242</f>
        <v>0</v>
      </c>
      <c r="P2242" s="4">
        <v>0</v>
      </c>
      <c r="Q2242" s="70"/>
      <c r="R2242" s="71"/>
      <c r="S2242" s="97"/>
      <c r="T2242" s="97"/>
      <c r="U2242" s="64"/>
      <c r="V2242" s="64"/>
    </row>
    <row r="2243" spans="1:22" ht="11.65" customHeight="1">
      <c r="A2243" s="2">
        <v>2123</v>
      </c>
      <c r="C2243" s="96"/>
      <c r="F2243" s="96" t="s">
        <v>574</v>
      </c>
      <c r="G2243" s="1" t="s">
        <v>208</v>
      </c>
      <c r="H2243" s="72"/>
      <c r="I2243" s="4">
        <v>238340.51500000001</v>
      </c>
      <c r="J2243" s="4">
        <v>102782.2019232874</v>
      </c>
      <c r="K2243" s="72"/>
      <c r="L2243" s="4">
        <v>2.0838342607021332E-8</v>
      </c>
      <c r="M2243" s="4">
        <f>L2243-N2243</f>
        <v>1.1851994912079455E-8</v>
      </c>
      <c r="N2243" s="98">
        <v>8.9863476949418768E-9</v>
      </c>
      <c r="O2243" s="4">
        <f>P2243-N2243</f>
        <v>0</v>
      </c>
      <c r="P2243" s="4">
        <v>8.9863476949418768E-9</v>
      </c>
      <c r="Q2243" s="70"/>
      <c r="R2243" s="71"/>
      <c r="S2243" s="97"/>
      <c r="T2243" s="97"/>
      <c r="U2243" s="64"/>
      <c r="V2243" s="64"/>
    </row>
    <row r="2244" spans="1:22" ht="11.65" customHeight="1">
      <c r="A2244" s="2">
        <v>2124</v>
      </c>
      <c r="C2244" s="96"/>
      <c r="F2244" s="96" t="s">
        <v>574</v>
      </c>
      <c r="G2244" s="1" t="s">
        <v>647</v>
      </c>
      <c r="H2244" s="72"/>
      <c r="I2244" s="4">
        <v>348995.95</v>
      </c>
      <c r="J2244" s="4">
        <v>150482.5122132843</v>
      </c>
      <c r="K2244" s="72"/>
      <c r="L2244" s="4">
        <v>1.9383151084184647E-8</v>
      </c>
      <c r="M2244" s="4">
        <f>L2244-N2244</f>
        <v>1.1025388566431215E-8</v>
      </c>
      <c r="N2244" s="98">
        <v>8.3577625177534316E-9</v>
      </c>
      <c r="O2244" s="4">
        <f>P2244-N2244</f>
        <v>0</v>
      </c>
      <c r="P2244" s="4">
        <v>8.3577625177534316E-9</v>
      </c>
      <c r="Q2244" s="70"/>
      <c r="R2244" s="71"/>
      <c r="S2244" s="97"/>
      <c r="T2244" s="97"/>
      <c r="U2244" s="64"/>
      <c r="V2244" s="64"/>
    </row>
    <row r="2245" spans="1:22" ht="11.65" customHeight="1">
      <c r="A2245" s="2">
        <v>2125</v>
      </c>
      <c r="C2245" s="96"/>
      <c r="H2245" s="72" t="s">
        <v>520</v>
      </c>
      <c r="I2245" s="99">
        <v>487084.48000000004</v>
      </c>
      <c r="J2245" s="99">
        <v>253264.71413657168</v>
      </c>
      <c r="K2245" s="72"/>
      <c r="L2245" s="99">
        <f>SUBTOTAL(9,L2242:L2244)</f>
        <v>-100251.98499995978</v>
      </c>
      <c r="M2245" s="99">
        <f>SUBTOTAL(9,M2242:M2244)</f>
        <v>-100251.98499997712</v>
      </c>
      <c r="N2245" s="99">
        <f>SUBTOTAL(9,N2242:N2244)</f>
        <v>1.7344110212695308E-8</v>
      </c>
      <c r="O2245" s="99">
        <f>SUBTOTAL(9,O2242:O2244)</f>
        <v>0</v>
      </c>
      <c r="P2245" s="99">
        <f>SUBTOTAL(9,P2242:P2244)</f>
        <v>1.7344110212695308E-8</v>
      </c>
      <c r="Q2245" s="70"/>
      <c r="R2245" s="71"/>
      <c r="S2245" s="97"/>
      <c r="T2245" s="97"/>
      <c r="U2245" s="64"/>
      <c r="V2245" s="64"/>
    </row>
    <row r="2246" spans="1:22" ht="11.65" customHeight="1">
      <c r="A2246" s="2">
        <v>2126</v>
      </c>
      <c r="C2246" s="96"/>
      <c r="H2246" s="72"/>
      <c r="I2246" s="104"/>
      <c r="J2246" s="104"/>
      <c r="K2246" s="72"/>
      <c r="L2246" s="104"/>
      <c r="M2246" s="4"/>
      <c r="N2246" s="4"/>
      <c r="O2246" s="4"/>
      <c r="P2246" s="4"/>
      <c r="Q2246" s="70"/>
      <c r="R2246" s="71"/>
      <c r="S2246" s="97"/>
      <c r="T2246" s="97"/>
      <c r="U2246" s="64"/>
      <c r="V2246" s="64"/>
    </row>
    <row r="2247" spans="1:22" ht="11.65" customHeight="1">
      <c r="A2247" s="2">
        <v>2127</v>
      </c>
      <c r="C2247" s="96"/>
      <c r="E2247" s="67"/>
      <c r="H2247" s="72"/>
      <c r="I2247" s="104"/>
      <c r="J2247" s="104"/>
      <c r="K2247" s="72"/>
      <c r="L2247" s="104"/>
      <c r="M2247" s="104"/>
      <c r="N2247" s="104"/>
      <c r="O2247" s="104"/>
      <c r="P2247" s="104"/>
      <c r="Q2247" s="70"/>
      <c r="R2247" s="71"/>
      <c r="S2247" s="97"/>
      <c r="T2247" s="97"/>
      <c r="U2247" s="64"/>
      <c r="V2247" s="64"/>
    </row>
    <row r="2248" spans="1:22" ht="11.65" customHeight="1">
      <c r="A2248" s="2">
        <v>2128</v>
      </c>
      <c r="C2248" s="105"/>
      <c r="D2248" s="106"/>
      <c r="E2248" s="107"/>
      <c r="G2248" s="106"/>
      <c r="H2248" s="108"/>
      <c r="I2248" s="109"/>
      <c r="J2248" s="109"/>
      <c r="K2248" s="108"/>
      <c r="L2248" s="109"/>
      <c r="M2248" s="109"/>
      <c r="N2248" s="109"/>
      <c r="O2248" s="109"/>
      <c r="P2248" s="109"/>
      <c r="Q2248" s="70"/>
      <c r="R2248" s="71"/>
      <c r="S2248" s="97"/>
      <c r="T2248" s="97"/>
      <c r="U2248" s="64"/>
      <c r="V2248" s="64"/>
    </row>
    <row r="2249" spans="1:22" ht="11.65" customHeight="1">
      <c r="A2249" s="2">
        <v>2129</v>
      </c>
      <c r="C2249" s="96">
        <v>1869</v>
      </c>
      <c r="D2249" s="1" t="s">
        <v>557</v>
      </c>
      <c r="H2249" s="72"/>
      <c r="I2249" s="4"/>
      <c r="J2249" s="4"/>
      <c r="K2249" s="72"/>
      <c r="L2249" s="4"/>
      <c r="M2249" s="4"/>
      <c r="N2249" s="4"/>
      <c r="O2249" s="4"/>
      <c r="P2249" s="4"/>
      <c r="Q2249" s="70"/>
      <c r="R2249" s="71"/>
      <c r="S2249" s="97"/>
      <c r="T2249" s="97"/>
      <c r="U2249" s="64"/>
      <c r="V2249" s="64"/>
    </row>
    <row r="2250" spans="1:22" ht="11.65" customHeight="1">
      <c r="A2250" s="2">
        <v>2130</v>
      </c>
      <c r="C2250" s="96"/>
      <c r="F2250" s="96" t="s">
        <v>574</v>
      </c>
      <c r="G2250" s="1" t="s">
        <v>131</v>
      </c>
      <c r="H2250" s="72"/>
      <c r="I2250" s="4">
        <v>0</v>
      </c>
      <c r="J2250" s="4">
        <v>0</v>
      </c>
      <c r="K2250" s="72"/>
      <c r="L2250" s="4">
        <v>0</v>
      </c>
      <c r="M2250" s="4">
        <f>L2250-N2250</f>
        <v>0</v>
      </c>
      <c r="N2250" s="98">
        <v>0</v>
      </c>
      <c r="O2250" s="4">
        <f>P2250-N2250</f>
        <v>0</v>
      </c>
      <c r="P2250" s="4">
        <v>0</v>
      </c>
      <c r="Q2250" s="70"/>
      <c r="R2250" s="71"/>
      <c r="S2250" s="97"/>
      <c r="T2250" s="97"/>
      <c r="U2250" s="64"/>
      <c r="V2250" s="64"/>
    </row>
    <row r="2251" spans="1:22" ht="11.65" customHeight="1">
      <c r="A2251" s="2">
        <v>2131</v>
      </c>
      <c r="C2251" s="96"/>
      <c r="F2251" s="96" t="s">
        <v>574</v>
      </c>
      <c r="G2251" s="1" t="s">
        <v>135</v>
      </c>
      <c r="H2251" s="72"/>
      <c r="I2251" s="4">
        <v>0</v>
      </c>
      <c r="J2251" s="4">
        <v>0</v>
      </c>
      <c r="K2251" s="72"/>
      <c r="L2251" s="4">
        <v>0</v>
      </c>
      <c r="M2251" s="4">
        <f>L2251-N2251</f>
        <v>0</v>
      </c>
      <c r="N2251" s="98">
        <v>0</v>
      </c>
      <c r="O2251" s="4">
        <f>P2251-N2251</f>
        <v>0</v>
      </c>
      <c r="P2251" s="4">
        <v>0</v>
      </c>
      <c r="Q2251" s="70"/>
      <c r="R2251" s="71"/>
      <c r="S2251" s="97"/>
      <c r="T2251" s="97"/>
      <c r="U2251" s="64"/>
      <c r="V2251" s="64"/>
    </row>
    <row r="2252" spans="1:22" ht="11.65" customHeight="1">
      <c r="A2252" s="2">
        <v>2132</v>
      </c>
      <c r="C2252" s="96"/>
      <c r="H2252" s="72" t="s">
        <v>516</v>
      </c>
      <c r="I2252" s="99">
        <v>0</v>
      </c>
      <c r="J2252" s="99">
        <v>0</v>
      </c>
      <c r="K2252" s="72"/>
      <c r="L2252" s="99">
        <f>SUBTOTAL(9,L2250:L2251)</f>
        <v>0</v>
      </c>
      <c r="M2252" s="99">
        <f>SUBTOTAL(9,M2250:M2251)</f>
        <v>0</v>
      </c>
      <c r="N2252" s="99">
        <f>SUBTOTAL(9,N2250:N2251)</f>
        <v>0</v>
      </c>
      <c r="O2252" s="99">
        <f>SUBTOTAL(9,O2250:O2251)</f>
        <v>0</v>
      </c>
      <c r="P2252" s="99">
        <f>SUBTOTAL(9,P2250:P2251)</f>
        <v>0</v>
      </c>
      <c r="Q2252" s="70"/>
      <c r="R2252" s="71"/>
      <c r="S2252" s="97"/>
      <c r="T2252" s="97"/>
      <c r="U2252" s="64"/>
      <c r="V2252" s="64"/>
    </row>
    <row r="2253" spans="1:22" ht="11.65" customHeight="1">
      <c r="A2253" s="2">
        <v>2133</v>
      </c>
      <c r="C2253" s="96"/>
      <c r="H2253" s="72" t="s">
        <v>1</v>
      </c>
      <c r="I2253" s="4"/>
      <c r="J2253" s="4"/>
      <c r="K2253" s="72"/>
      <c r="L2253" s="4"/>
      <c r="M2253" s="4"/>
      <c r="N2253" s="4"/>
      <c r="O2253" s="4"/>
      <c r="P2253" s="4"/>
      <c r="Q2253" s="70"/>
      <c r="R2253" s="71"/>
      <c r="S2253" s="97"/>
      <c r="T2253" s="97"/>
      <c r="U2253" s="64"/>
      <c r="V2253" s="64"/>
    </row>
    <row r="2254" spans="1:22" ht="11.65" customHeight="1" thickBot="1">
      <c r="A2254" s="2">
        <v>2134</v>
      </c>
      <c r="C2254" s="101" t="s">
        <v>558</v>
      </c>
      <c r="H2254" s="102" t="s">
        <v>516</v>
      </c>
      <c r="I2254" s="103">
        <v>487084.48000000004</v>
      </c>
      <c r="J2254" s="103">
        <v>253264.71413657168</v>
      </c>
      <c r="K2254" s="102"/>
      <c r="L2254" s="103">
        <f>SUBTOTAL(9,L2237:L2253)</f>
        <v>-100251.98499995978</v>
      </c>
      <c r="M2254" s="103">
        <f>SUBTOTAL(9,M2237:M2253)</f>
        <v>-100251.98499997712</v>
      </c>
      <c r="N2254" s="103">
        <f>SUBTOTAL(9,N2237:N2253)</f>
        <v>1.7344110212695308E-8</v>
      </c>
      <c r="O2254" s="103">
        <f>SUBTOTAL(9,O2237:O2253)</f>
        <v>0</v>
      </c>
      <c r="P2254" s="103">
        <f>SUBTOTAL(9,P2237:P2253)</f>
        <v>1.7344110212695308E-8</v>
      </c>
      <c r="Q2254" s="70"/>
      <c r="R2254" s="71"/>
      <c r="S2254" s="97"/>
      <c r="T2254" s="97"/>
      <c r="U2254" s="64"/>
      <c r="V2254" s="64"/>
    </row>
    <row r="2255" spans="1:22" ht="11.65" customHeight="1" thickTop="1">
      <c r="A2255" s="2">
        <v>2135</v>
      </c>
      <c r="C2255" s="96"/>
      <c r="H2255" s="72"/>
      <c r="I2255" s="4"/>
      <c r="J2255" s="4"/>
      <c r="K2255" s="72"/>
      <c r="L2255" s="4"/>
      <c r="M2255" s="4"/>
      <c r="N2255" s="4"/>
      <c r="O2255" s="4"/>
      <c r="P2255" s="4"/>
      <c r="Q2255" s="70"/>
      <c r="R2255" s="71"/>
      <c r="S2255" s="97"/>
      <c r="T2255" s="97"/>
      <c r="U2255" s="64"/>
      <c r="V2255" s="64"/>
    </row>
    <row r="2256" spans="1:22" ht="11.65" customHeight="1" thickBot="1">
      <c r="A2256" s="2">
        <v>2136</v>
      </c>
      <c r="C2256" s="101" t="s">
        <v>559</v>
      </c>
      <c r="H2256" s="102" t="s">
        <v>516</v>
      </c>
      <c r="I2256" s="103">
        <v>767452282.67793977</v>
      </c>
      <c r="J2256" s="103">
        <v>285910892.71233487</v>
      </c>
      <c r="K2256" s="102"/>
      <c r="L2256" s="103">
        <f>L2254+L2234+L2207+L2196+L2186+L2178+L2151+L2126+L2104+L2094+L2100+L2088</f>
        <v>831244153.98860657</v>
      </c>
      <c r="M2256" s="103">
        <f>M2254+M2234+M2207+M2196+M2186+M2178+M2151+M2126+M2104+M2094+M2100+M2088</f>
        <v>518571071.8080191</v>
      </c>
      <c r="N2256" s="103">
        <f>N2254+N2234+N2207+N2196+N2186+N2178+N2151+N2126+N2104+N2094+N2100+N2088</f>
        <v>312673082.18058765</v>
      </c>
      <c r="O2256" s="103">
        <f>O2254+O2234+O2207+O2196+O2186+O2178+O2151+O2126+O2104+O2094+O2100+O2088</f>
        <v>0</v>
      </c>
      <c r="P2256" s="103">
        <f>P2254+P2234+P2207+P2196+P2186+P2178+P2151+P2126+P2104+P2094+P2100+P2088</f>
        <v>312673082.18058765</v>
      </c>
      <c r="Q2256" s="70"/>
      <c r="R2256" s="71"/>
      <c r="S2256" s="97"/>
      <c r="T2256" s="97"/>
      <c r="U2256" s="64"/>
      <c r="V2256" s="64"/>
    </row>
    <row r="2257" spans="1:22" ht="11.65" customHeight="1" thickTop="1">
      <c r="A2257" s="2">
        <v>2137</v>
      </c>
      <c r="C2257" s="96">
        <v>235</v>
      </c>
      <c r="D2257" s="1" t="s">
        <v>92</v>
      </c>
      <c r="H2257" s="72"/>
      <c r="I2257" s="4"/>
      <c r="J2257" s="4"/>
      <c r="K2257" s="72"/>
      <c r="L2257" s="4"/>
      <c r="M2257" s="4"/>
      <c r="N2257" s="4"/>
      <c r="O2257" s="4"/>
      <c r="P2257" s="4"/>
      <c r="Q2257" s="70"/>
      <c r="R2257" s="71"/>
      <c r="S2257" s="97"/>
      <c r="T2257" s="97"/>
      <c r="U2257" s="64"/>
      <c r="V2257" s="64"/>
    </row>
    <row r="2258" spans="1:22" ht="11.65" customHeight="1">
      <c r="A2258" s="2">
        <v>2138</v>
      </c>
      <c r="C2258" s="96"/>
      <c r="F2258" s="96" t="s">
        <v>664</v>
      </c>
      <c r="G2258" s="1" t="s">
        <v>131</v>
      </c>
      <c r="H2258" s="72"/>
      <c r="I2258" s="4">
        <v>0</v>
      </c>
      <c r="J2258" s="4">
        <v>0</v>
      </c>
      <c r="K2258" s="72"/>
      <c r="L2258" s="4">
        <v>-14421398.745000001</v>
      </c>
      <c r="M2258" s="4">
        <f>L2258-N2258</f>
        <v>0</v>
      </c>
      <c r="N2258" s="98">
        <v>-14421398.745000001</v>
      </c>
      <c r="O2258" s="4">
        <f>P2258-N2258</f>
        <v>0</v>
      </c>
      <c r="P2258" s="4">
        <v>-14421398.745000001</v>
      </c>
      <c r="Q2258" s="70"/>
      <c r="R2258" s="71"/>
      <c r="S2258" s="97"/>
      <c r="T2258" s="97"/>
      <c r="U2258" s="64"/>
      <c r="V2258" s="64"/>
    </row>
    <row r="2259" spans="1:22" ht="11.65" customHeight="1">
      <c r="A2259" s="2">
        <v>2139</v>
      </c>
      <c r="C2259" s="96"/>
      <c r="F2259" s="96" t="s">
        <v>664</v>
      </c>
      <c r="G2259" s="1" t="s">
        <v>132</v>
      </c>
      <c r="H2259" s="72"/>
      <c r="I2259" s="4">
        <v>0</v>
      </c>
      <c r="J2259" s="4">
        <v>0</v>
      </c>
      <c r="K2259" s="72"/>
      <c r="L2259" s="4">
        <v>0</v>
      </c>
      <c r="M2259" s="4">
        <f>L2259-N2259</f>
        <v>0</v>
      </c>
      <c r="N2259" s="98">
        <v>0</v>
      </c>
      <c r="O2259" s="4">
        <f>P2259-N2259</f>
        <v>0</v>
      </c>
      <c r="P2259" s="4">
        <v>0</v>
      </c>
      <c r="Q2259" s="70"/>
      <c r="R2259" s="71"/>
      <c r="S2259" s="97"/>
      <c r="T2259" s="97"/>
      <c r="U2259" s="64"/>
      <c r="V2259" s="64"/>
    </row>
    <row r="2260" spans="1:22" ht="11.65" customHeight="1" thickBot="1">
      <c r="A2260" s="2">
        <v>2140</v>
      </c>
      <c r="C2260" s="101" t="s">
        <v>560</v>
      </c>
      <c r="H2260" s="72" t="s">
        <v>516</v>
      </c>
      <c r="I2260" s="119">
        <v>0</v>
      </c>
      <c r="J2260" s="119">
        <v>0</v>
      </c>
      <c r="K2260" s="102"/>
      <c r="L2260" s="119">
        <f>SUBTOTAL(9,L2258:L2259)</f>
        <v>-14421398.745000001</v>
      </c>
      <c r="M2260" s="119">
        <f>SUBTOTAL(9,M2258:M2259)</f>
        <v>0</v>
      </c>
      <c r="N2260" s="119">
        <f>SUBTOTAL(9,N2258:N2259)</f>
        <v>-14421398.745000001</v>
      </c>
      <c r="O2260" s="119">
        <f>SUBTOTAL(9,O2258:O2259)</f>
        <v>0</v>
      </c>
      <c r="P2260" s="119">
        <f>SUBTOTAL(9,P2258:P2259)</f>
        <v>-14421398.745000001</v>
      </c>
      <c r="Q2260" s="70"/>
      <c r="R2260" s="71"/>
      <c r="S2260" s="97"/>
      <c r="T2260" s="97"/>
      <c r="U2260" s="64"/>
      <c r="V2260" s="64"/>
    </row>
    <row r="2261" spans="1:22" ht="11.65" customHeight="1" thickTop="1">
      <c r="A2261" s="2">
        <v>2141</v>
      </c>
      <c r="C2261" s="96"/>
      <c r="H2261" s="72"/>
      <c r="I2261" s="4"/>
      <c r="J2261" s="4"/>
      <c r="K2261" s="72"/>
      <c r="L2261" s="4"/>
      <c r="M2261" s="4"/>
      <c r="N2261" s="4"/>
      <c r="O2261" s="4"/>
      <c r="P2261" s="4"/>
      <c r="Q2261" s="70"/>
      <c r="R2261" s="71"/>
      <c r="S2261" s="97"/>
      <c r="T2261" s="97"/>
      <c r="U2261" s="64"/>
      <c r="V2261" s="64"/>
    </row>
    <row r="2262" spans="1:22" ht="11.65" customHeight="1">
      <c r="A2262" s="2">
        <v>2142</v>
      </c>
      <c r="C2262" s="96">
        <v>2281</v>
      </c>
      <c r="D2262" s="1" t="s">
        <v>561</v>
      </c>
      <c r="E2262" s="121"/>
      <c r="F2262" s="96" t="s">
        <v>671</v>
      </c>
      <c r="G2262" s="1" t="s">
        <v>134</v>
      </c>
      <c r="H2262" s="72"/>
      <c r="I2262" s="4">
        <v>0</v>
      </c>
      <c r="J2262" s="4">
        <v>0</v>
      </c>
      <c r="K2262" s="72"/>
      <c r="L2262" s="4">
        <v>0</v>
      </c>
      <c r="M2262" s="4">
        <f>L2262-N2262</f>
        <v>0</v>
      </c>
      <c r="N2262" s="98">
        <v>0</v>
      </c>
      <c r="O2262" s="4">
        <f>P2262-N2262</f>
        <v>0</v>
      </c>
      <c r="P2262" s="4">
        <v>0</v>
      </c>
      <c r="Q2262" s="70"/>
      <c r="R2262" s="71"/>
      <c r="S2262" s="97"/>
      <c r="T2262" s="97"/>
      <c r="U2262" s="64"/>
      <c r="V2262" s="64"/>
    </row>
    <row r="2263" spans="1:22" ht="11.65" customHeight="1">
      <c r="A2263" s="2">
        <v>2143</v>
      </c>
      <c r="C2263" s="96">
        <v>2282</v>
      </c>
      <c r="D2263" s="1" t="s">
        <v>562</v>
      </c>
      <c r="E2263" s="121"/>
      <c r="F2263" s="96" t="s">
        <v>671</v>
      </c>
      <c r="G2263" s="1" t="s">
        <v>134</v>
      </c>
      <c r="H2263" s="72"/>
      <c r="I2263" s="4">
        <v>-6899000</v>
      </c>
      <c r="J2263" s="4">
        <v>-2956470.2857848713</v>
      </c>
      <c r="K2263" s="72"/>
      <c r="L2263" s="4">
        <v>-6899000</v>
      </c>
      <c r="M2263" s="4">
        <f>L2263-N2263</f>
        <v>-3942529.7142151287</v>
      </c>
      <c r="N2263" s="98">
        <v>-2956470.2857848713</v>
      </c>
      <c r="O2263" s="4">
        <f>P2263-N2263</f>
        <v>0</v>
      </c>
      <c r="P2263" s="4">
        <v>-2956470.2857848713</v>
      </c>
      <c r="Q2263" s="70"/>
      <c r="R2263" s="71"/>
      <c r="S2263" s="97"/>
      <c r="T2263" s="97"/>
      <c r="U2263" s="64"/>
      <c r="V2263" s="64"/>
    </row>
    <row r="2264" spans="1:22" ht="11.65" customHeight="1">
      <c r="A2264" s="2">
        <v>2144</v>
      </c>
      <c r="C2264" s="96">
        <v>2283</v>
      </c>
      <c r="D2264" s="1" t="s">
        <v>563</v>
      </c>
      <c r="E2264" s="121"/>
      <c r="F2264" s="96" t="s">
        <v>671</v>
      </c>
      <c r="G2264" s="1" t="s">
        <v>134</v>
      </c>
      <c r="H2264" s="72"/>
      <c r="I2264" s="4">
        <v>-23965342.219999898</v>
      </c>
      <c r="J2264" s="4">
        <v>-10270013.358761465</v>
      </c>
      <c r="K2264" s="72"/>
      <c r="L2264" s="4">
        <v>-23965342.219999898</v>
      </c>
      <c r="M2264" s="4">
        <f>L2264-N2264</f>
        <v>-13695328.861238433</v>
      </c>
      <c r="N2264" s="98">
        <v>-10270013.358761465</v>
      </c>
      <c r="O2264" s="4">
        <f>P2264-N2264</f>
        <v>0</v>
      </c>
      <c r="P2264" s="4">
        <v>-10270013.358761465</v>
      </c>
      <c r="Q2264" s="70"/>
      <c r="R2264" s="71"/>
      <c r="S2264" s="97"/>
      <c r="T2264" s="97"/>
      <c r="U2264" s="64"/>
      <c r="V2264" s="64"/>
    </row>
    <row r="2265" spans="1:22" ht="11.65" customHeight="1">
      <c r="A2265" s="2">
        <v>2145</v>
      </c>
      <c r="C2265" s="96">
        <v>2283</v>
      </c>
      <c r="D2265" s="1" t="s">
        <v>563</v>
      </c>
      <c r="E2265" s="121"/>
      <c r="F2265" s="96" t="s">
        <v>671</v>
      </c>
      <c r="G2265" s="1" t="s">
        <v>135</v>
      </c>
      <c r="H2265" s="72"/>
      <c r="I2265" s="4">
        <v>0</v>
      </c>
      <c r="J2265" s="4">
        <v>0</v>
      </c>
      <c r="K2265" s="72"/>
      <c r="L2265" s="4">
        <v>0</v>
      </c>
      <c r="M2265" s="4">
        <f>L2265-N2265</f>
        <v>0</v>
      </c>
      <c r="N2265" s="98">
        <v>0</v>
      </c>
      <c r="O2265" s="4">
        <f>P2265-N2265</f>
        <v>0</v>
      </c>
      <c r="P2265" s="4">
        <v>0</v>
      </c>
      <c r="Q2265" s="70"/>
      <c r="R2265" s="71"/>
      <c r="S2265" s="97"/>
      <c r="T2265" s="97"/>
      <c r="U2265" s="64"/>
      <c r="V2265" s="64"/>
    </row>
    <row r="2266" spans="1:22" ht="11.65" customHeight="1">
      <c r="A2266" s="2">
        <v>2146</v>
      </c>
      <c r="C2266" s="96">
        <v>254</v>
      </c>
      <c r="E2266" s="121"/>
      <c r="F2266" s="96" t="s">
        <v>671</v>
      </c>
      <c r="G2266" s="1" t="s">
        <v>133</v>
      </c>
      <c r="H2266" s="72"/>
      <c r="I2266" s="4">
        <v>-404467.5</v>
      </c>
      <c r="J2266" s="4">
        <v>-173732.41104256388</v>
      </c>
      <c r="K2266" s="72"/>
      <c r="L2266" s="4">
        <v>0</v>
      </c>
      <c r="M2266" s="4">
        <f>L2266-N2266</f>
        <v>0</v>
      </c>
      <c r="N2266" s="98">
        <v>0</v>
      </c>
      <c r="O2266" s="4">
        <f>P2266-N2266</f>
        <v>0</v>
      </c>
      <c r="P2266" s="4">
        <v>0</v>
      </c>
      <c r="Q2266" s="70"/>
      <c r="R2266" s="71"/>
      <c r="S2266" s="97"/>
      <c r="T2266" s="97"/>
      <c r="U2266" s="64"/>
      <c r="V2266" s="64"/>
    </row>
    <row r="2267" spans="1:22" ht="11.65" customHeight="1" thickBot="1">
      <c r="A2267" s="2">
        <v>2147</v>
      </c>
      <c r="C2267" s="101"/>
      <c r="H2267" s="72" t="s">
        <v>516</v>
      </c>
      <c r="I2267" s="114">
        <v>-31268809.719999898</v>
      </c>
      <c r="J2267" s="114">
        <v>-13400216.055588901</v>
      </c>
      <c r="K2267" s="72"/>
      <c r="L2267" s="114">
        <f>SUBTOTAL(9,L2262:L2266)</f>
        <v>-30864342.219999898</v>
      </c>
      <c r="M2267" s="114">
        <f>SUBTOTAL(9,M2262:M2266)</f>
        <v>-17637858.575453561</v>
      </c>
      <c r="N2267" s="114">
        <f>SUBTOTAL(9,N2262:N2266)</f>
        <v>-13226483.644546337</v>
      </c>
      <c r="O2267" s="114">
        <f>SUBTOTAL(9,O2262:O2266)</f>
        <v>0</v>
      </c>
      <c r="P2267" s="114">
        <f>SUBTOTAL(9,P2262:P2266)</f>
        <v>-13226483.644546337</v>
      </c>
      <c r="Q2267" s="70"/>
      <c r="R2267" s="71"/>
      <c r="S2267" s="97"/>
      <c r="T2267" s="97"/>
      <c r="U2267" s="64"/>
      <c r="V2267" s="64"/>
    </row>
    <row r="2268" spans="1:22" ht="11.65" customHeight="1" thickTop="1">
      <c r="A2268" s="2">
        <v>2148</v>
      </c>
      <c r="C2268" s="96"/>
      <c r="H2268" s="72"/>
      <c r="I2268" s="4"/>
      <c r="J2268" s="4"/>
      <c r="K2268" s="72"/>
      <c r="L2268" s="4"/>
      <c r="M2268" s="4"/>
      <c r="N2268" s="4"/>
      <c r="O2268" s="4"/>
      <c r="P2268" s="4"/>
      <c r="Q2268" s="70"/>
      <c r="R2268" s="71"/>
      <c r="S2268" s="97"/>
      <c r="T2268" s="97"/>
      <c r="U2268" s="64"/>
      <c r="V2268" s="64"/>
    </row>
    <row r="2269" spans="1:22" ht="11.65" customHeight="1">
      <c r="A2269" s="2">
        <v>2149</v>
      </c>
      <c r="C2269" s="96">
        <v>22841</v>
      </c>
      <c r="D2269" s="1" t="s">
        <v>564</v>
      </c>
      <c r="H2269" s="72"/>
      <c r="I2269" s="4"/>
      <c r="J2269" s="4"/>
      <c r="K2269" s="72"/>
      <c r="L2269" s="4"/>
      <c r="M2269" s="4"/>
      <c r="N2269" s="4"/>
      <c r="O2269" s="4"/>
      <c r="P2269" s="4"/>
      <c r="Q2269" s="70"/>
      <c r="R2269" s="71"/>
      <c r="S2269" s="97"/>
      <c r="T2269" s="97"/>
      <c r="U2269" s="64"/>
      <c r="V2269" s="64"/>
    </row>
    <row r="2270" spans="1:22" ht="11.65" customHeight="1">
      <c r="A2270" s="2">
        <v>2150</v>
      </c>
      <c r="C2270" s="96"/>
      <c r="F2270" s="96" t="s">
        <v>574</v>
      </c>
      <c r="G2270" s="1" t="s">
        <v>131</v>
      </c>
      <c r="H2270" s="72"/>
      <c r="I2270" s="4">
        <v>0</v>
      </c>
      <c r="J2270" s="4">
        <v>0</v>
      </c>
      <c r="K2270" s="72"/>
      <c r="L2270" s="4">
        <v>0</v>
      </c>
      <c r="M2270" s="4">
        <f>L2270-N2270</f>
        <v>0</v>
      </c>
      <c r="N2270" s="98">
        <v>0</v>
      </c>
      <c r="O2270" s="4">
        <f>P2270-N2270</f>
        <v>0</v>
      </c>
      <c r="P2270" s="4">
        <v>0</v>
      </c>
      <c r="Q2270" s="70"/>
      <c r="R2270" s="71"/>
      <c r="S2270" s="97"/>
      <c r="T2270" s="97"/>
      <c r="U2270" s="64"/>
      <c r="V2270" s="64"/>
    </row>
    <row r="2271" spans="1:22" ht="11.65" customHeight="1">
      <c r="A2271" s="2">
        <v>2151</v>
      </c>
      <c r="C2271" s="96"/>
      <c r="F2271" s="96" t="s">
        <v>574</v>
      </c>
      <c r="G2271" s="1" t="s">
        <v>135</v>
      </c>
      <c r="H2271" s="72"/>
      <c r="I2271" s="4">
        <v>-1500000</v>
      </c>
      <c r="J2271" s="4">
        <v>-647320.21573147376</v>
      </c>
      <c r="K2271" s="72"/>
      <c r="L2271" s="4">
        <v>-1500000</v>
      </c>
      <c r="M2271" s="4">
        <f>L2271-N2271</f>
        <v>-852679.78426852624</v>
      </c>
      <c r="N2271" s="98">
        <v>-647320.21573147376</v>
      </c>
      <c r="O2271" s="4">
        <f>P2271-N2271</f>
        <v>0</v>
      </c>
      <c r="P2271" s="4">
        <v>-647320.21573147376</v>
      </c>
      <c r="Q2271" s="70"/>
      <c r="R2271" s="71"/>
      <c r="S2271" s="97"/>
      <c r="T2271" s="97"/>
      <c r="U2271" s="64"/>
      <c r="V2271" s="64"/>
    </row>
    <row r="2272" spans="1:22" ht="11.65" customHeight="1" thickBot="1">
      <c r="A2272" s="2">
        <v>2152</v>
      </c>
      <c r="C2272" s="96"/>
      <c r="H2272" s="72" t="s">
        <v>516</v>
      </c>
      <c r="I2272" s="114">
        <v>-1500000</v>
      </c>
      <c r="J2272" s="114">
        <v>-647320.21573147376</v>
      </c>
      <c r="K2272" s="72"/>
      <c r="L2272" s="114">
        <f>SUBTOTAL(9,L2270:L2271)</f>
        <v>-1500000</v>
      </c>
      <c r="M2272" s="114">
        <f>SUBTOTAL(9,M2270:M2271)</f>
        <v>-852679.78426852624</v>
      </c>
      <c r="N2272" s="114">
        <f>SUBTOTAL(9,N2270:N2271)</f>
        <v>-647320.21573147376</v>
      </c>
      <c r="O2272" s="114">
        <f>SUBTOTAL(9,O2270:O2271)</f>
        <v>0</v>
      </c>
      <c r="P2272" s="114">
        <f>SUBTOTAL(9,P2270:P2271)</f>
        <v>-647320.21573147376</v>
      </c>
      <c r="Q2272" s="70"/>
      <c r="R2272" s="71"/>
      <c r="S2272" s="97"/>
      <c r="T2272" s="97"/>
      <c r="U2272" s="64"/>
      <c r="V2272" s="64"/>
    </row>
    <row r="2273" spans="1:22" ht="11.65" customHeight="1" thickTop="1">
      <c r="A2273" s="2">
        <v>2153</v>
      </c>
      <c r="C2273" s="96"/>
      <c r="H2273" s="72"/>
      <c r="I2273" s="4"/>
      <c r="J2273" s="4"/>
      <c r="K2273" s="72"/>
      <c r="L2273" s="4"/>
      <c r="M2273" s="4"/>
      <c r="N2273" s="4"/>
      <c r="O2273" s="4"/>
      <c r="P2273" s="4"/>
      <c r="Q2273" s="70"/>
      <c r="R2273" s="71"/>
      <c r="S2273" s="97"/>
      <c r="T2273" s="97"/>
      <c r="U2273" s="64"/>
      <c r="V2273" s="64"/>
    </row>
    <row r="2274" spans="1:22" ht="11.65" customHeight="1">
      <c r="A2274" s="2">
        <v>2154</v>
      </c>
      <c r="C2274" s="96">
        <v>22842</v>
      </c>
      <c r="D2274" s="1" t="s">
        <v>565</v>
      </c>
      <c r="E2274" s="121"/>
      <c r="F2274" s="96" t="s">
        <v>574</v>
      </c>
      <c r="G2274" s="1" t="s">
        <v>647</v>
      </c>
      <c r="H2274" s="72"/>
      <c r="I2274" s="4">
        <v>0</v>
      </c>
      <c r="J2274" s="4">
        <v>0</v>
      </c>
      <c r="K2274" s="72"/>
      <c r="L2274" s="4">
        <v>0</v>
      </c>
      <c r="M2274" s="4">
        <f>L2274-N2274</f>
        <v>0</v>
      </c>
      <c r="N2274" s="98">
        <v>0</v>
      </c>
      <c r="O2274" s="4">
        <f>P2274-N2274</f>
        <v>0</v>
      </c>
      <c r="P2274" s="4">
        <v>0</v>
      </c>
      <c r="Q2274" s="70"/>
      <c r="R2274" s="71"/>
      <c r="S2274" s="97"/>
      <c r="T2274" s="97"/>
      <c r="U2274" s="64"/>
      <c r="V2274" s="64"/>
    </row>
    <row r="2275" spans="1:22" ht="11.65" customHeight="1">
      <c r="A2275" s="2">
        <v>2155</v>
      </c>
      <c r="C2275" s="96">
        <v>230</v>
      </c>
      <c r="D2275" s="1" t="s">
        <v>566</v>
      </c>
      <c r="E2275" s="121"/>
      <c r="F2275" s="96" t="s">
        <v>574</v>
      </c>
      <c r="G2275" s="1" t="s">
        <v>208</v>
      </c>
      <c r="H2275" s="72"/>
      <c r="I2275" s="4">
        <v>-1680422.2450000001</v>
      </c>
      <c r="J2275" s="4">
        <v>-724666.9686099065</v>
      </c>
      <c r="K2275" s="72"/>
      <c r="L2275" s="4">
        <v>-1680422.2450000001</v>
      </c>
      <c r="M2275" s="4">
        <f>L2275-N2275</f>
        <v>-955755.27639009361</v>
      </c>
      <c r="N2275" s="98">
        <v>-724666.9686099065</v>
      </c>
      <c r="O2275" s="4">
        <f>P2275-N2275</f>
        <v>0</v>
      </c>
      <c r="P2275" s="4">
        <v>-724666.9686099065</v>
      </c>
      <c r="Q2275" s="70"/>
      <c r="R2275" s="71"/>
      <c r="S2275" s="97"/>
      <c r="T2275" s="97"/>
      <c r="U2275" s="64"/>
      <c r="V2275" s="64"/>
    </row>
    <row r="2276" spans="1:22" ht="11.65" customHeight="1">
      <c r="A2276" s="2">
        <v>2156</v>
      </c>
      <c r="C2276" s="96">
        <v>254105</v>
      </c>
      <c r="D2276" s="1" t="s">
        <v>566</v>
      </c>
      <c r="E2276" s="121"/>
      <c r="F2276" s="96" t="s">
        <v>574</v>
      </c>
      <c r="G2276" s="1" t="s">
        <v>208</v>
      </c>
      <c r="H2276" s="72"/>
      <c r="I2276" s="4">
        <v>-3512244.22</v>
      </c>
      <c r="J2276" s="4">
        <v>-1514623.7081175186</v>
      </c>
      <c r="K2276" s="72"/>
      <c r="L2276" s="4">
        <v>-3512244.22</v>
      </c>
      <c r="M2276" s="4">
        <f>L2276-N2276</f>
        <v>-1997620.5118824816</v>
      </c>
      <c r="N2276" s="98">
        <v>-1514623.7081175186</v>
      </c>
      <c r="O2276" s="4">
        <f>P2276-N2276</f>
        <v>0</v>
      </c>
      <c r="P2276" s="4">
        <v>-1514623.7081175186</v>
      </c>
      <c r="Q2276" s="70"/>
      <c r="R2276" s="71"/>
      <c r="S2276" s="97"/>
      <c r="T2276" s="97"/>
      <c r="U2276" s="64"/>
      <c r="V2276" s="64"/>
    </row>
    <row r="2277" spans="1:22" ht="11.65" customHeight="1">
      <c r="A2277" s="2">
        <v>2157</v>
      </c>
      <c r="C2277" s="96">
        <v>254</v>
      </c>
      <c r="F2277" s="96" t="s">
        <v>574</v>
      </c>
      <c r="G2277" s="1" t="s">
        <v>131</v>
      </c>
      <c r="H2277" s="72"/>
      <c r="I2277" s="4">
        <v>-9029339.629999999</v>
      </c>
      <c r="J2277" s="4">
        <v>-261041.98</v>
      </c>
      <c r="K2277" s="72"/>
      <c r="L2277" s="4">
        <v>-9215046.5475099999</v>
      </c>
      <c r="M2277" s="4">
        <f>L2277-N2277</f>
        <v>-8768297.6500000004</v>
      </c>
      <c r="N2277" s="98">
        <v>-446748.89750999969</v>
      </c>
      <c r="O2277" s="4">
        <f>P2277-N2277</f>
        <v>0</v>
      </c>
      <c r="P2277" s="4">
        <v>-446748.89750999969</v>
      </c>
      <c r="Q2277" s="70"/>
      <c r="R2277" s="71"/>
      <c r="S2277" s="97"/>
      <c r="T2277" s="97"/>
      <c r="U2277" s="64"/>
      <c r="V2277" s="64"/>
    </row>
    <row r="2278" spans="1:22" ht="11.65" customHeight="1" thickBot="1">
      <c r="A2278" s="2">
        <v>2158</v>
      </c>
      <c r="C2278" s="96"/>
      <c r="F2278" s="96"/>
      <c r="H2278" s="72" t="s">
        <v>516</v>
      </c>
      <c r="I2278" s="114">
        <v>-14222006.094999999</v>
      </c>
      <c r="J2278" s="114">
        <v>-2500332.6567274253</v>
      </c>
      <c r="K2278" s="72"/>
      <c r="L2278" s="114">
        <f>SUBTOTAL(9,L2274:L2277)</f>
        <v>-14407713.01251</v>
      </c>
      <c r="M2278" s="114">
        <f>SUBTOTAL(9,M2274:M2277)</f>
        <v>-11721673.438272577</v>
      </c>
      <c r="N2278" s="114">
        <f>SUBTOTAL(9,N2274:N2277)</f>
        <v>-2686039.5742374249</v>
      </c>
      <c r="O2278" s="114">
        <f>SUBTOTAL(9,O2274:O2277)</f>
        <v>0</v>
      </c>
      <c r="P2278" s="114">
        <f>SUBTOTAL(9,P2274:P2277)</f>
        <v>-2686039.5742374249</v>
      </c>
      <c r="Q2278" s="70"/>
      <c r="R2278" s="71"/>
      <c r="S2278" s="97"/>
      <c r="T2278" s="97"/>
      <c r="U2278" s="64"/>
      <c r="V2278" s="64"/>
    </row>
    <row r="2279" spans="1:22" ht="11.65" customHeight="1" thickTop="1">
      <c r="A2279" s="2">
        <v>2159</v>
      </c>
      <c r="C2279" s="96"/>
      <c r="H2279" s="72"/>
      <c r="I2279" s="4"/>
      <c r="J2279" s="4"/>
      <c r="K2279" s="72"/>
      <c r="L2279" s="4"/>
      <c r="M2279" s="4"/>
      <c r="N2279" s="4"/>
      <c r="O2279" s="4"/>
      <c r="P2279" s="4"/>
      <c r="Q2279" s="70"/>
      <c r="R2279" s="71"/>
      <c r="S2279" s="97"/>
      <c r="T2279" s="97"/>
      <c r="U2279" s="64"/>
      <c r="V2279" s="64"/>
    </row>
    <row r="2280" spans="1:22" ht="11.65" customHeight="1">
      <c r="A2280" s="2">
        <v>2160</v>
      </c>
      <c r="C2280" s="96">
        <v>252</v>
      </c>
      <c r="D2280" s="1" t="s">
        <v>567</v>
      </c>
      <c r="H2280" s="72"/>
      <c r="I2280" s="4"/>
      <c r="J2280" s="4"/>
      <c r="K2280" s="72"/>
      <c r="L2280" s="4"/>
      <c r="M2280" s="4"/>
      <c r="N2280" s="4"/>
      <c r="O2280" s="4"/>
      <c r="P2280" s="4"/>
      <c r="Q2280" s="70"/>
      <c r="R2280" s="71"/>
      <c r="S2280" s="97"/>
      <c r="T2280" s="97"/>
      <c r="U2280" s="64"/>
      <c r="V2280" s="64"/>
    </row>
    <row r="2281" spans="1:22" ht="11.65" customHeight="1">
      <c r="A2281" s="2">
        <v>2161</v>
      </c>
      <c r="C2281" s="96"/>
      <c r="F2281" s="96" t="s">
        <v>663</v>
      </c>
      <c r="G2281" s="1" t="s">
        <v>131</v>
      </c>
      <c r="H2281" s="72"/>
      <c r="I2281" s="4">
        <v>-10664975.43</v>
      </c>
      <c r="J2281" s="4">
        <v>-2662823.3050000002</v>
      </c>
      <c r="K2281" s="72"/>
      <c r="L2281" s="4">
        <v>-11202165.535</v>
      </c>
      <c r="M2281" s="4">
        <f>L2281-N2281</f>
        <v>-8289070.9100000001</v>
      </c>
      <c r="N2281" s="98">
        <v>-2913094.6250000005</v>
      </c>
      <c r="O2281" s="4">
        <f>P2281-N2281</f>
        <v>0</v>
      </c>
      <c r="P2281" s="4">
        <v>-2913094.6250000005</v>
      </c>
      <c r="Q2281" s="70"/>
      <c r="R2281" s="71"/>
      <c r="S2281" s="97"/>
      <c r="T2281" s="97"/>
      <c r="U2281" s="64"/>
      <c r="V2281" s="64"/>
    </row>
    <row r="2282" spans="1:22" ht="11.65" customHeight="1">
      <c r="A2282" s="2">
        <v>2162</v>
      </c>
      <c r="C2282" s="96"/>
      <c r="F2282" s="96" t="s">
        <v>663</v>
      </c>
      <c r="G2282" s="1" t="s">
        <v>133</v>
      </c>
      <c r="H2282" s="72"/>
      <c r="I2282" s="4">
        <v>0</v>
      </c>
      <c r="J2282" s="4">
        <v>0</v>
      </c>
      <c r="K2282" s="72"/>
      <c r="L2282" s="4">
        <v>0</v>
      </c>
      <c r="M2282" s="4">
        <f>L2282-N2282</f>
        <v>0</v>
      </c>
      <c r="N2282" s="98">
        <v>0</v>
      </c>
      <c r="O2282" s="4">
        <f>P2282-N2282</f>
        <v>0</v>
      </c>
      <c r="P2282" s="4">
        <v>0</v>
      </c>
      <c r="Q2282" s="70"/>
      <c r="R2282" s="71"/>
      <c r="S2282" s="97"/>
      <c r="T2282" s="97"/>
      <c r="U2282" s="64"/>
      <c r="V2282" s="64"/>
    </row>
    <row r="2283" spans="1:22" ht="11.65" customHeight="1">
      <c r="A2283" s="2">
        <v>2163</v>
      </c>
      <c r="C2283" s="96"/>
      <c r="F2283" s="96" t="s">
        <v>665</v>
      </c>
      <c r="G2283" s="1" t="s">
        <v>135</v>
      </c>
      <c r="H2283" s="72"/>
      <c r="I2283" s="4">
        <v>-14390261.300000001</v>
      </c>
      <c r="J2283" s="4">
        <v>-6210071.3660988528</v>
      </c>
      <c r="K2283" s="72"/>
      <c r="L2283" s="4">
        <v>-13853071.195</v>
      </c>
      <c r="M2283" s="4">
        <f>L2283-N2283</f>
        <v>-7874822.5053394232</v>
      </c>
      <c r="N2283" s="98">
        <v>-5978248.6896605771</v>
      </c>
      <c r="O2283" s="4">
        <f>P2283-N2283</f>
        <v>0</v>
      </c>
      <c r="P2283" s="4">
        <v>-5978248.6896605771</v>
      </c>
      <c r="Q2283" s="70"/>
      <c r="R2283" s="71"/>
      <c r="S2283" s="97"/>
      <c r="T2283" s="97"/>
      <c r="U2283" s="64"/>
      <c r="V2283" s="64"/>
    </row>
    <row r="2284" spans="1:22" ht="11.65" customHeight="1">
      <c r="A2284" s="2">
        <v>2164</v>
      </c>
      <c r="C2284" s="96"/>
      <c r="F2284" s="96" t="s">
        <v>663</v>
      </c>
      <c r="G2284" s="1" t="s">
        <v>134</v>
      </c>
      <c r="H2284" s="72"/>
      <c r="I2284" s="4">
        <v>0</v>
      </c>
      <c r="J2284" s="4">
        <v>0</v>
      </c>
      <c r="K2284" s="72"/>
      <c r="L2284" s="4">
        <v>0</v>
      </c>
      <c r="M2284" s="4">
        <f>L2284-N2284</f>
        <v>0</v>
      </c>
      <c r="N2284" s="98">
        <v>0</v>
      </c>
      <c r="O2284" s="4">
        <f>P2284-N2284</f>
        <v>0</v>
      </c>
      <c r="P2284" s="4">
        <v>0</v>
      </c>
      <c r="Q2284" s="70"/>
      <c r="R2284" s="71"/>
      <c r="S2284" s="97"/>
      <c r="T2284" s="97"/>
      <c r="U2284" s="64"/>
      <c r="V2284" s="64"/>
    </row>
    <row r="2285" spans="1:22" ht="11.65" customHeight="1">
      <c r="A2285" s="2">
        <v>2165</v>
      </c>
      <c r="C2285" s="96"/>
      <c r="F2285" s="96" t="s">
        <v>664</v>
      </c>
      <c r="G2285" s="1" t="s">
        <v>132</v>
      </c>
      <c r="H2285" s="72"/>
      <c r="I2285" s="4">
        <v>0</v>
      </c>
      <c r="J2285" s="4">
        <v>0</v>
      </c>
      <c r="K2285" s="72"/>
      <c r="L2285" s="4">
        <v>0</v>
      </c>
      <c r="M2285" s="4">
        <f>L2285-N2285</f>
        <v>0</v>
      </c>
      <c r="N2285" s="98">
        <v>0</v>
      </c>
      <c r="O2285" s="4">
        <f>P2285-N2285</f>
        <v>0</v>
      </c>
      <c r="P2285" s="4">
        <v>0</v>
      </c>
      <c r="Q2285" s="70"/>
      <c r="R2285" s="71"/>
      <c r="S2285" s="97"/>
      <c r="T2285" s="97"/>
      <c r="U2285" s="64"/>
      <c r="V2285" s="64"/>
    </row>
    <row r="2286" spans="1:22" ht="11.65" customHeight="1" thickBot="1">
      <c r="A2286" s="2">
        <v>2166</v>
      </c>
      <c r="C2286" s="101" t="s">
        <v>568</v>
      </c>
      <c r="H2286" s="102" t="s">
        <v>569</v>
      </c>
      <c r="I2286" s="119">
        <v>-25055236.73</v>
      </c>
      <c r="J2286" s="119">
        <v>-8872894.6710988525</v>
      </c>
      <c r="K2286" s="102"/>
      <c r="L2286" s="119">
        <f>SUBTOTAL(9,L2281:L2285)</f>
        <v>-25055236.73</v>
      </c>
      <c r="M2286" s="119">
        <f>SUBTOTAL(9,M2281:M2285)</f>
        <v>-16163893.415339423</v>
      </c>
      <c r="N2286" s="119">
        <f>SUBTOTAL(9,N2281:N2285)</f>
        <v>-8891343.3146605771</v>
      </c>
      <c r="O2286" s="119">
        <f>SUBTOTAL(9,O2281:O2285)</f>
        <v>0</v>
      </c>
      <c r="P2286" s="119">
        <f>SUBTOTAL(9,P2281:P2285)</f>
        <v>-8891343.3146605771</v>
      </c>
      <c r="Q2286" s="70"/>
      <c r="R2286" s="71"/>
      <c r="S2286" s="97"/>
      <c r="T2286" s="97"/>
      <c r="U2286" s="64"/>
      <c r="V2286" s="64"/>
    </row>
    <row r="2287" spans="1:22" ht="11.65" customHeight="1" thickTop="1">
      <c r="A2287" s="2">
        <v>2167</v>
      </c>
      <c r="C2287" s="96"/>
      <c r="H2287" s="72"/>
      <c r="I2287" s="4"/>
      <c r="J2287" s="4"/>
      <c r="K2287" s="72"/>
      <c r="L2287" s="4"/>
      <c r="M2287" s="4"/>
      <c r="N2287" s="4"/>
      <c r="O2287" s="4"/>
      <c r="P2287" s="4"/>
      <c r="Q2287" s="70"/>
      <c r="R2287" s="71"/>
      <c r="S2287" s="97"/>
      <c r="T2287" s="97"/>
      <c r="U2287" s="64"/>
      <c r="V2287" s="64"/>
    </row>
    <row r="2288" spans="1:22" ht="11.65" customHeight="1">
      <c r="A2288" s="2">
        <v>2168</v>
      </c>
      <c r="C2288" s="96">
        <v>25398</v>
      </c>
      <c r="D2288" s="1" t="s">
        <v>570</v>
      </c>
      <c r="H2288" s="72"/>
      <c r="I2288" s="4"/>
      <c r="J2288" s="4"/>
      <c r="K2288" s="72"/>
      <c r="L2288" s="4"/>
      <c r="M2288" s="4"/>
      <c r="N2288" s="4"/>
      <c r="O2288" s="4"/>
      <c r="P2288" s="4"/>
      <c r="Q2288" s="70"/>
      <c r="R2288" s="71"/>
      <c r="S2288" s="97"/>
      <c r="T2288" s="97"/>
      <c r="U2288" s="64"/>
      <c r="V2288" s="64"/>
    </row>
    <row r="2289" spans="1:24" ht="11.65" customHeight="1">
      <c r="A2289" s="2">
        <v>2169</v>
      </c>
      <c r="C2289" s="96"/>
      <c r="F2289" s="96" t="s">
        <v>574</v>
      </c>
      <c r="G2289" s="1" t="s">
        <v>133</v>
      </c>
      <c r="H2289" s="72"/>
      <c r="I2289" s="4">
        <v>0</v>
      </c>
      <c r="J2289" s="4">
        <v>0</v>
      </c>
      <c r="K2289" s="72"/>
      <c r="L2289" s="4">
        <v>-1812367.6496666663</v>
      </c>
      <c r="M2289" s="4">
        <f>L2289-N2289</f>
        <v>-1033894.7155690325</v>
      </c>
      <c r="N2289" s="98">
        <v>-778472.93409763381</v>
      </c>
      <c r="O2289" s="4">
        <f>P2289-N2289</f>
        <v>0</v>
      </c>
      <c r="P2289" s="4">
        <v>-778472.93409763381</v>
      </c>
      <c r="Q2289" s="70"/>
      <c r="R2289" s="71"/>
      <c r="S2289" s="97"/>
      <c r="T2289" s="97"/>
      <c r="U2289" s="64"/>
      <c r="V2289" s="64"/>
    </row>
    <row r="2290" spans="1:24" ht="11.65" customHeight="1" thickBot="1">
      <c r="A2290" s="2">
        <v>2170</v>
      </c>
      <c r="C2290" s="96"/>
      <c r="H2290" s="72" t="s">
        <v>571</v>
      </c>
      <c r="I2290" s="114">
        <v>0</v>
      </c>
      <c r="J2290" s="114">
        <v>0</v>
      </c>
      <c r="K2290" s="72"/>
      <c r="L2290" s="114">
        <f>SUBTOTAL(9,L2288:L2289)</f>
        <v>-1812367.6496666663</v>
      </c>
      <c r="M2290" s="114">
        <f>SUBTOTAL(9,M2288:M2289)</f>
        <v>-1033894.7155690325</v>
      </c>
      <c r="N2290" s="114">
        <f>SUBTOTAL(9,N2288:N2289)</f>
        <v>-778472.93409763381</v>
      </c>
      <c r="O2290" s="114">
        <f>SUBTOTAL(9,O2288:O2289)</f>
        <v>0</v>
      </c>
      <c r="P2290" s="114">
        <f>SUBTOTAL(9,P2288:P2289)</f>
        <v>-778472.93409763381</v>
      </c>
      <c r="Q2290" s="70"/>
      <c r="R2290" s="71"/>
      <c r="S2290" s="97"/>
      <c r="T2290" s="97"/>
      <c r="U2290" s="64"/>
      <c r="V2290" s="64"/>
    </row>
    <row r="2291" spans="1:24" ht="11.25" customHeight="1" thickTop="1">
      <c r="A2291" s="2">
        <v>2171</v>
      </c>
      <c r="C2291" s="96"/>
      <c r="H2291" s="72"/>
      <c r="I2291" s="4"/>
      <c r="J2291" s="4"/>
      <c r="K2291" s="72"/>
      <c r="L2291" s="4"/>
      <c r="M2291" s="4"/>
      <c r="N2291" s="4"/>
      <c r="O2291" s="4"/>
      <c r="P2291" s="4"/>
      <c r="Q2291" s="70"/>
      <c r="R2291" s="71"/>
      <c r="S2291" s="97"/>
      <c r="T2291" s="97"/>
      <c r="U2291" s="64"/>
      <c r="V2291" s="64"/>
    </row>
    <row r="2292" spans="1:24" ht="11.65" customHeight="1">
      <c r="A2292" s="2">
        <v>2172</v>
      </c>
      <c r="C2292" s="96">
        <v>25399</v>
      </c>
      <c r="D2292" s="1" t="s">
        <v>572</v>
      </c>
      <c r="H2292" s="72"/>
      <c r="I2292" s="4"/>
      <c r="J2292" s="4"/>
      <c r="K2292" s="72"/>
      <c r="L2292" s="4"/>
      <c r="M2292" s="4"/>
      <c r="N2292" s="4"/>
      <c r="O2292" s="4"/>
      <c r="P2292" s="4"/>
      <c r="Q2292" s="70"/>
      <c r="R2292" s="71"/>
      <c r="S2292" s="97"/>
      <c r="T2292" s="97"/>
      <c r="U2292" s="64"/>
      <c r="V2292" s="64"/>
    </row>
    <row r="2293" spans="1:24" ht="11.65" customHeight="1">
      <c r="A2293" s="2">
        <v>2173</v>
      </c>
      <c r="C2293" s="96"/>
      <c r="F2293" s="96" t="s">
        <v>574</v>
      </c>
      <c r="G2293" s="1" t="s">
        <v>131</v>
      </c>
      <c r="H2293" s="72"/>
      <c r="I2293" s="4">
        <v>-1383281.145</v>
      </c>
      <c r="J2293" s="4">
        <v>-274618.81</v>
      </c>
      <c r="K2293" s="72"/>
      <c r="L2293" s="4">
        <v>-1383281.145</v>
      </c>
      <c r="M2293" s="4">
        <f>L2293-N2293</f>
        <v>-1108662.335</v>
      </c>
      <c r="N2293" s="98">
        <v>-274618.81</v>
      </c>
      <c r="O2293" s="4">
        <f>P2293-N2293</f>
        <v>0</v>
      </c>
      <c r="P2293" s="4">
        <v>-274618.81</v>
      </c>
      <c r="Q2293" s="70"/>
      <c r="R2293" s="71"/>
      <c r="S2293" s="97"/>
      <c r="T2293" s="97"/>
      <c r="U2293" s="64"/>
      <c r="V2293" s="64"/>
      <c r="X2293" s="128"/>
    </row>
    <row r="2294" spans="1:24" ht="11.65" customHeight="1">
      <c r="A2294" s="2">
        <v>2174</v>
      </c>
      <c r="C2294" s="96"/>
      <c r="F2294" s="96" t="s">
        <v>672</v>
      </c>
      <c r="G2294" s="1" t="s">
        <v>134</v>
      </c>
      <c r="H2294" s="72"/>
      <c r="I2294" s="4">
        <v>0</v>
      </c>
      <c r="J2294" s="4">
        <v>0</v>
      </c>
      <c r="K2294" s="72"/>
      <c r="L2294" s="4">
        <v>0</v>
      </c>
      <c r="M2294" s="4">
        <f>L2294-N2294</f>
        <v>0</v>
      </c>
      <c r="N2294" s="98">
        <v>0</v>
      </c>
      <c r="O2294" s="4">
        <f>P2294-N2294</f>
        <v>0</v>
      </c>
      <c r="P2294" s="4">
        <v>0</v>
      </c>
      <c r="Q2294" s="70"/>
      <c r="R2294" s="71"/>
      <c r="S2294" s="97"/>
      <c r="T2294" s="97"/>
      <c r="U2294" s="64"/>
      <c r="V2294" s="64"/>
      <c r="X2294" s="128"/>
    </row>
    <row r="2295" spans="1:24" ht="11.65" customHeight="1">
      <c r="A2295" s="2">
        <v>2175</v>
      </c>
      <c r="C2295" s="96"/>
      <c r="F2295" s="96" t="s">
        <v>574</v>
      </c>
      <c r="G2295" s="1" t="s">
        <v>135</v>
      </c>
      <c r="H2295" s="72"/>
      <c r="I2295" s="4">
        <v>-9988816.8149999995</v>
      </c>
      <c r="J2295" s="4">
        <v>-4310642.0370586487</v>
      </c>
      <c r="K2295" s="72"/>
      <c r="L2295" s="4">
        <v>-9988816.8149999995</v>
      </c>
      <c r="M2295" s="4">
        <f>L2295-N2295</f>
        <v>-5678174.7779413508</v>
      </c>
      <c r="N2295" s="98">
        <v>-4310642.0370586487</v>
      </c>
      <c r="O2295" s="4">
        <f>P2295-N2295</f>
        <v>0</v>
      </c>
      <c r="P2295" s="4">
        <v>-4310642.0370586487</v>
      </c>
      <c r="Q2295" s="70"/>
      <c r="R2295" s="71"/>
      <c r="S2295" s="97"/>
      <c r="T2295" s="97"/>
      <c r="U2295" s="64"/>
      <c r="V2295" s="64"/>
      <c r="X2295" s="128"/>
    </row>
    <row r="2296" spans="1:24" ht="11.65" customHeight="1">
      <c r="A2296" s="2">
        <v>2176</v>
      </c>
      <c r="C2296" s="96"/>
      <c r="F2296" s="96" t="s">
        <v>574</v>
      </c>
      <c r="G2296" s="1" t="s">
        <v>133</v>
      </c>
      <c r="H2296" s="72"/>
      <c r="I2296" s="4">
        <v>-2921822.24</v>
      </c>
      <c r="J2296" s="4">
        <v>-1255021.0397448121</v>
      </c>
      <c r="K2296" s="72"/>
      <c r="L2296" s="4">
        <v>-2921822.24</v>
      </c>
      <c r="M2296" s="4">
        <f>L2296-N2296</f>
        <v>-1666801.2002551882</v>
      </c>
      <c r="N2296" s="98">
        <v>-1255021.0397448121</v>
      </c>
      <c r="O2296" s="4">
        <f>P2296-N2296</f>
        <v>0</v>
      </c>
      <c r="P2296" s="4">
        <v>-1255021.0397448121</v>
      </c>
      <c r="Q2296" s="70"/>
      <c r="R2296" s="71"/>
      <c r="S2296" s="126"/>
      <c r="T2296" s="126"/>
      <c r="U2296" s="89"/>
      <c r="V2296" s="64"/>
      <c r="X2296" s="128"/>
    </row>
    <row r="2297" spans="1:24" ht="11.65" customHeight="1" thickBot="1">
      <c r="A2297" s="2">
        <v>2177</v>
      </c>
      <c r="C2297" s="96"/>
      <c r="H2297" s="72" t="s">
        <v>516</v>
      </c>
      <c r="I2297" s="114">
        <v>-14293920.199999999</v>
      </c>
      <c r="J2297" s="114">
        <v>-5840281.8868034603</v>
      </c>
      <c r="K2297" s="72"/>
      <c r="L2297" s="114">
        <f>SUBTOTAL(9,L2293:L2296)</f>
        <v>-14293920.199999999</v>
      </c>
      <c r="M2297" s="114">
        <f>SUBTOTAL(9,M2293:M2296)</f>
        <v>-8453638.3131965399</v>
      </c>
      <c r="N2297" s="114">
        <f>SUBTOTAL(9,N2293:N2296)</f>
        <v>-5840281.8868034603</v>
      </c>
      <c r="O2297" s="114">
        <f>SUBTOTAL(9,O2293:O2296)</f>
        <v>0</v>
      </c>
      <c r="P2297" s="114">
        <f>SUBTOTAL(9,P2293:P2296)</f>
        <v>-5840281.8868034603</v>
      </c>
      <c r="Q2297" s="70"/>
      <c r="R2297" s="71"/>
      <c r="S2297" s="126"/>
      <c r="T2297" s="126"/>
      <c r="U2297" s="126"/>
      <c r="V2297" s="64"/>
      <c r="X2297" s="128"/>
    </row>
    <row r="2298" spans="1:24" ht="11.65" customHeight="1" thickTop="1">
      <c r="A2298" s="2">
        <v>2178</v>
      </c>
      <c r="C2298" s="96"/>
      <c r="H2298" s="72"/>
      <c r="I2298" s="104"/>
      <c r="J2298" s="104"/>
      <c r="K2298" s="72"/>
      <c r="L2298" s="104"/>
      <c r="M2298" s="4"/>
      <c r="N2298" s="4"/>
      <c r="O2298" s="4"/>
      <c r="P2298" s="4"/>
      <c r="Q2298" s="70"/>
      <c r="R2298" s="71"/>
      <c r="S2298" s="97"/>
      <c r="T2298" s="97"/>
      <c r="U2298" s="64"/>
      <c r="V2298" s="64"/>
    </row>
    <row r="2299" spans="1:24" ht="11.65" customHeight="1">
      <c r="A2299" s="2">
        <v>2179</v>
      </c>
      <c r="C2299" s="96">
        <v>190</v>
      </c>
      <c r="D2299" s="1" t="s">
        <v>573</v>
      </c>
      <c r="H2299" s="72"/>
      <c r="I2299" s="4"/>
      <c r="J2299" s="4"/>
      <c r="K2299" s="72"/>
      <c r="L2299" s="4"/>
      <c r="M2299" s="4"/>
      <c r="N2299" s="4"/>
      <c r="O2299" s="4"/>
      <c r="P2299" s="4"/>
      <c r="Q2299" s="70"/>
      <c r="R2299" s="71"/>
      <c r="S2299" s="97"/>
      <c r="T2299" s="97"/>
      <c r="U2299" s="64"/>
      <c r="V2299" s="64"/>
    </row>
    <row r="2300" spans="1:24" ht="11.65" customHeight="1">
      <c r="A2300" s="2">
        <v>2180</v>
      </c>
      <c r="C2300" s="96"/>
      <c r="F2300" s="96" t="s">
        <v>574</v>
      </c>
      <c r="G2300" s="1" t="s">
        <v>131</v>
      </c>
      <c r="H2300" s="72"/>
      <c r="I2300" s="4">
        <v>13358059</v>
      </c>
      <c r="J2300" s="4">
        <v>9344</v>
      </c>
      <c r="K2300" s="72"/>
      <c r="L2300" s="4">
        <v>26047466.02993422</v>
      </c>
      <c r="M2300" s="4">
        <f t="shared" ref="M2300:M2311" si="82">L2300-N2300</f>
        <v>26203559</v>
      </c>
      <c r="N2300" s="98">
        <v>-156092.97006578004</v>
      </c>
      <c r="O2300" s="4">
        <f t="shared" ref="O2300:O2311" si="83">P2300-N2300</f>
        <v>0</v>
      </c>
      <c r="P2300" s="4">
        <v>-156092.97006578004</v>
      </c>
      <c r="Q2300" s="70"/>
      <c r="R2300" s="71"/>
      <c r="S2300" s="97"/>
      <c r="T2300" s="97"/>
      <c r="U2300" s="127"/>
      <c r="V2300" s="64"/>
      <c r="X2300" s="128"/>
    </row>
    <row r="2301" spans="1:24" ht="11.65" customHeight="1">
      <c r="A2301" s="2">
        <v>2181</v>
      </c>
      <c r="C2301" s="96"/>
      <c r="F2301" s="96" t="s">
        <v>664</v>
      </c>
      <c r="G2301" s="1" t="s">
        <v>132</v>
      </c>
      <c r="H2301" s="72"/>
      <c r="I2301" s="4">
        <v>56350</v>
      </c>
      <c r="J2301" s="4">
        <v>28114.573335577912</v>
      </c>
      <c r="K2301" s="72"/>
      <c r="L2301" s="4">
        <v>28936</v>
      </c>
      <c r="M2301" s="4">
        <f t="shared" si="82"/>
        <v>14499.029387075732</v>
      </c>
      <c r="N2301" s="98">
        <v>14436.970612924268</v>
      </c>
      <c r="O2301" s="4">
        <f t="shared" si="83"/>
        <v>0</v>
      </c>
      <c r="P2301" s="4">
        <v>14436.970612924268</v>
      </c>
      <c r="Q2301" s="70"/>
      <c r="R2301" s="71"/>
      <c r="S2301" s="97"/>
      <c r="T2301" s="97"/>
      <c r="U2301" s="127"/>
      <c r="V2301" s="64"/>
      <c r="X2301" s="128"/>
    </row>
    <row r="2302" spans="1:24" ht="11.65" customHeight="1">
      <c r="A2302" s="2">
        <v>2182</v>
      </c>
      <c r="C2302" s="96"/>
      <c r="F2302" s="96" t="s">
        <v>672</v>
      </c>
      <c r="G2302" s="1" t="s">
        <v>134</v>
      </c>
      <c r="H2302" s="72"/>
      <c r="I2302" s="4">
        <v>67178500.5</v>
      </c>
      <c r="J2302" s="4">
        <v>28788409.997366883</v>
      </c>
      <c r="K2302" s="72"/>
      <c r="L2302" s="4">
        <v>80977281.5</v>
      </c>
      <c r="M2302" s="4">
        <f t="shared" si="82"/>
        <v>46275596.244399622</v>
      </c>
      <c r="N2302" s="98">
        <v>34701685.255600378</v>
      </c>
      <c r="O2302" s="4">
        <f t="shared" si="83"/>
        <v>0</v>
      </c>
      <c r="P2302" s="4">
        <v>34701685.255600378</v>
      </c>
      <c r="Q2302" s="70"/>
      <c r="R2302" s="71"/>
      <c r="S2302" s="97"/>
      <c r="T2302" s="97"/>
      <c r="U2302" s="127"/>
      <c r="V2302" s="64"/>
      <c r="X2302" s="128"/>
    </row>
    <row r="2303" spans="1:24" ht="11.65" customHeight="1">
      <c r="A2303" s="2">
        <v>2183</v>
      </c>
      <c r="C2303" s="96"/>
      <c r="F2303" s="96" t="s">
        <v>574</v>
      </c>
      <c r="G2303" s="1" t="s">
        <v>136</v>
      </c>
      <c r="H2303" s="72"/>
      <c r="I2303" s="4">
        <v>0</v>
      </c>
      <c r="J2303" s="4">
        <v>0</v>
      </c>
      <c r="K2303" s="72"/>
      <c r="L2303" s="4">
        <v>0</v>
      </c>
      <c r="M2303" s="4">
        <f t="shared" si="82"/>
        <v>0</v>
      </c>
      <c r="N2303" s="98">
        <v>0</v>
      </c>
      <c r="O2303" s="4">
        <f t="shared" si="83"/>
        <v>0</v>
      </c>
      <c r="P2303" s="4">
        <v>0</v>
      </c>
      <c r="Q2303" s="70"/>
      <c r="R2303" s="71"/>
      <c r="S2303" s="97"/>
      <c r="T2303" s="97"/>
      <c r="U2303" s="127"/>
      <c r="V2303" s="64"/>
      <c r="X2303" s="128"/>
    </row>
    <row r="2304" spans="1:24" ht="11.65" customHeight="1">
      <c r="A2304" s="2">
        <v>2184</v>
      </c>
      <c r="C2304" s="96"/>
      <c r="F2304" s="96" t="s">
        <v>650</v>
      </c>
      <c r="G2304" s="1" t="s">
        <v>650</v>
      </c>
      <c r="H2304" s="72"/>
      <c r="I2304" s="4">
        <v>0</v>
      </c>
      <c r="J2304" s="4">
        <v>0</v>
      </c>
      <c r="K2304" s="72"/>
      <c r="L2304" s="4">
        <v>0</v>
      </c>
      <c r="M2304" s="4">
        <f>L2304-N2304</f>
        <v>0</v>
      </c>
      <c r="N2304" s="98">
        <v>0</v>
      </c>
      <c r="O2304" s="4">
        <f>P2304-N2304</f>
        <v>0</v>
      </c>
      <c r="P2304" s="4">
        <v>0</v>
      </c>
      <c r="Q2304" s="70"/>
      <c r="R2304" s="71"/>
      <c r="S2304" s="97"/>
      <c r="T2304" s="97"/>
      <c r="U2304" s="127"/>
      <c r="V2304" s="64"/>
      <c r="X2304" s="128"/>
    </row>
    <row r="2305" spans="1:24" ht="11.65" customHeight="1">
      <c r="A2305" s="2">
        <v>2185</v>
      </c>
      <c r="C2305" s="96"/>
      <c r="F2305" s="96" t="s">
        <v>574</v>
      </c>
      <c r="G2305" s="1" t="s">
        <v>135</v>
      </c>
      <c r="H2305" s="72"/>
      <c r="I2305" s="4">
        <v>0</v>
      </c>
      <c r="J2305" s="4">
        <v>0</v>
      </c>
      <c r="K2305" s="72"/>
      <c r="L2305" s="4">
        <v>0</v>
      </c>
      <c r="M2305" s="4">
        <f>L2305-N2305</f>
        <v>0</v>
      </c>
      <c r="N2305" s="98">
        <v>0</v>
      </c>
      <c r="O2305" s="4">
        <f>P2305-N2305</f>
        <v>0</v>
      </c>
      <c r="P2305" s="4">
        <v>0</v>
      </c>
      <c r="Q2305" s="70"/>
      <c r="R2305" s="71"/>
      <c r="S2305" s="97"/>
      <c r="T2305" s="97"/>
      <c r="U2305" s="127"/>
      <c r="V2305" s="64"/>
      <c r="X2305" s="128"/>
    </row>
    <row r="2306" spans="1:24" ht="11.65" customHeight="1">
      <c r="A2306" s="2">
        <v>2186</v>
      </c>
      <c r="C2306" s="96"/>
      <c r="F2306" s="96" t="s">
        <v>574</v>
      </c>
      <c r="G2306" s="1" t="s">
        <v>135</v>
      </c>
      <c r="H2306" s="72"/>
      <c r="I2306" s="4">
        <v>0</v>
      </c>
      <c r="J2306" s="4">
        <v>0</v>
      </c>
      <c r="K2306" s="72"/>
      <c r="L2306" s="4">
        <v>0</v>
      </c>
      <c r="M2306" s="4">
        <f>L2306-N2306</f>
        <v>0</v>
      </c>
      <c r="N2306" s="98">
        <v>0</v>
      </c>
      <c r="O2306" s="4">
        <f>P2306-N2306</f>
        <v>0</v>
      </c>
      <c r="P2306" s="4">
        <v>0</v>
      </c>
      <c r="Q2306" s="70"/>
      <c r="R2306" s="71"/>
      <c r="S2306" s="97"/>
      <c r="T2306" s="97"/>
      <c r="U2306" s="127"/>
      <c r="V2306" s="64"/>
      <c r="X2306" s="128"/>
    </row>
    <row r="2307" spans="1:24" ht="11.65" customHeight="1">
      <c r="A2307" s="2">
        <v>2187</v>
      </c>
      <c r="C2307" s="96"/>
      <c r="F2307" s="96" t="s">
        <v>664</v>
      </c>
      <c r="G2307" s="1" t="s">
        <v>649</v>
      </c>
      <c r="H2307" s="72"/>
      <c r="I2307" s="4">
        <v>3594646</v>
      </c>
      <c r="J2307" s="4">
        <v>1035958.7409373861</v>
      </c>
      <c r="K2307" s="72"/>
      <c r="L2307" s="4">
        <v>5515134</v>
      </c>
      <c r="M2307" s="4">
        <f t="shared" si="82"/>
        <v>3925700.3604313275</v>
      </c>
      <c r="N2307" s="98">
        <v>1589433.6395686723</v>
      </c>
      <c r="O2307" s="4">
        <f t="shared" si="83"/>
        <v>0</v>
      </c>
      <c r="P2307" s="4">
        <v>1589433.6395686723</v>
      </c>
      <c r="Q2307" s="70"/>
      <c r="R2307" s="71"/>
      <c r="S2307" s="97"/>
      <c r="T2307" s="97"/>
      <c r="U2307" s="127"/>
      <c r="V2307" s="64"/>
      <c r="X2307" s="128"/>
    </row>
    <row r="2308" spans="1:24" ht="11.65" customHeight="1">
      <c r="A2308" s="2">
        <v>2188</v>
      </c>
      <c r="C2308" s="96"/>
      <c r="F2308" s="96" t="s">
        <v>574</v>
      </c>
      <c r="G2308" s="1" t="s">
        <v>647</v>
      </c>
      <c r="H2308" s="72"/>
      <c r="I2308" s="4">
        <v>1552043.5</v>
      </c>
      <c r="J2308" s="4">
        <v>669220.96071400971</v>
      </c>
      <c r="K2308" s="72"/>
      <c r="L2308" s="4">
        <v>-0.5</v>
      </c>
      <c r="M2308" s="4">
        <f t="shared" si="82"/>
        <v>-0.28440650641750387</v>
      </c>
      <c r="N2308" s="98">
        <v>-0.21559349358249616</v>
      </c>
      <c r="O2308" s="4">
        <f t="shared" si="83"/>
        <v>0</v>
      </c>
      <c r="P2308" s="4">
        <v>-0.21559349358249616</v>
      </c>
      <c r="Q2308" s="70"/>
      <c r="R2308" s="71"/>
      <c r="S2308" s="97"/>
      <c r="T2308" s="97"/>
      <c r="U2308" s="127"/>
      <c r="V2308" s="64"/>
      <c r="X2308" s="128"/>
    </row>
    <row r="2309" spans="1:24" ht="11.65" customHeight="1">
      <c r="A2309" s="2">
        <v>2189</v>
      </c>
      <c r="C2309" s="96"/>
      <c r="F2309" s="96" t="s">
        <v>574</v>
      </c>
      <c r="G2309" s="1" t="s">
        <v>135</v>
      </c>
      <c r="H2309" s="72"/>
      <c r="I2309" s="4">
        <v>39497768</v>
      </c>
      <c r="J2309" s="4">
        <v>17045135.801781137</v>
      </c>
      <c r="K2309" s="72"/>
      <c r="L2309" s="4">
        <v>7372991</v>
      </c>
      <c r="M2309" s="4">
        <f t="shared" si="82"/>
        <v>4191200.2501958567</v>
      </c>
      <c r="N2309" s="98">
        <v>3181790.7498041433</v>
      </c>
      <c r="O2309" s="4">
        <f t="shared" si="83"/>
        <v>0</v>
      </c>
      <c r="P2309" s="4">
        <v>3181790.7498041433</v>
      </c>
      <c r="Q2309" s="70"/>
      <c r="R2309" s="71"/>
      <c r="S2309" s="97"/>
      <c r="T2309" s="97"/>
      <c r="U2309" s="127"/>
      <c r="V2309" s="64"/>
      <c r="X2309" s="128"/>
    </row>
    <row r="2310" spans="1:24" ht="11.65" customHeight="1">
      <c r="A2310" s="2">
        <v>2190</v>
      </c>
      <c r="C2310" s="96"/>
      <c r="F2310" s="96" t="s">
        <v>574</v>
      </c>
      <c r="G2310" s="1" t="s">
        <v>133</v>
      </c>
      <c r="H2310" s="72"/>
      <c r="I2310" s="4">
        <v>-16080444.35</v>
      </c>
      <c r="J2310" s="4">
        <v>-6907092.3314265646</v>
      </c>
      <c r="K2310" s="72"/>
      <c r="L2310" s="4">
        <v>-13606765.703275004</v>
      </c>
      <c r="M2310" s="4">
        <f t="shared" si="82"/>
        <v>-7762201.647766876</v>
      </c>
      <c r="N2310" s="98">
        <v>-5844564.0555081284</v>
      </c>
      <c r="O2310" s="4">
        <f t="shared" si="83"/>
        <v>0</v>
      </c>
      <c r="P2310" s="4">
        <v>-5844564.0555081284</v>
      </c>
      <c r="Q2310" s="70"/>
      <c r="R2310" s="71"/>
      <c r="S2310" s="97"/>
      <c r="T2310" s="97"/>
      <c r="U2310" s="127"/>
      <c r="V2310" s="64"/>
      <c r="X2310" s="128"/>
    </row>
    <row r="2311" spans="1:24" ht="11.65" customHeight="1">
      <c r="A2311" s="2">
        <v>2191</v>
      </c>
      <c r="C2311" s="96"/>
      <c r="F2311" s="96" t="s">
        <v>671</v>
      </c>
      <c r="G2311" s="1" t="s">
        <v>644</v>
      </c>
      <c r="H2311" s="72"/>
      <c r="I2311" s="4">
        <v>0</v>
      </c>
      <c r="J2311" s="4">
        <v>0</v>
      </c>
      <c r="K2311" s="72"/>
      <c r="L2311" s="4">
        <v>0</v>
      </c>
      <c r="M2311" s="4">
        <f t="shared" si="82"/>
        <v>0</v>
      </c>
      <c r="N2311" s="98">
        <v>0</v>
      </c>
      <c r="O2311" s="4">
        <f t="shared" si="83"/>
        <v>0</v>
      </c>
      <c r="P2311" s="4">
        <v>0</v>
      </c>
      <c r="Q2311" s="70"/>
      <c r="R2311" s="71"/>
      <c r="S2311" s="97"/>
      <c r="T2311" s="97"/>
      <c r="U2311" s="127"/>
      <c r="V2311" s="64"/>
      <c r="X2311" s="128"/>
    </row>
    <row r="2312" spans="1:24" ht="11.65" customHeight="1">
      <c r="A2312" s="2">
        <v>2192</v>
      </c>
      <c r="C2312" s="96"/>
      <c r="F2312" s="96" t="s">
        <v>663</v>
      </c>
      <c r="G2312" s="1" t="s">
        <v>251</v>
      </c>
      <c r="H2312" s="72"/>
      <c r="I2312" s="4">
        <v>1248528.5</v>
      </c>
      <c r="J2312" s="4">
        <v>600441.49854760396</v>
      </c>
      <c r="K2312" s="72"/>
      <c r="L2312" s="4">
        <v>806636.5</v>
      </c>
      <c r="M2312" s="4">
        <f>L2312-N2312</f>
        <v>418709.40915410069</v>
      </c>
      <c r="N2312" s="98">
        <v>387927.09084589931</v>
      </c>
      <c r="O2312" s="4">
        <f>P2312-N2312</f>
        <v>0</v>
      </c>
      <c r="P2312" s="4">
        <v>387927.09084589931</v>
      </c>
      <c r="Q2312" s="70"/>
      <c r="R2312" s="71"/>
      <c r="S2312" s="97"/>
      <c r="T2312" s="97"/>
      <c r="U2312" s="127"/>
      <c r="V2312" s="64"/>
      <c r="X2312" s="128"/>
    </row>
    <row r="2313" spans="1:24" ht="11.65" customHeight="1">
      <c r="A2313" s="2">
        <v>2193</v>
      </c>
      <c r="C2313" s="96"/>
      <c r="F2313" s="96" t="s">
        <v>574</v>
      </c>
      <c r="G2313" s="1" t="s">
        <v>135</v>
      </c>
      <c r="H2313" s="72"/>
      <c r="I2313" s="4">
        <v>0</v>
      </c>
      <c r="J2313" s="4">
        <v>0</v>
      </c>
      <c r="K2313" s="72"/>
      <c r="L2313" s="4">
        <v>0</v>
      </c>
      <c r="M2313" s="4">
        <f>L2313-N2313</f>
        <v>0</v>
      </c>
      <c r="N2313" s="98">
        <v>0</v>
      </c>
      <c r="O2313" s="4">
        <f>P2313-N2313</f>
        <v>0</v>
      </c>
      <c r="P2313" s="4">
        <v>0</v>
      </c>
      <c r="Q2313" s="70"/>
      <c r="R2313" s="71"/>
      <c r="S2313" s="97"/>
      <c r="T2313" s="97"/>
      <c r="U2313" s="127"/>
      <c r="V2313" s="64"/>
      <c r="X2313" s="128"/>
    </row>
    <row r="2314" spans="1:24" ht="11.65" customHeight="1">
      <c r="A2314" s="2">
        <v>2194</v>
      </c>
      <c r="C2314" s="101" t="s">
        <v>575</v>
      </c>
      <c r="H2314" s="102" t="s">
        <v>571</v>
      </c>
      <c r="I2314" s="124">
        <v>110405451.15000001</v>
      </c>
      <c r="J2314" s="124">
        <v>41269533.241256036</v>
      </c>
      <c r="K2314" s="102"/>
      <c r="L2314" s="124">
        <f>SUBTOTAL(9,L2300:L2313)</f>
        <v>107141678.82665922</v>
      </c>
      <c r="M2314" s="124">
        <f>SUBTOTAL(9,M2300:M2313)</f>
        <v>73267062.361394599</v>
      </c>
      <c r="N2314" s="124">
        <f>SUBTOTAL(9,N2300:N2313)</f>
        <v>33874616.465264611</v>
      </c>
      <c r="O2314" s="124">
        <f>SUBTOTAL(9,O2300:O2313)</f>
        <v>0</v>
      </c>
      <c r="P2314" s="124">
        <f>SUBTOTAL(9,P2300:P2313)</f>
        <v>33874616.465264611</v>
      </c>
      <c r="Q2314" s="70"/>
      <c r="R2314" s="71"/>
      <c r="S2314" s="97"/>
      <c r="T2314" s="97"/>
      <c r="U2314" s="97"/>
      <c r="V2314" s="64"/>
      <c r="X2314" s="128"/>
    </row>
    <row r="2315" spans="1:24" ht="11.65" customHeight="1">
      <c r="A2315" s="2">
        <v>2195</v>
      </c>
      <c r="C2315" s="96"/>
      <c r="H2315" s="72"/>
      <c r="I2315" s="97"/>
      <c r="J2315" s="97"/>
      <c r="K2315" s="72"/>
      <c r="L2315" s="97"/>
      <c r="M2315" s="4"/>
      <c r="N2315" s="4"/>
      <c r="O2315" s="4"/>
      <c r="P2315" s="4"/>
      <c r="Q2315" s="70"/>
      <c r="R2315" s="71"/>
      <c r="S2315" s="97"/>
      <c r="T2315" s="97"/>
      <c r="U2315" s="64"/>
      <c r="V2315" s="64"/>
    </row>
    <row r="2316" spans="1:24" ht="11.65" customHeight="1">
      <c r="A2316" s="2">
        <v>2196</v>
      </c>
      <c r="C2316" s="96">
        <v>281</v>
      </c>
      <c r="D2316" s="1" t="s">
        <v>573</v>
      </c>
      <c r="H2316" s="72"/>
      <c r="I2316" s="4"/>
      <c r="J2316" s="4"/>
      <c r="K2316" s="72"/>
      <c r="L2316" s="4"/>
      <c r="M2316" s="4"/>
      <c r="N2316" s="4"/>
      <c r="O2316" s="4"/>
      <c r="P2316" s="4"/>
      <c r="Q2316" s="70"/>
      <c r="R2316" s="71"/>
      <c r="S2316" s="97"/>
      <c r="T2316" s="97"/>
      <c r="U2316" s="64"/>
      <c r="V2316" s="64"/>
    </row>
    <row r="2317" spans="1:24" ht="11.65" customHeight="1">
      <c r="A2317" s="2">
        <v>2197</v>
      </c>
      <c r="C2317" s="96"/>
      <c r="F2317" s="96" t="s">
        <v>574</v>
      </c>
      <c r="G2317" s="1" t="s">
        <v>131</v>
      </c>
      <c r="H2317" s="72"/>
      <c r="I2317" s="4">
        <v>0</v>
      </c>
      <c r="J2317" s="4">
        <v>0</v>
      </c>
      <c r="K2317" s="72"/>
      <c r="L2317" s="4">
        <v>0</v>
      </c>
      <c r="M2317" s="4">
        <f>L2317-N2317</f>
        <v>0</v>
      </c>
      <c r="N2317" s="98">
        <v>0</v>
      </c>
      <c r="O2317" s="4">
        <f>P2317-N2317</f>
        <v>0</v>
      </c>
      <c r="P2317" s="4">
        <v>0</v>
      </c>
      <c r="Q2317" s="70"/>
      <c r="R2317" s="71"/>
      <c r="S2317" s="97"/>
      <c r="T2317" s="97"/>
      <c r="U2317" s="64"/>
      <c r="V2317" s="64"/>
    </row>
    <row r="2318" spans="1:24" ht="11.65" customHeight="1">
      <c r="A2318" s="2">
        <v>2198</v>
      </c>
      <c r="C2318" s="96"/>
      <c r="F2318" s="96" t="s">
        <v>662</v>
      </c>
      <c r="G2318" s="1" t="s">
        <v>135</v>
      </c>
      <c r="H2318" s="72"/>
      <c r="I2318" s="4">
        <v>-65360835</v>
      </c>
      <c r="J2318" s="4">
        <v>-28206259.875059508</v>
      </c>
      <c r="K2318" s="72"/>
      <c r="L2318" s="4">
        <v>0</v>
      </c>
      <c r="M2318" s="4">
        <f>L2318-N2318</f>
        <v>0</v>
      </c>
      <c r="N2318" s="98">
        <v>0</v>
      </c>
      <c r="O2318" s="4">
        <f>P2318-N2318</f>
        <v>0</v>
      </c>
      <c r="P2318" s="4">
        <v>0</v>
      </c>
      <c r="Q2318" s="70"/>
      <c r="R2318" s="71"/>
      <c r="S2318" s="97"/>
      <c r="T2318" s="97"/>
      <c r="U2318" s="64"/>
      <c r="V2318" s="64"/>
    </row>
    <row r="2319" spans="1:24" ht="11.65" customHeight="1">
      <c r="A2319" s="2">
        <v>2199</v>
      </c>
      <c r="C2319" s="96"/>
      <c r="F2319" s="96" t="s">
        <v>665</v>
      </c>
      <c r="G2319" s="1" t="s">
        <v>135</v>
      </c>
      <c r="H2319" s="72"/>
      <c r="I2319" s="4">
        <v>0</v>
      </c>
      <c r="J2319" s="4">
        <v>0</v>
      </c>
      <c r="K2319" s="72"/>
      <c r="L2319" s="4">
        <v>0</v>
      </c>
      <c r="M2319" s="4">
        <f>L2319-N2319</f>
        <v>0</v>
      </c>
      <c r="N2319" s="98">
        <v>0</v>
      </c>
      <c r="O2319" s="4">
        <f>P2319-N2319</f>
        <v>0</v>
      </c>
      <c r="P2319" s="4">
        <v>0</v>
      </c>
      <c r="Q2319" s="70"/>
      <c r="R2319" s="71"/>
      <c r="S2319" s="97"/>
      <c r="T2319" s="97"/>
      <c r="U2319" s="64"/>
      <c r="V2319" s="64"/>
    </row>
    <row r="2320" spans="1:24" ht="11.65" customHeight="1">
      <c r="A2320" s="2">
        <v>2200</v>
      </c>
      <c r="C2320" s="96"/>
      <c r="H2320" s="72" t="s">
        <v>571</v>
      </c>
      <c r="I2320" s="99">
        <v>-65360835</v>
      </c>
      <c r="J2320" s="99">
        <v>-28206259.875059508</v>
      </c>
      <c r="K2320" s="72"/>
      <c r="L2320" s="99">
        <f>SUBTOTAL(9,L2317:L2319)</f>
        <v>0</v>
      </c>
      <c r="M2320" s="99">
        <f>SUBTOTAL(9,M2317:M2319)</f>
        <v>0</v>
      </c>
      <c r="N2320" s="99">
        <f>SUBTOTAL(9,N2317:N2319)</f>
        <v>0</v>
      </c>
      <c r="O2320" s="99">
        <f>SUBTOTAL(9,O2317:O2319)</f>
        <v>0</v>
      </c>
      <c r="P2320" s="99">
        <f>SUBTOTAL(9,P2317:P2319)</f>
        <v>0</v>
      </c>
      <c r="Q2320" s="70"/>
      <c r="R2320" s="71"/>
      <c r="S2320" s="97"/>
      <c r="T2320" s="97"/>
      <c r="U2320" s="64"/>
      <c r="V2320" s="64"/>
    </row>
    <row r="2321" spans="1:24" ht="11.65" customHeight="1">
      <c r="A2321" s="2">
        <v>2201</v>
      </c>
      <c r="C2321" s="96"/>
      <c r="H2321" s="72"/>
      <c r="I2321" s="4"/>
      <c r="J2321" s="4"/>
      <c r="K2321" s="72"/>
      <c r="L2321" s="4"/>
      <c r="M2321" s="4"/>
      <c r="N2321" s="4"/>
      <c r="O2321" s="4"/>
      <c r="P2321" s="4"/>
      <c r="Q2321" s="70"/>
      <c r="R2321" s="71"/>
      <c r="S2321" s="97"/>
      <c r="T2321" s="97"/>
      <c r="U2321" s="64"/>
      <c r="V2321" s="64"/>
    </row>
    <row r="2322" spans="1:24" ht="11.65" customHeight="1">
      <c r="A2322" s="2">
        <v>2202</v>
      </c>
      <c r="C2322" s="96">
        <v>282</v>
      </c>
      <c r="D2322" s="1" t="s">
        <v>576</v>
      </c>
      <c r="H2322" s="72"/>
      <c r="I2322" s="4"/>
      <c r="J2322" s="4"/>
      <c r="K2322" s="72"/>
      <c r="L2322" s="4"/>
      <c r="M2322" s="4"/>
      <c r="N2322" s="4"/>
      <c r="O2322" s="4"/>
      <c r="P2322" s="4"/>
      <c r="Q2322" s="70"/>
      <c r="R2322" s="71"/>
      <c r="S2322" s="97"/>
      <c r="T2322" s="97"/>
      <c r="U2322" s="64"/>
      <c r="V2322" s="64"/>
    </row>
    <row r="2323" spans="1:24" ht="11.65" customHeight="1">
      <c r="A2323" s="2">
        <v>2203</v>
      </c>
      <c r="C2323" s="96"/>
      <c r="F2323" s="96" t="s">
        <v>491</v>
      </c>
      <c r="G2323" s="1" t="s">
        <v>131</v>
      </c>
      <c r="H2323" s="72"/>
      <c r="I2323" s="4">
        <v>0</v>
      </c>
      <c r="J2323" s="4">
        <v>0</v>
      </c>
      <c r="K2323" s="72"/>
      <c r="L2323" s="4">
        <v>-3612921582</v>
      </c>
      <c r="M2323" s="4">
        <f t="shared" ref="M2323:M2337" si="84">L2323-N2323</f>
        <v>-2061020583</v>
      </c>
      <c r="N2323" s="98">
        <v>-1551900999</v>
      </c>
      <c r="O2323" s="4">
        <f t="shared" ref="O2323:O2337" si="85">P2323-N2323</f>
        <v>0</v>
      </c>
      <c r="P2323" s="4">
        <v>-1551900999</v>
      </c>
      <c r="Q2323" s="70"/>
      <c r="R2323" s="71"/>
      <c r="S2323" s="97"/>
      <c r="T2323" s="97"/>
      <c r="U2323" s="127"/>
      <c r="V2323" s="64"/>
      <c r="X2323" s="128"/>
    </row>
    <row r="2324" spans="1:24" ht="11.65" customHeight="1">
      <c r="A2324" s="2">
        <v>2204</v>
      </c>
      <c r="C2324" s="96"/>
      <c r="F2324" s="96" t="s">
        <v>697</v>
      </c>
      <c r="G2324" s="1" t="s">
        <v>655</v>
      </c>
      <c r="H2324" s="72"/>
      <c r="I2324" s="4">
        <v>-2706714181.5</v>
      </c>
      <c r="J2324" s="4">
        <v>-1160591576.6065772</v>
      </c>
      <c r="K2324" s="72"/>
      <c r="L2324" s="4">
        <v>2.5</v>
      </c>
      <c r="M2324" s="4">
        <f t="shared" si="84"/>
        <v>1.4280438395203925</v>
      </c>
      <c r="N2324" s="98">
        <v>1.0719561604796075</v>
      </c>
      <c r="O2324" s="4">
        <f t="shared" si="85"/>
        <v>0</v>
      </c>
      <c r="P2324" s="4">
        <v>1.0719561604796075</v>
      </c>
      <c r="Q2324" s="70"/>
      <c r="R2324" s="71"/>
      <c r="S2324" s="97"/>
      <c r="T2324" s="97"/>
      <c r="U2324" s="127"/>
      <c r="V2324" s="64"/>
      <c r="X2324" s="128"/>
    </row>
    <row r="2325" spans="1:24" ht="11.65" customHeight="1">
      <c r="A2325" s="2">
        <v>2205</v>
      </c>
      <c r="C2325" s="96"/>
      <c r="F2325" s="96" t="s">
        <v>662</v>
      </c>
      <c r="G2325" s="1" t="s">
        <v>644</v>
      </c>
      <c r="H2325" s="72"/>
      <c r="I2325" s="4">
        <v>0</v>
      </c>
      <c r="J2325" s="4">
        <v>0</v>
      </c>
      <c r="K2325" s="72"/>
      <c r="L2325" s="4">
        <v>0</v>
      </c>
      <c r="M2325" s="4">
        <f t="shared" si="84"/>
        <v>0</v>
      </c>
      <c r="N2325" s="98">
        <v>0</v>
      </c>
      <c r="O2325" s="4">
        <f t="shared" si="85"/>
        <v>0</v>
      </c>
      <c r="P2325" s="4">
        <v>0</v>
      </c>
      <c r="Q2325" s="70"/>
      <c r="R2325" s="71"/>
      <c r="S2325" s="97"/>
      <c r="T2325" s="97"/>
      <c r="U2325" s="127"/>
      <c r="V2325" s="64"/>
      <c r="X2325" s="128"/>
    </row>
    <row r="2326" spans="1:24" ht="11.65" customHeight="1">
      <c r="A2326" s="2">
        <v>2206</v>
      </c>
      <c r="C2326" s="96"/>
      <c r="F2326" s="96" t="s">
        <v>672</v>
      </c>
      <c r="G2326" s="1" t="s">
        <v>134</v>
      </c>
      <c r="H2326" s="72"/>
      <c r="I2326" s="4">
        <v>13906161</v>
      </c>
      <c r="J2326" s="4">
        <v>5959291.4604783934</v>
      </c>
      <c r="K2326" s="72"/>
      <c r="L2326" s="4">
        <v>23436640</v>
      </c>
      <c r="M2326" s="4">
        <f t="shared" si="84"/>
        <v>13393194.608111734</v>
      </c>
      <c r="N2326" s="98">
        <v>10043445.391888266</v>
      </c>
      <c r="O2326" s="4">
        <f t="shared" si="85"/>
        <v>0</v>
      </c>
      <c r="P2326" s="4">
        <v>10043445.391888266</v>
      </c>
      <c r="Q2326" s="70"/>
      <c r="R2326" s="71"/>
      <c r="S2326" s="97"/>
      <c r="T2326" s="97"/>
      <c r="U2326" s="127"/>
      <c r="V2326" s="64"/>
      <c r="X2326" s="128"/>
    </row>
    <row r="2327" spans="1:24" ht="11.65" customHeight="1">
      <c r="A2327" s="2">
        <v>2207</v>
      </c>
      <c r="C2327" s="96"/>
      <c r="F2327" s="96" t="s">
        <v>671</v>
      </c>
      <c r="G2327" s="1" t="s">
        <v>641</v>
      </c>
      <c r="H2327" s="72"/>
      <c r="I2327" s="4">
        <v>0</v>
      </c>
      <c r="J2327" s="4">
        <v>0</v>
      </c>
      <c r="K2327" s="72"/>
      <c r="L2327" s="4">
        <v>0</v>
      </c>
      <c r="M2327" s="4">
        <f t="shared" si="84"/>
        <v>0</v>
      </c>
      <c r="N2327" s="98">
        <v>0</v>
      </c>
      <c r="O2327" s="4">
        <f t="shared" si="85"/>
        <v>0</v>
      </c>
      <c r="P2327" s="4">
        <v>0</v>
      </c>
      <c r="Q2327" s="70"/>
      <c r="R2327" s="71"/>
      <c r="S2327" s="97"/>
      <c r="T2327" s="97"/>
      <c r="U2327" s="127"/>
      <c r="V2327" s="64"/>
      <c r="X2327" s="128"/>
    </row>
    <row r="2328" spans="1:24" ht="11.65" customHeight="1">
      <c r="A2328" s="2">
        <v>2208</v>
      </c>
      <c r="C2328" s="96"/>
      <c r="F2328" s="96" t="s">
        <v>663</v>
      </c>
      <c r="G2328" s="1" t="s">
        <v>651</v>
      </c>
      <c r="H2328" s="72"/>
      <c r="I2328" s="4">
        <v>0</v>
      </c>
      <c r="J2328" s="4">
        <v>0</v>
      </c>
      <c r="K2328" s="72"/>
      <c r="L2328" s="4">
        <v>0</v>
      </c>
      <c r="M2328" s="4">
        <f t="shared" si="84"/>
        <v>0</v>
      </c>
      <c r="N2328" s="98">
        <v>0</v>
      </c>
      <c r="O2328" s="4">
        <f t="shared" si="85"/>
        <v>0</v>
      </c>
      <c r="P2328" s="4">
        <v>0</v>
      </c>
      <c r="Q2328" s="70"/>
      <c r="R2328" s="71"/>
      <c r="S2328" s="97"/>
      <c r="T2328" s="97"/>
      <c r="U2328" s="127"/>
      <c r="V2328" s="64"/>
      <c r="X2328" s="128"/>
    </row>
    <row r="2329" spans="1:24" ht="11.65" customHeight="1">
      <c r="A2329" s="2">
        <v>2209</v>
      </c>
      <c r="C2329" s="96"/>
      <c r="F2329" s="96" t="s">
        <v>574</v>
      </c>
      <c r="G2329" s="1" t="s">
        <v>251</v>
      </c>
      <c r="H2329" s="72"/>
      <c r="I2329" s="4">
        <v>0</v>
      </c>
      <c r="J2329" s="4">
        <v>0</v>
      </c>
      <c r="K2329" s="72"/>
      <c r="L2329" s="4">
        <v>0</v>
      </c>
      <c r="M2329" s="4">
        <f t="shared" si="84"/>
        <v>0</v>
      </c>
      <c r="N2329" s="98">
        <v>0</v>
      </c>
      <c r="O2329" s="4">
        <f t="shared" si="85"/>
        <v>0</v>
      </c>
      <c r="P2329" s="4">
        <v>0</v>
      </c>
      <c r="Q2329" s="70"/>
      <c r="R2329" s="71"/>
      <c r="S2329" s="97"/>
      <c r="T2329" s="97"/>
      <c r="U2329" s="127"/>
      <c r="V2329" s="64"/>
      <c r="X2329" s="128"/>
    </row>
    <row r="2330" spans="1:24" ht="11.65" customHeight="1">
      <c r="A2330" s="2">
        <v>2210</v>
      </c>
      <c r="C2330" s="96"/>
      <c r="F2330" s="96" t="s">
        <v>491</v>
      </c>
      <c r="G2330" s="1" t="s">
        <v>652</v>
      </c>
      <c r="H2330" s="72"/>
      <c r="I2330" s="4">
        <v>0</v>
      </c>
      <c r="J2330" s="4">
        <v>0</v>
      </c>
      <c r="K2330" s="72"/>
      <c r="L2330" s="4">
        <v>0</v>
      </c>
      <c r="M2330" s="4">
        <f t="shared" si="84"/>
        <v>0</v>
      </c>
      <c r="N2330" s="98">
        <v>0</v>
      </c>
      <c r="O2330" s="4">
        <f t="shared" si="85"/>
        <v>0</v>
      </c>
      <c r="P2330" s="4">
        <v>0</v>
      </c>
      <c r="Q2330" s="70"/>
      <c r="R2330" s="71"/>
      <c r="S2330" s="97"/>
      <c r="T2330" s="97"/>
      <c r="U2330" s="127"/>
      <c r="V2330" s="64"/>
      <c r="X2330" s="128"/>
    </row>
    <row r="2331" spans="1:24" ht="11.65" customHeight="1">
      <c r="A2331" s="2">
        <v>2211</v>
      </c>
      <c r="C2331" s="96"/>
      <c r="F2331" s="96" t="s">
        <v>653</v>
      </c>
      <c r="G2331" s="1" t="s">
        <v>653</v>
      </c>
      <c r="H2331" s="72"/>
      <c r="I2331" s="4">
        <v>0</v>
      </c>
      <c r="J2331" s="4">
        <v>0</v>
      </c>
      <c r="K2331" s="72"/>
      <c r="L2331" s="4">
        <v>0</v>
      </c>
      <c r="M2331" s="4">
        <f t="shared" si="84"/>
        <v>0</v>
      </c>
      <c r="N2331" s="98">
        <v>0</v>
      </c>
      <c r="O2331" s="4">
        <f t="shared" si="85"/>
        <v>0</v>
      </c>
      <c r="P2331" s="4">
        <v>0</v>
      </c>
      <c r="Q2331" s="70"/>
      <c r="R2331" s="71"/>
      <c r="S2331" s="97"/>
      <c r="T2331" s="97"/>
      <c r="U2331" s="127"/>
      <c r="V2331" s="64"/>
      <c r="X2331" s="128"/>
    </row>
    <row r="2332" spans="1:24" ht="11.65" customHeight="1">
      <c r="A2332" s="2">
        <v>2212</v>
      </c>
      <c r="C2332" s="96"/>
      <c r="F2332" s="96" t="s">
        <v>574</v>
      </c>
      <c r="G2332" s="1" t="s">
        <v>136</v>
      </c>
      <c r="H2332" s="72"/>
      <c r="I2332" s="4">
        <v>0</v>
      </c>
      <c r="J2332" s="4">
        <v>0</v>
      </c>
      <c r="K2332" s="72"/>
      <c r="L2332" s="4">
        <v>0</v>
      </c>
      <c r="M2332" s="4">
        <f t="shared" si="84"/>
        <v>0</v>
      </c>
      <c r="N2332" s="98">
        <v>0</v>
      </c>
      <c r="O2332" s="4">
        <f t="shared" si="85"/>
        <v>0</v>
      </c>
      <c r="P2332" s="4">
        <v>0</v>
      </c>
      <c r="Q2332" s="70"/>
      <c r="R2332" s="71"/>
      <c r="S2332" s="97"/>
      <c r="T2332" s="97"/>
      <c r="U2332" s="127"/>
      <c r="V2332" s="64"/>
      <c r="X2332" s="128"/>
    </row>
    <row r="2333" spans="1:24" ht="11.65" customHeight="1">
      <c r="A2333" s="2">
        <v>2213</v>
      </c>
      <c r="C2333" s="96"/>
      <c r="F2333" s="96" t="s">
        <v>662</v>
      </c>
      <c r="G2333" s="1" t="s">
        <v>650</v>
      </c>
      <c r="H2333" s="72"/>
      <c r="I2333" s="4">
        <v>0</v>
      </c>
      <c r="J2333" s="4">
        <v>0</v>
      </c>
      <c r="K2333" s="72"/>
      <c r="L2333" s="4">
        <v>0</v>
      </c>
      <c r="M2333" s="4">
        <f>L2333-N2333</f>
        <v>0</v>
      </c>
      <c r="N2333" s="98">
        <v>0</v>
      </c>
      <c r="O2333" s="4">
        <f>P2333-N2333</f>
        <v>0</v>
      </c>
      <c r="P2333" s="4">
        <v>0</v>
      </c>
      <c r="Q2333" s="70"/>
      <c r="R2333" s="71"/>
      <c r="S2333" s="97"/>
      <c r="T2333" s="97"/>
      <c r="U2333" s="127"/>
      <c r="V2333" s="64"/>
      <c r="X2333" s="128"/>
    </row>
    <row r="2334" spans="1:24" ht="11.65" customHeight="1">
      <c r="A2334" s="2">
        <v>2214</v>
      </c>
      <c r="C2334" s="96"/>
      <c r="F2334" s="96" t="s">
        <v>662</v>
      </c>
      <c r="G2334" s="1" t="s">
        <v>135</v>
      </c>
      <c r="H2334" s="72"/>
      <c r="I2334" s="4">
        <v>0</v>
      </c>
      <c r="J2334" s="4">
        <v>0</v>
      </c>
      <c r="K2334" s="72"/>
      <c r="L2334" s="4">
        <v>0</v>
      </c>
      <c r="M2334" s="4">
        <f>L2334-N2334</f>
        <v>0</v>
      </c>
      <c r="N2334" s="98">
        <v>0</v>
      </c>
      <c r="O2334" s="4">
        <f>P2334-N2334</f>
        <v>0</v>
      </c>
      <c r="P2334" s="4">
        <v>0</v>
      </c>
      <c r="Q2334" s="70"/>
      <c r="R2334" s="71"/>
      <c r="S2334" s="97"/>
      <c r="T2334" s="97"/>
      <c r="U2334" s="127"/>
      <c r="V2334" s="64"/>
      <c r="X2334" s="128"/>
    </row>
    <row r="2335" spans="1:24" ht="11.65" customHeight="1">
      <c r="A2335" s="2">
        <v>2215</v>
      </c>
      <c r="C2335" s="96"/>
      <c r="F2335" s="96" t="s">
        <v>574</v>
      </c>
      <c r="G2335" s="1" t="s">
        <v>135</v>
      </c>
      <c r="H2335" s="72"/>
      <c r="I2335" s="4">
        <v>0</v>
      </c>
      <c r="J2335" s="4">
        <v>0</v>
      </c>
      <c r="K2335" s="72"/>
      <c r="L2335" s="4">
        <v>0</v>
      </c>
      <c r="M2335" s="4">
        <f t="shared" si="84"/>
        <v>0</v>
      </c>
      <c r="N2335" s="98">
        <v>0</v>
      </c>
      <c r="O2335" s="4">
        <f t="shared" si="85"/>
        <v>0</v>
      </c>
      <c r="P2335" s="4">
        <v>0</v>
      </c>
      <c r="Q2335" s="70"/>
      <c r="R2335" s="71"/>
      <c r="S2335" s="97"/>
      <c r="T2335" s="97"/>
      <c r="U2335" s="127"/>
      <c r="V2335" s="64"/>
      <c r="X2335" s="128"/>
    </row>
    <row r="2336" spans="1:24" ht="11.65" customHeight="1">
      <c r="A2336" s="2">
        <v>2216</v>
      </c>
      <c r="C2336" s="96"/>
      <c r="F2336" s="96" t="s">
        <v>574</v>
      </c>
      <c r="G2336" s="1" t="s">
        <v>133</v>
      </c>
      <c r="H2336" s="72"/>
      <c r="I2336" s="4">
        <v>-5796335</v>
      </c>
      <c r="J2336" s="4">
        <v>-2489721.0647589723</v>
      </c>
      <c r="K2336" s="72"/>
      <c r="L2336" s="4">
        <v>-5083669</v>
      </c>
      <c r="M2336" s="4">
        <f t="shared" si="84"/>
        <v>-2900061.9801224084</v>
      </c>
      <c r="N2336" s="98">
        <v>-2183607.0198775916</v>
      </c>
      <c r="O2336" s="4">
        <f t="shared" si="85"/>
        <v>0</v>
      </c>
      <c r="P2336" s="4">
        <v>-2183607.0198775916</v>
      </c>
      <c r="Q2336" s="70"/>
      <c r="R2336" s="71"/>
      <c r="S2336" s="97"/>
      <c r="T2336" s="97"/>
      <c r="U2336" s="127"/>
      <c r="V2336" s="64"/>
      <c r="X2336" s="128"/>
    </row>
    <row r="2337" spans="1:24" ht="11.65" customHeight="1">
      <c r="A2337" s="2">
        <v>2217</v>
      </c>
      <c r="C2337" s="96"/>
      <c r="F2337" s="96" t="s">
        <v>574</v>
      </c>
      <c r="G2337" s="1" t="s">
        <v>135</v>
      </c>
      <c r="H2337" s="72"/>
      <c r="I2337" s="4">
        <v>-5201451.5</v>
      </c>
      <c r="J2337" s="4">
        <v>-2244669.8047311986</v>
      </c>
      <c r="K2337" s="72"/>
      <c r="L2337" s="4">
        <v>-4718211.038461538</v>
      </c>
      <c r="M2337" s="4">
        <f t="shared" si="84"/>
        <v>-2682082.113605842</v>
      </c>
      <c r="N2337" s="98">
        <v>-2036128.9248556958</v>
      </c>
      <c r="O2337" s="4">
        <f t="shared" si="85"/>
        <v>0</v>
      </c>
      <c r="P2337" s="4">
        <v>-2036128.9248556958</v>
      </c>
      <c r="Q2337" s="70"/>
      <c r="R2337" s="71"/>
      <c r="S2337" s="97"/>
      <c r="T2337" s="97"/>
      <c r="U2337" s="127"/>
      <c r="V2337" s="64"/>
      <c r="X2337" s="128"/>
    </row>
    <row r="2338" spans="1:24" ht="11.65" customHeight="1">
      <c r="A2338" s="2">
        <v>2218</v>
      </c>
      <c r="C2338" s="96"/>
      <c r="H2338" s="72" t="s">
        <v>571</v>
      </c>
      <c r="I2338" s="99">
        <v>-2703805807</v>
      </c>
      <c r="J2338" s="99">
        <v>-1159366676.015589</v>
      </c>
      <c r="K2338" s="72"/>
      <c r="L2338" s="99">
        <f>SUBTOTAL(9,L2323:L2337)</f>
        <v>-3599286819.5384617</v>
      </c>
      <c r="M2338" s="99">
        <f>SUBTOTAL(9,M2323:M2337)</f>
        <v>-2053209531.0575726</v>
      </c>
      <c r="N2338" s="99">
        <f>SUBTOTAL(9,N2323:N2337)</f>
        <v>-1546077288.4808888</v>
      </c>
      <c r="O2338" s="99">
        <f>SUBTOTAL(9,O2323:O2337)</f>
        <v>0</v>
      </c>
      <c r="P2338" s="99">
        <f>SUBTOTAL(9,P2323:P2337)</f>
        <v>-1546077288.4808888</v>
      </c>
      <c r="Q2338" s="70"/>
      <c r="R2338" s="71"/>
      <c r="S2338" s="97"/>
      <c r="T2338" s="97"/>
      <c r="U2338" s="97"/>
      <c r="V2338" s="64"/>
      <c r="X2338" s="128"/>
    </row>
    <row r="2339" spans="1:24" ht="11.65" customHeight="1">
      <c r="A2339" s="2">
        <v>2219</v>
      </c>
      <c r="C2339" s="96"/>
      <c r="H2339" s="72"/>
      <c r="I2339" s="4"/>
      <c r="J2339" s="4"/>
      <c r="K2339" s="72"/>
      <c r="L2339" s="4"/>
      <c r="M2339" s="4"/>
      <c r="N2339" s="4"/>
      <c r="O2339" s="4"/>
      <c r="P2339" s="4"/>
      <c r="Q2339" s="70"/>
      <c r="R2339" s="71"/>
      <c r="S2339" s="97"/>
      <c r="T2339" s="97"/>
      <c r="U2339" s="64"/>
      <c r="V2339" s="64"/>
    </row>
    <row r="2340" spans="1:24" ht="11.65" customHeight="1">
      <c r="A2340" s="2">
        <v>2220</v>
      </c>
      <c r="C2340" s="96">
        <v>283</v>
      </c>
      <c r="D2340" s="1" t="s">
        <v>576</v>
      </c>
      <c r="H2340" s="72"/>
      <c r="I2340" s="4"/>
      <c r="J2340" s="4"/>
      <c r="K2340" s="72"/>
      <c r="L2340" s="4"/>
      <c r="M2340" s="4"/>
      <c r="N2340" s="4"/>
      <c r="O2340" s="4"/>
      <c r="P2340" s="4"/>
      <c r="Q2340" s="70"/>
      <c r="R2340" s="71"/>
      <c r="S2340" s="97"/>
      <c r="T2340" s="97"/>
      <c r="U2340" s="64"/>
      <c r="V2340" s="64"/>
    </row>
    <row r="2341" spans="1:24" ht="11.65" customHeight="1">
      <c r="A2341" s="2">
        <v>2221</v>
      </c>
      <c r="C2341" s="96"/>
      <c r="F2341" s="96" t="s">
        <v>491</v>
      </c>
      <c r="G2341" s="1" t="s">
        <v>131</v>
      </c>
      <c r="H2341" s="72"/>
      <c r="I2341" s="4">
        <v>-40517936.700000003</v>
      </c>
      <c r="J2341" s="4">
        <v>269150.5</v>
      </c>
      <c r="K2341" s="72"/>
      <c r="L2341" s="4">
        <v>-76366103.699999988</v>
      </c>
      <c r="M2341" s="4">
        <f>L2341-N2341</f>
        <v>-74728992.199999988</v>
      </c>
      <c r="N2341" s="98">
        <v>-1637111.5</v>
      </c>
      <c r="O2341" s="4">
        <f>P2341-N2341</f>
        <v>0</v>
      </c>
      <c r="P2341" s="4">
        <v>-1637111.5</v>
      </c>
      <c r="Q2341" s="70"/>
      <c r="R2341" s="71"/>
      <c r="S2341" s="97"/>
      <c r="T2341" s="97"/>
      <c r="U2341" s="127"/>
      <c r="V2341" s="64"/>
      <c r="X2341" s="128"/>
    </row>
    <row r="2342" spans="1:24" ht="11.65" customHeight="1">
      <c r="A2342" s="2">
        <v>2222</v>
      </c>
      <c r="C2342" s="96"/>
      <c r="F2342" s="96" t="s">
        <v>574</v>
      </c>
      <c r="G2342" s="1" t="s">
        <v>135</v>
      </c>
      <c r="H2342" s="72"/>
      <c r="I2342" s="4">
        <v>-7908723</v>
      </c>
      <c r="J2342" s="4">
        <v>-3412984.1856803126</v>
      </c>
      <c r="K2342" s="72"/>
      <c r="L2342" s="4">
        <v>-1966471</v>
      </c>
      <c r="M2342" s="4">
        <f t="shared" ref="M2342:M2347" si="86">L2342-N2342</f>
        <v>-1117846.7120335419</v>
      </c>
      <c r="N2342" s="98">
        <v>-848624.28796645801</v>
      </c>
      <c r="O2342" s="4">
        <f t="shared" ref="O2342:O2347" si="87">P2342-N2342</f>
        <v>0</v>
      </c>
      <c r="P2342" s="4">
        <v>-848624.28796645801</v>
      </c>
      <c r="Q2342" s="70"/>
      <c r="R2342" s="71"/>
      <c r="S2342" s="97"/>
      <c r="T2342" s="97"/>
      <c r="U2342" s="127"/>
      <c r="V2342" s="64"/>
      <c r="X2342" s="128"/>
    </row>
    <row r="2343" spans="1:24" ht="11.65" customHeight="1">
      <c r="A2343" s="2">
        <v>2223</v>
      </c>
      <c r="C2343" s="96"/>
      <c r="F2343" s="96" t="s">
        <v>574</v>
      </c>
      <c r="G2343" s="1" t="s">
        <v>133</v>
      </c>
      <c r="H2343" s="72"/>
      <c r="I2343" s="4">
        <v>-9114957.1500000004</v>
      </c>
      <c r="J2343" s="4">
        <v>-3915181.0274475864</v>
      </c>
      <c r="K2343" s="72"/>
      <c r="L2343" s="4">
        <v>-15145531.15</v>
      </c>
      <c r="M2343" s="4">
        <f t="shared" si="86"/>
        <v>-8640015.5196718387</v>
      </c>
      <c r="N2343" s="98">
        <v>-6505515.6303281607</v>
      </c>
      <c r="O2343" s="4">
        <f t="shared" si="87"/>
        <v>0</v>
      </c>
      <c r="P2343" s="4">
        <v>-6505515.6303281607</v>
      </c>
      <c r="Q2343" s="70"/>
      <c r="R2343" s="71"/>
      <c r="S2343" s="97"/>
      <c r="T2343" s="97"/>
      <c r="U2343" s="127"/>
      <c r="V2343" s="64"/>
      <c r="X2343" s="128"/>
    </row>
    <row r="2344" spans="1:24" ht="11.65" customHeight="1">
      <c r="A2344" s="2">
        <v>2224</v>
      </c>
      <c r="C2344" s="96"/>
      <c r="F2344" s="96" t="s">
        <v>672</v>
      </c>
      <c r="G2344" s="1" t="s">
        <v>134</v>
      </c>
      <c r="H2344" s="72"/>
      <c r="I2344" s="4">
        <v>-9446373.5</v>
      </c>
      <c r="J2344" s="4">
        <v>-4048111.6917199069</v>
      </c>
      <c r="K2344" s="72"/>
      <c r="L2344" s="4">
        <v>-9931870.5</v>
      </c>
      <c r="M2344" s="4">
        <f t="shared" si="86"/>
        <v>-5675705.8362062136</v>
      </c>
      <c r="N2344" s="98">
        <v>-4256164.6637937864</v>
      </c>
      <c r="O2344" s="4">
        <f t="shared" si="87"/>
        <v>0</v>
      </c>
      <c r="P2344" s="4">
        <v>-4256164.6637937864</v>
      </c>
      <c r="Q2344" s="70"/>
      <c r="R2344" s="71"/>
      <c r="S2344" s="97"/>
      <c r="T2344" s="97"/>
      <c r="U2344" s="127"/>
      <c r="V2344" s="64"/>
      <c r="X2344" s="128"/>
    </row>
    <row r="2345" spans="1:24" ht="11.65" customHeight="1">
      <c r="A2345" s="2">
        <v>2225</v>
      </c>
      <c r="C2345" s="96"/>
      <c r="F2345" s="96" t="s">
        <v>491</v>
      </c>
      <c r="G2345" s="1" t="s">
        <v>641</v>
      </c>
      <c r="H2345" s="72"/>
      <c r="I2345" s="4">
        <v>-6573065.5</v>
      </c>
      <c r="J2345" s="4">
        <v>-2816795.5989661813</v>
      </c>
      <c r="K2345" s="72"/>
      <c r="L2345" s="4">
        <v>-5821396.5</v>
      </c>
      <c r="M2345" s="4">
        <f t="shared" si="86"/>
        <v>-3326718.1735726837</v>
      </c>
      <c r="N2345" s="98">
        <v>-2494678.3264273163</v>
      </c>
      <c r="O2345" s="4">
        <f t="shared" si="87"/>
        <v>0</v>
      </c>
      <c r="P2345" s="4">
        <v>-2494678.3264273163</v>
      </c>
      <c r="Q2345" s="70"/>
      <c r="R2345" s="71"/>
      <c r="S2345" s="97"/>
      <c r="T2345" s="97"/>
      <c r="U2345" s="127"/>
      <c r="V2345" s="64"/>
      <c r="X2345" s="128"/>
    </row>
    <row r="2346" spans="1:24" ht="11.65" customHeight="1">
      <c r="A2346" s="2">
        <v>2226</v>
      </c>
      <c r="C2346" s="96"/>
      <c r="F2346" s="96" t="s">
        <v>671</v>
      </c>
      <c r="G2346" s="1" t="s">
        <v>644</v>
      </c>
      <c r="H2346" s="72"/>
      <c r="I2346" s="4">
        <v>-4786534</v>
      </c>
      <c r="J2346" s="4">
        <v>-2110836.2423442295</v>
      </c>
      <c r="K2346" s="72"/>
      <c r="L2346" s="4">
        <v>-3672481</v>
      </c>
      <c r="M2346" s="4">
        <f t="shared" si="86"/>
        <v>-2052936.2534003565</v>
      </c>
      <c r="N2346" s="98">
        <v>-1619544.7465996435</v>
      </c>
      <c r="O2346" s="4">
        <f t="shared" si="87"/>
        <v>0</v>
      </c>
      <c r="P2346" s="4">
        <v>-1619544.7465996435</v>
      </c>
      <c r="Q2346" s="70"/>
      <c r="R2346" s="71"/>
      <c r="S2346" s="97"/>
      <c r="T2346" s="97"/>
      <c r="U2346" s="127"/>
      <c r="V2346" s="64"/>
      <c r="X2346" s="128"/>
    </row>
    <row r="2347" spans="1:24" ht="11.65" customHeight="1">
      <c r="A2347" s="2">
        <v>2227</v>
      </c>
      <c r="C2347" s="96"/>
      <c r="F2347" s="96" t="s">
        <v>574</v>
      </c>
      <c r="G2347" s="1" t="s">
        <v>647</v>
      </c>
      <c r="H2347" s="72"/>
      <c r="I2347" s="4">
        <v>0</v>
      </c>
      <c r="J2347" s="4">
        <v>0</v>
      </c>
      <c r="K2347" s="72"/>
      <c r="L2347" s="4">
        <v>0</v>
      </c>
      <c r="M2347" s="4">
        <f t="shared" si="86"/>
        <v>0</v>
      </c>
      <c r="N2347" s="98">
        <v>0</v>
      </c>
      <c r="O2347" s="4">
        <f t="shared" si="87"/>
        <v>0</v>
      </c>
      <c r="P2347" s="4">
        <v>0</v>
      </c>
      <c r="Q2347" s="70"/>
      <c r="R2347" s="71"/>
      <c r="S2347" s="97"/>
      <c r="T2347" s="97"/>
      <c r="U2347" s="127"/>
      <c r="V2347" s="64"/>
      <c r="X2347" s="128"/>
    </row>
    <row r="2348" spans="1:24" ht="11.65" customHeight="1">
      <c r="A2348" s="2">
        <v>2228</v>
      </c>
      <c r="C2348" s="96"/>
      <c r="F2348" s="96" t="s">
        <v>574</v>
      </c>
      <c r="G2348" s="1" t="s">
        <v>135</v>
      </c>
      <c r="H2348" s="72"/>
      <c r="I2348" s="4">
        <v>0</v>
      </c>
      <c r="J2348" s="4">
        <v>0</v>
      </c>
      <c r="K2348" s="72"/>
      <c r="L2348" s="4">
        <v>0</v>
      </c>
      <c r="M2348" s="4">
        <f>L2348-N2348</f>
        <v>0</v>
      </c>
      <c r="N2348" s="98">
        <v>0</v>
      </c>
      <c r="O2348" s="4">
        <f>P2348-N2348</f>
        <v>0</v>
      </c>
      <c r="P2348" s="4">
        <v>0</v>
      </c>
      <c r="Q2348" s="70"/>
      <c r="R2348" s="71"/>
      <c r="S2348" s="97"/>
      <c r="T2348" s="97"/>
      <c r="U2348" s="127"/>
      <c r="V2348" s="64"/>
      <c r="X2348" s="128"/>
    </row>
    <row r="2349" spans="1:24" ht="11.65" customHeight="1">
      <c r="A2349" s="2">
        <v>2229</v>
      </c>
      <c r="C2349" s="96"/>
      <c r="F2349" s="96" t="s">
        <v>574</v>
      </c>
      <c r="G2349" s="1" t="s">
        <v>209</v>
      </c>
      <c r="H2349" s="72"/>
      <c r="I2349" s="4">
        <v>-3017299</v>
      </c>
      <c r="J2349" s="4">
        <v>-1306504.9151212322</v>
      </c>
      <c r="K2349" s="72"/>
      <c r="L2349" s="4">
        <v>-1987867.5</v>
      </c>
      <c r="M2349" s="4">
        <f>L2349-N2349</f>
        <v>-1127111.3537381426</v>
      </c>
      <c r="N2349" s="98">
        <v>-860756.14626185747</v>
      </c>
      <c r="O2349" s="4">
        <f>P2349-N2349</f>
        <v>0</v>
      </c>
      <c r="P2349" s="4">
        <v>-860756.14626185747</v>
      </c>
      <c r="Q2349" s="70"/>
      <c r="R2349" s="71"/>
      <c r="S2349" s="97"/>
      <c r="T2349" s="97"/>
      <c r="U2349" s="127"/>
      <c r="V2349" s="64"/>
      <c r="X2349" s="128"/>
    </row>
    <row r="2350" spans="1:24" ht="11.65" customHeight="1">
      <c r="A2350" s="2">
        <v>2230</v>
      </c>
      <c r="C2350" s="96"/>
      <c r="F2350" s="96" t="s">
        <v>574</v>
      </c>
      <c r="G2350" s="1" t="s">
        <v>135</v>
      </c>
      <c r="H2350" s="72"/>
      <c r="I2350" s="4">
        <v>0</v>
      </c>
      <c r="J2350" s="4">
        <v>0</v>
      </c>
      <c r="K2350" s="72"/>
      <c r="L2350" s="4">
        <v>0</v>
      </c>
      <c r="M2350" s="4">
        <f>L2350-N2350</f>
        <v>0</v>
      </c>
      <c r="N2350" s="98">
        <v>0</v>
      </c>
      <c r="O2350" s="4">
        <f>P2350-N2350</f>
        <v>0</v>
      </c>
      <c r="P2350" s="4">
        <v>0</v>
      </c>
      <c r="Q2350" s="70"/>
      <c r="R2350" s="71"/>
      <c r="S2350" s="97"/>
      <c r="T2350" s="97"/>
      <c r="U2350" s="64"/>
      <c r="V2350" s="64"/>
      <c r="X2350" s="128"/>
    </row>
    <row r="2351" spans="1:24" ht="11.65" customHeight="1">
      <c r="A2351" s="2">
        <v>2231</v>
      </c>
      <c r="C2351" s="96"/>
      <c r="H2351" s="72" t="s">
        <v>571</v>
      </c>
      <c r="I2351" s="99">
        <v>-81364888.849999994</v>
      </c>
      <c r="J2351" s="99">
        <v>-17341263.161279447</v>
      </c>
      <c r="K2351" s="72"/>
      <c r="L2351" s="99">
        <f>SUBTOTAL(9,L2341:L2350)</f>
        <v>-114891721.34999999</v>
      </c>
      <c r="M2351" s="99">
        <f>SUBTOTAL(9,M2341:M2350)</f>
        <v>-96669326.048622772</v>
      </c>
      <c r="N2351" s="99">
        <f>SUBTOTAL(9,N2341:N2350)</f>
        <v>-18222395.301377222</v>
      </c>
      <c r="O2351" s="99">
        <f>SUBTOTAL(9,O2341:O2350)</f>
        <v>0</v>
      </c>
      <c r="P2351" s="99">
        <f>SUBTOTAL(9,P2341:P2350)</f>
        <v>-18222395.301377222</v>
      </c>
      <c r="Q2351" s="70"/>
      <c r="R2351" s="71"/>
      <c r="S2351" s="97"/>
      <c r="T2351" s="97"/>
      <c r="U2351" s="97"/>
      <c r="V2351" s="64"/>
      <c r="X2351" s="128"/>
    </row>
    <row r="2352" spans="1:24" ht="11.65" customHeight="1">
      <c r="A2352" s="2">
        <v>2232</v>
      </c>
      <c r="C2352" s="96"/>
      <c r="H2352" s="72"/>
      <c r="I2352" s="4"/>
      <c r="J2352" s="4"/>
      <c r="K2352" s="72"/>
      <c r="L2352" s="4"/>
      <c r="M2352" s="4"/>
      <c r="N2352" s="4"/>
      <c r="O2352" s="4"/>
      <c r="P2352" s="4"/>
      <c r="Q2352" s="70"/>
      <c r="R2352" s="71"/>
      <c r="S2352" s="97"/>
      <c r="T2352" s="97"/>
      <c r="U2352" s="97"/>
      <c r="V2352" s="64"/>
    </row>
    <row r="2353" spans="1:24" ht="11.65" customHeight="1" thickBot="1">
      <c r="A2353" s="2">
        <v>2233</v>
      </c>
      <c r="C2353" s="101" t="s">
        <v>577</v>
      </c>
      <c r="H2353" s="102" t="s">
        <v>571</v>
      </c>
      <c r="I2353" s="103">
        <v>-2740126079.6999998</v>
      </c>
      <c r="J2353" s="103">
        <v>-1163644665.810672</v>
      </c>
      <c r="K2353" s="102"/>
      <c r="L2353" s="103">
        <f>SUBTOTAL(9,L2300:L2351)</f>
        <v>-3607036862.0618024</v>
      </c>
      <c r="M2353" s="103">
        <f>SUBTOTAL(9,M2300:M2351)</f>
        <v>-2076611794.7448008</v>
      </c>
      <c r="N2353" s="103">
        <f>SUBTOTAL(9,N2300:N2351)</f>
        <v>-1530425067.3170016</v>
      </c>
      <c r="O2353" s="103">
        <f>SUBTOTAL(9,O2300:O2351)</f>
        <v>0</v>
      </c>
      <c r="P2353" s="103">
        <f>SUBTOTAL(9,P2300:P2351)</f>
        <v>-1530425067.3170016</v>
      </c>
      <c r="Q2353" s="70"/>
      <c r="R2353" s="71"/>
      <c r="S2353" s="97"/>
      <c r="T2353" s="85"/>
      <c r="U2353" s="85"/>
      <c r="V2353" s="64"/>
      <c r="X2353" s="128"/>
    </row>
    <row r="2354" spans="1:24" ht="11.65" customHeight="1" thickTop="1">
      <c r="A2354" s="2">
        <v>2234</v>
      </c>
      <c r="C2354" s="96">
        <v>255</v>
      </c>
      <c r="D2354" s="1" t="s">
        <v>578</v>
      </c>
      <c r="H2354" s="72"/>
      <c r="I2354" s="4"/>
      <c r="J2354" s="4"/>
      <c r="K2354" s="72"/>
      <c r="L2354" s="4"/>
      <c r="M2354" s="4"/>
      <c r="N2354" s="4"/>
      <c r="O2354" s="4"/>
      <c r="P2354" s="4"/>
      <c r="Q2354" s="70"/>
      <c r="R2354" s="71"/>
      <c r="S2354" s="97"/>
      <c r="T2354" s="97"/>
      <c r="U2354" s="64"/>
      <c r="V2354" s="64"/>
    </row>
    <row r="2355" spans="1:24" ht="11.65" customHeight="1">
      <c r="A2355" s="2">
        <v>2235</v>
      </c>
      <c r="C2355" s="96"/>
      <c r="F2355" s="96" t="s">
        <v>671</v>
      </c>
      <c r="G2355" s="1" t="s">
        <v>131</v>
      </c>
      <c r="H2355" s="72"/>
      <c r="I2355" s="4">
        <v>0</v>
      </c>
      <c r="J2355" s="4">
        <v>0</v>
      </c>
      <c r="K2355" s="72"/>
      <c r="L2355" s="4">
        <v>0</v>
      </c>
      <c r="M2355" s="4">
        <f t="shared" ref="M2355:M2362" si="88">L2355-N2355</f>
        <v>0</v>
      </c>
      <c r="N2355" s="98">
        <v>0</v>
      </c>
      <c r="O2355" s="4">
        <f t="shared" ref="O2355:O2362" si="89">P2355-N2355</f>
        <v>0</v>
      </c>
      <c r="P2355" s="4">
        <v>0</v>
      </c>
      <c r="Q2355" s="70"/>
      <c r="R2355" s="71"/>
      <c r="S2355" s="97"/>
      <c r="T2355" s="97"/>
      <c r="U2355" s="64"/>
      <c r="V2355" s="64"/>
    </row>
    <row r="2356" spans="1:24" ht="11.65" customHeight="1">
      <c r="A2356" s="2">
        <v>2236</v>
      </c>
      <c r="C2356" s="96"/>
      <c r="F2356" s="96" t="s">
        <v>671</v>
      </c>
      <c r="G2356" s="1" t="s">
        <v>656</v>
      </c>
      <c r="H2356" s="72"/>
      <c r="I2356" s="4">
        <v>-1163513</v>
      </c>
      <c r="J2356" s="4">
        <v>0</v>
      </c>
      <c r="K2356" s="72"/>
      <c r="L2356" s="4">
        <v>-460563</v>
      </c>
      <c r="M2356" s="4">
        <f t="shared" si="88"/>
        <v>-460563</v>
      </c>
      <c r="N2356" s="98">
        <v>0</v>
      </c>
      <c r="O2356" s="4">
        <f t="shared" si="89"/>
        <v>0</v>
      </c>
      <c r="P2356" s="4">
        <v>0</v>
      </c>
      <c r="Q2356" s="70"/>
      <c r="R2356" s="71"/>
      <c r="S2356" s="97"/>
      <c r="T2356" s="97"/>
      <c r="U2356" s="127"/>
      <c r="V2356" s="64"/>
      <c r="X2356" s="128"/>
    </row>
    <row r="2357" spans="1:24" ht="11.65" customHeight="1">
      <c r="A2357" s="2">
        <v>2237</v>
      </c>
      <c r="C2357" s="96"/>
      <c r="F2357" s="96" t="s">
        <v>671</v>
      </c>
      <c r="G2357" s="1" t="s">
        <v>657</v>
      </c>
      <c r="H2357" s="72"/>
      <c r="I2357" s="4">
        <v>-2365510</v>
      </c>
      <c r="J2357" s="4">
        <v>0</v>
      </c>
      <c r="K2357" s="72"/>
      <c r="L2357" s="4">
        <v>-1403977</v>
      </c>
      <c r="M2357" s="4">
        <f t="shared" si="88"/>
        <v>-1403977</v>
      </c>
      <c r="N2357" s="98">
        <v>0</v>
      </c>
      <c r="O2357" s="4">
        <f t="shared" si="89"/>
        <v>0</v>
      </c>
      <c r="P2357" s="4">
        <v>0</v>
      </c>
      <c r="Q2357" s="70"/>
      <c r="R2357" s="71"/>
      <c r="S2357" s="97"/>
      <c r="T2357" s="97"/>
      <c r="U2357" s="127"/>
      <c r="V2357" s="64"/>
      <c r="X2357" s="128"/>
    </row>
    <row r="2358" spans="1:24" ht="11.65" customHeight="1">
      <c r="A2358" s="2">
        <v>2238</v>
      </c>
      <c r="C2358" s="96"/>
      <c r="F2358" s="96" t="s">
        <v>671</v>
      </c>
      <c r="G2358" s="1" t="s">
        <v>658</v>
      </c>
      <c r="H2358" s="72"/>
      <c r="I2358" s="4">
        <v>-1233135</v>
      </c>
      <c r="J2358" s="4">
        <v>0</v>
      </c>
      <c r="K2358" s="72"/>
      <c r="L2358" s="4">
        <v>-883751</v>
      </c>
      <c r="M2358" s="4">
        <f t="shared" si="88"/>
        <v>-883751</v>
      </c>
      <c r="N2358" s="98">
        <v>0</v>
      </c>
      <c r="O2358" s="4">
        <f t="shared" si="89"/>
        <v>0</v>
      </c>
      <c r="P2358" s="4">
        <v>0</v>
      </c>
      <c r="Q2358" s="70"/>
      <c r="R2358" s="71"/>
      <c r="S2358" s="97"/>
      <c r="T2358" s="97"/>
      <c r="U2358" s="127"/>
      <c r="V2358" s="64"/>
      <c r="X2358" s="128"/>
    </row>
    <row r="2359" spans="1:24" ht="11.65" customHeight="1">
      <c r="A2359" s="2">
        <v>2239</v>
      </c>
      <c r="C2359" s="96"/>
      <c r="F2359" s="96" t="s">
        <v>671</v>
      </c>
      <c r="G2359" s="1" t="s">
        <v>659</v>
      </c>
      <c r="H2359" s="72"/>
      <c r="I2359" s="4">
        <v>-192618</v>
      </c>
      <c r="J2359" s="4">
        <v>0</v>
      </c>
      <c r="K2359" s="72"/>
      <c r="L2359" s="4">
        <v>-150645</v>
      </c>
      <c r="M2359" s="4">
        <f t="shared" si="88"/>
        <v>-150645</v>
      </c>
      <c r="N2359" s="98">
        <v>0</v>
      </c>
      <c r="O2359" s="4">
        <f t="shared" si="89"/>
        <v>0</v>
      </c>
      <c r="P2359" s="4">
        <v>0</v>
      </c>
      <c r="Q2359" s="70"/>
      <c r="R2359" s="71"/>
      <c r="S2359" s="97"/>
      <c r="T2359" s="97"/>
      <c r="U2359" s="127"/>
      <c r="V2359" s="64"/>
      <c r="X2359" s="128"/>
    </row>
    <row r="2360" spans="1:24" ht="11.65" customHeight="1">
      <c r="A2360" s="2">
        <v>2240</v>
      </c>
      <c r="C2360" s="96"/>
      <c r="F2360" s="96" t="s">
        <v>671</v>
      </c>
      <c r="G2360" s="1" t="s">
        <v>660</v>
      </c>
      <c r="H2360" s="72"/>
      <c r="I2360" s="4">
        <v>-427864</v>
      </c>
      <c r="J2360" s="4">
        <v>0</v>
      </c>
      <c r="K2360" s="72"/>
      <c r="L2360" s="4">
        <v>-344411</v>
      </c>
      <c r="M2360" s="4">
        <f t="shared" si="88"/>
        <v>-344411</v>
      </c>
      <c r="N2360" s="98">
        <v>0</v>
      </c>
      <c r="O2360" s="4">
        <f t="shared" si="89"/>
        <v>0</v>
      </c>
      <c r="P2360" s="4">
        <v>0</v>
      </c>
      <c r="Q2360" s="70"/>
      <c r="R2360" s="71"/>
      <c r="S2360" s="97"/>
      <c r="T2360" s="97"/>
      <c r="U2360" s="127"/>
      <c r="V2360" s="64"/>
      <c r="X2360" s="128"/>
    </row>
    <row r="2361" spans="1:24" ht="11.65" customHeight="1">
      <c r="A2361" s="2">
        <v>2241</v>
      </c>
      <c r="C2361" s="96"/>
      <c r="F2361" s="96" t="s">
        <v>671</v>
      </c>
      <c r="G2361" s="1" t="s">
        <v>661</v>
      </c>
      <c r="H2361" s="72"/>
      <c r="I2361" s="4">
        <v>-287130</v>
      </c>
      <c r="J2361" s="4">
        <v>-134765.90115000002</v>
      </c>
      <c r="K2361" s="72"/>
      <c r="L2361" s="4">
        <v>-246364</v>
      </c>
      <c r="M2361" s="4">
        <f t="shared" si="88"/>
        <v>-130731.82478</v>
      </c>
      <c r="N2361" s="98">
        <v>-115632.17522</v>
      </c>
      <c r="O2361" s="4">
        <f t="shared" si="89"/>
        <v>0</v>
      </c>
      <c r="P2361" s="4">
        <v>-115632.17522</v>
      </c>
      <c r="Q2361" s="70"/>
      <c r="R2361" s="71"/>
      <c r="S2361" s="97"/>
      <c r="T2361" s="97"/>
      <c r="U2361" s="127"/>
      <c r="V2361" s="64"/>
      <c r="X2361" s="128"/>
    </row>
    <row r="2362" spans="1:24" ht="11.65" customHeight="1">
      <c r="A2362" s="2">
        <v>2242</v>
      </c>
      <c r="C2362" s="96"/>
      <c r="F2362" s="96" t="s">
        <v>671</v>
      </c>
      <c r="G2362" s="1" t="s">
        <v>214</v>
      </c>
      <c r="H2362" s="72"/>
      <c r="I2362" s="4">
        <v>0</v>
      </c>
      <c r="J2362" s="4">
        <v>0</v>
      </c>
      <c r="K2362" s="72"/>
      <c r="L2362" s="4">
        <v>0</v>
      </c>
      <c r="M2362" s="4">
        <f t="shared" si="88"/>
        <v>0</v>
      </c>
      <c r="N2362" s="98">
        <v>0</v>
      </c>
      <c r="O2362" s="4">
        <f t="shared" si="89"/>
        <v>0</v>
      </c>
      <c r="P2362" s="4">
        <v>0</v>
      </c>
      <c r="Q2362" s="70"/>
      <c r="R2362" s="71"/>
      <c r="S2362" s="97"/>
      <c r="T2362" s="97"/>
      <c r="U2362" s="64"/>
      <c r="V2362" s="64"/>
      <c r="X2362" s="128"/>
    </row>
    <row r="2363" spans="1:24" ht="11.65" customHeight="1" thickBot="1">
      <c r="A2363" s="2">
        <v>2243</v>
      </c>
      <c r="C2363" s="101" t="s">
        <v>579</v>
      </c>
      <c r="H2363" s="102" t="s">
        <v>571</v>
      </c>
      <c r="I2363" s="114">
        <v>-5669770</v>
      </c>
      <c r="J2363" s="114">
        <v>-134765.90115000002</v>
      </c>
      <c r="K2363" s="72"/>
      <c r="L2363" s="114">
        <f>SUBTOTAL(9,L2355:L2362)</f>
        <v>-3489711</v>
      </c>
      <c r="M2363" s="114">
        <f>SUBTOTAL(9,M2355:M2362)</f>
        <v>-3374078.8247799999</v>
      </c>
      <c r="N2363" s="114">
        <f>SUBTOTAL(9,N2355:N2362)</f>
        <v>-115632.17522</v>
      </c>
      <c r="O2363" s="114">
        <f>SUBTOTAL(9,O2355:O2362)</f>
        <v>0</v>
      </c>
      <c r="P2363" s="114">
        <f>SUBTOTAL(9,P2355:P2362)</f>
        <v>-115632.17522</v>
      </c>
      <c r="Q2363" s="70"/>
      <c r="R2363" s="71"/>
      <c r="S2363" s="97"/>
      <c r="T2363" s="97"/>
      <c r="U2363" s="97"/>
      <c r="V2363" s="64"/>
      <c r="X2363" s="128"/>
    </row>
    <row r="2364" spans="1:24" ht="11.65" customHeight="1" thickTop="1">
      <c r="A2364" s="2">
        <v>2244</v>
      </c>
      <c r="C2364" s="96"/>
      <c r="H2364" s="72"/>
      <c r="I2364" s="4"/>
      <c r="J2364" s="4"/>
      <c r="K2364" s="72"/>
      <c r="L2364" s="4"/>
      <c r="M2364" s="4"/>
      <c r="N2364" s="4"/>
      <c r="O2364" s="4"/>
      <c r="P2364" s="4"/>
      <c r="Q2364" s="70"/>
      <c r="R2364" s="71"/>
      <c r="S2364" s="4"/>
      <c r="T2364" s="4"/>
    </row>
    <row r="2365" spans="1:24" ht="11.65" customHeight="1" thickBot="1">
      <c r="A2365" s="2">
        <v>2245</v>
      </c>
      <c r="C2365" s="101" t="s">
        <v>580</v>
      </c>
      <c r="H2365" s="102" t="s">
        <v>1</v>
      </c>
      <c r="I2365" s="103">
        <v>-2832135822.4449992</v>
      </c>
      <c r="J2365" s="103">
        <v>-1195040477.197772</v>
      </c>
      <c r="K2365" s="102"/>
      <c r="L2365" s="103">
        <f>L2363+L2353+L2290+L2297+L2286+L2278+L2272+L2267+L2260</f>
        <v>-3712881551.6189785</v>
      </c>
      <c r="M2365" s="103">
        <f>M2363+M2353+M2290+M2297+M2286+M2278+M2272+M2267+M2260</f>
        <v>-2135849511.8116803</v>
      </c>
      <c r="N2365" s="103">
        <f>N2363+N2353+N2290+N2297+N2286+N2278+N2272+N2267+N2260</f>
        <v>-1577032039.8072979</v>
      </c>
      <c r="O2365" s="103">
        <f>O2363+O2353+O2290+O2297+O2286+O2278+O2272+O2267+O2260</f>
        <v>0</v>
      </c>
      <c r="P2365" s="103">
        <f>P2363+P2353+P2290+P2297+P2286+P2278+P2272+P2267+P2260</f>
        <v>-1577032039.8072979</v>
      </c>
      <c r="Q2365" s="70"/>
      <c r="R2365" s="71"/>
      <c r="S2365" s="4"/>
      <c r="T2365" s="4"/>
    </row>
    <row r="2366" spans="1:24" ht="11.65" customHeight="1" thickTop="1">
      <c r="A2366" s="2">
        <v>2246</v>
      </c>
      <c r="C2366" s="96"/>
      <c r="H2366" s="72"/>
      <c r="I2366" s="104"/>
      <c r="J2366" s="104"/>
      <c r="K2366" s="72"/>
      <c r="L2366" s="104"/>
      <c r="M2366" s="4"/>
      <c r="N2366" s="4"/>
      <c r="O2366" s="4"/>
      <c r="P2366" s="4"/>
      <c r="Q2366" s="70"/>
      <c r="R2366" s="71"/>
      <c r="S2366" s="4"/>
      <c r="T2366" s="4"/>
    </row>
    <row r="2367" spans="1:24" ht="15" customHeight="1">
      <c r="A2367" s="2">
        <v>2247</v>
      </c>
      <c r="C2367" s="96"/>
      <c r="H2367" s="72"/>
      <c r="I2367" s="104"/>
      <c r="J2367" s="104"/>
      <c r="K2367" s="72"/>
      <c r="L2367" s="104"/>
      <c r="M2367" s="4"/>
      <c r="N2367" s="4"/>
      <c r="O2367" s="4"/>
      <c r="P2367" s="4"/>
      <c r="Q2367" s="70"/>
      <c r="R2367" s="71"/>
      <c r="S2367" s="4"/>
      <c r="T2367" s="4"/>
    </row>
    <row r="2368" spans="1:24" ht="15" customHeight="1">
      <c r="A2368" s="2">
        <v>2248</v>
      </c>
      <c r="C2368" s="96"/>
      <c r="H2368" s="72"/>
      <c r="I2368" s="104"/>
      <c r="J2368" s="104"/>
      <c r="K2368" s="72"/>
      <c r="L2368" s="104"/>
      <c r="M2368" s="4"/>
      <c r="N2368" s="4"/>
      <c r="O2368" s="4"/>
      <c r="P2368" s="4"/>
      <c r="Q2368" s="70"/>
      <c r="R2368" s="71"/>
      <c r="S2368" s="4"/>
      <c r="T2368" s="4"/>
    </row>
    <row r="2369" spans="1:20" ht="11.65" customHeight="1">
      <c r="A2369" s="2">
        <v>2249</v>
      </c>
      <c r="C2369" s="96" t="s">
        <v>581</v>
      </c>
      <c r="D2369" s="1" t="s">
        <v>582</v>
      </c>
      <c r="H2369" s="72"/>
      <c r="I2369" s="4"/>
      <c r="J2369" s="4"/>
      <c r="K2369" s="72"/>
      <c r="L2369" s="4"/>
      <c r="M2369" s="4"/>
      <c r="N2369" s="4"/>
      <c r="O2369" s="4"/>
      <c r="P2369" s="4"/>
      <c r="Q2369" s="70"/>
      <c r="R2369" s="71"/>
      <c r="S2369" s="4"/>
      <c r="T2369" s="4"/>
    </row>
    <row r="2370" spans="1:20" ht="11.65" customHeight="1">
      <c r="A2370" s="2">
        <v>2250</v>
      </c>
      <c r="C2370" s="96"/>
      <c r="F2370" s="96" t="s">
        <v>574</v>
      </c>
      <c r="G2370" s="1" t="s">
        <v>131</v>
      </c>
      <c r="H2370" s="72"/>
      <c r="I2370" s="4">
        <v>0</v>
      </c>
      <c r="J2370" s="4">
        <v>0</v>
      </c>
      <c r="K2370" s="72"/>
      <c r="L2370" s="4">
        <v>0</v>
      </c>
      <c r="M2370" s="4">
        <f>L2370-N2370</f>
        <v>0</v>
      </c>
      <c r="N2370" s="98">
        <v>0</v>
      </c>
      <c r="O2370" s="4">
        <f>P2370-N2370</f>
        <v>0</v>
      </c>
      <c r="P2370" s="4">
        <v>0</v>
      </c>
      <c r="Q2370" s="70"/>
      <c r="R2370" s="71"/>
      <c r="S2370" s="4"/>
      <c r="T2370" s="4"/>
    </row>
    <row r="2371" spans="1:20" ht="11.65" customHeight="1">
      <c r="A2371" s="2">
        <v>2251</v>
      </c>
      <c r="C2371" s="96"/>
      <c r="F2371" s="96" t="s">
        <v>574</v>
      </c>
      <c r="G2371" s="1" t="s">
        <v>135</v>
      </c>
      <c r="H2371" s="72"/>
      <c r="I2371" s="4">
        <v>-789370547.95000005</v>
      </c>
      <c r="J2371" s="4">
        <v>-340650342.26071048</v>
      </c>
      <c r="K2371" s="72"/>
      <c r="L2371" s="4">
        <v>-765632930.44410396</v>
      </c>
      <c r="M2371" s="4">
        <f>L2371-N2371</f>
        <v>-435226481.30663872</v>
      </c>
      <c r="N2371" s="98">
        <v>-330406449.13746524</v>
      </c>
      <c r="O2371" s="4">
        <f>P2371-N2371</f>
        <v>0</v>
      </c>
      <c r="P2371" s="4">
        <v>-330406449.13746524</v>
      </c>
      <c r="Q2371" s="70"/>
      <c r="R2371" s="71"/>
      <c r="S2371" s="4"/>
      <c r="T2371" s="4"/>
    </row>
    <row r="2372" spans="1:20" ht="11.65" customHeight="1">
      <c r="A2372" s="2">
        <v>2252</v>
      </c>
      <c r="C2372" s="96"/>
      <c r="F2372" s="96" t="s">
        <v>574</v>
      </c>
      <c r="G2372" s="1" t="s">
        <v>135</v>
      </c>
      <c r="H2372" s="72"/>
      <c r="I2372" s="4">
        <v>-889606209.53999901</v>
      </c>
      <c r="J2372" s="4">
        <v>-383906722.31699389</v>
      </c>
      <c r="K2372" s="72"/>
      <c r="L2372" s="4">
        <v>-868647414.0180912</v>
      </c>
      <c r="M2372" s="4">
        <f>L2372-N2372</f>
        <v>-493785393.06023943</v>
      </c>
      <c r="N2372" s="98">
        <v>-374862020.95785177</v>
      </c>
      <c r="O2372" s="4">
        <f>P2372-N2372</f>
        <v>0</v>
      </c>
      <c r="P2372" s="4">
        <v>-374862020.95785177</v>
      </c>
      <c r="Q2372" s="70"/>
      <c r="R2372" s="71"/>
      <c r="S2372" s="4"/>
      <c r="T2372" s="4"/>
    </row>
    <row r="2373" spans="1:20" ht="11.65" customHeight="1">
      <c r="A2373" s="2">
        <v>2253</v>
      </c>
      <c r="C2373" s="96"/>
      <c r="F2373" s="96" t="s">
        <v>574</v>
      </c>
      <c r="G2373" s="1" t="s">
        <v>135</v>
      </c>
      <c r="H2373" s="72"/>
      <c r="I2373" s="4">
        <v>-612339000.36500001</v>
      </c>
      <c r="J2373" s="4">
        <v>-264252942.5447112</v>
      </c>
      <c r="K2373" s="72"/>
      <c r="L2373" s="4">
        <v>-716148764.33729005</v>
      </c>
      <c r="M2373" s="4">
        <f>L2373-N2373</f>
        <v>-407097049.25286138</v>
      </c>
      <c r="N2373" s="98">
        <v>-309051715.08442867</v>
      </c>
      <c r="O2373" s="4">
        <f>P2373-N2373</f>
        <v>0</v>
      </c>
      <c r="P2373" s="4">
        <v>-309051715.08442867</v>
      </c>
      <c r="Q2373" s="70"/>
      <c r="R2373" s="71"/>
      <c r="S2373" s="4"/>
      <c r="T2373" s="4"/>
    </row>
    <row r="2374" spans="1:20" ht="11.65" customHeight="1">
      <c r="A2374" s="2">
        <v>2254</v>
      </c>
      <c r="C2374" s="96"/>
      <c r="F2374" s="96" t="s">
        <v>574</v>
      </c>
      <c r="G2374" s="1" t="s">
        <v>135</v>
      </c>
      <c r="H2374" s="72"/>
      <c r="I2374" s="4">
        <v>-165111360.97</v>
      </c>
      <c r="J2374" s="4">
        <v>-71253281.201878428</v>
      </c>
      <c r="K2374" s="72"/>
      <c r="L2374" s="4">
        <v>-148641056.47235602</v>
      </c>
      <c r="M2374" s="4">
        <f>L2374-N2374</f>
        <v>-84495482.644196242</v>
      </c>
      <c r="N2374" s="98">
        <v>-64145573.828159787</v>
      </c>
      <c r="O2374" s="4">
        <f>P2374-N2374</f>
        <v>0</v>
      </c>
      <c r="P2374" s="4">
        <v>-64145573.828159787</v>
      </c>
      <c r="Q2374" s="70"/>
      <c r="R2374" s="71"/>
      <c r="S2374" s="4"/>
      <c r="T2374" s="4"/>
    </row>
    <row r="2375" spans="1:20" ht="11.65" customHeight="1">
      <c r="A2375" s="2">
        <v>2255</v>
      </c>
      <c r="C2375" s="96"/>
      <c r="H2375" s="72" t="s">
        <v>583</v>
      </c>
      <c r="I2375" s="99">
        <v>-2456427118.8249989</v>
      </c>
      <c r="J2375" s="99">
        <v>-1060063288.3242941</v>
      </c>
      <c r="K2375" s="72"/>
      <c r="L2375" s="99">
        <f>SUBTOTAL(9,L2370:L2374)</f>
        <v>-2499070165.271841</v>
      </c>
      <c r="M2375" s="99">
        <f>SUBTOTAL(9,M2370:M2374)</f>
        <v>-1420604406.2639358</v>
      </c>
      <c r="N2375" s="99">
        <f>SUBTOTAL(9,N2370:N2374)</f>
        <v>-1078465759.0079055</v>
      </c>
      <c r="O2375" s="99">
        <f>SUBTOTAL(9,O2370:O2374)</f>
        <v>0</v>
      </c>
      <c r="P2375" s="99">
        <f>SUBTOTAL(9,P2370:P2374)</f>
        <v>-1078465759.0079055</v>
      </c>
      <c r="Q2375" s="70"/>
      <c r="R2375" s="71"/>
      <c r="S2375" s="4"/>
      <c r="T2375" s="4"/>
    </row>
    <row r="2376" spans="1:20" ht="11.65" customHeight="1">
      <c r="A2376" s="2">
        <v>2256</v>
      </c>
      <c r="C2376" s="96"/>
      <c r="H2376" s="72"/>
      <c r="I2376" s="4"/>
      <c r="J2376" s="4"/>
      <c r="K2376" s="72"/>
      <c r="L2376" s="4"/>
      <c r="M2376" s="4"/>
      <c r="N2376" s="4"/>
      <c r="O2376" s="4"/>
      <c r="P2376" s="4"/>
      <c r="Q2376" s="70"/>
      <c r="R2376" s="71"/>
      <c r="S2376" s="4"/>
      <c r="T2376" s="4"/>
    </row>
    <row r="2377" spans="1:20" ht="11.65" customHeight="1">
      <c r="A2377" s="2">
        <v>2257</v>
      </c>
      <c r="C2377" s="96" t="s">
        <v>584</v>
      </c>
      <c r="D2377" s="1" t="s">
        <v>585</v>
      </c>
      <c r="H2377" s="72"/>
      <c r="I2377" s="4"/>
      <c r="J2377" s="4"/>
      <c r="K2377" s="72"/>
      <c r="L2377" s="4"/>
      <c r="M2377" s="4"/>
      <c r="N2377" s="4"/>
      <c r="O2377" s="4"/>
      <c r="P2377" s="4"/>
      <c r="Q2377" s="70"/>
      <c r="R2377" s="71"/>
      <c r="S2377" s="4"/>
      <c r="T2377" s="4"/>
    </row>
    <row r="2378" spans="1:20" ht="11.65" customHeight="1">
      <c r="A2378" s="2">
        <v>2258</v>
      </c>
      <c r="C2378" s="96"/>
      <c r="F2378" s="96" t="s">
        <v>574</v>
      </c>
      <c r="G2378" s="1" t="s">
        <v>135</v>
      </c>
      <c r="H2378" s="72"/>
      <c r="I2378" s="4">
        <v>0</v>
      </c>
      <c r="J2378" s="4">
        <v>0</v>
      </c>
      <c r="K2378" s="72"/>
      <c r="L2378" s="4">
        <v>0</v>
      </c>
      <c r="M2378" s="4">
        <f>L2378-N2378</f>
        <v>0</v>
      </c>
      <c r="N2378" s="98">
        <v>0</v>
      </c>
      <c r="O2378" s="4">
        <f>P2378-N2378</f>
        <v>0</v>
      </c>
      <c r="P2378" s="4">
        <v>0</v>
      </c>
      <c r="Q2378" s="70"/>
      <c r="R2378" s="71"/>
      <c r="S2378" s="4"/>
      <c r="T2378" s="4"/>
    </row>
    <row r="2379" spans="1:20" ht="11.65" customHeight="1">
      <c r="A2379" s="2">
        <v>2259</v>
      </c>
      <c r="C2379" s="96"/>
      <c r="F2379" s="96" t="s">
        <v>574</v>
      </c>
      <c r="G2379" s="1" t="s">
        <v>135</v>
      </c>
      <c r="H2379" s="72"/>
      <c r="I2379" s="4">
        <v>0</v>
      </c>
      <c r="J2379" s="4">
        <v>0</v>
      </c>
      <c r="K2379" s="72"/>
      <c r="L2379" s="4">
        <v>0</v>
      </c>
      <c r="M2379" s="4">
        <f>L2379-N2379</f>
        <v>0</v>
      </c>
      <c r="N2379" s="98">
        <v>0</v>
      </c>
      <c r="O2379" s="4">
        <f>P2379-N2379</f>
        <v>0</v>
      </c>
      <c r="P2379" s="4">
        <v>0</v>
      </c>
      <c r="Q2379" s="70"/>
      <c r="R2379" s="71"/>
      <c r="S2379" s="4"/>
      <c r="T2379" s="4"/>
    </row>
    <row r="2380" spans="1:20" ht="11.65" customHeight="1">
      <c r="A2380" s="2">
        <v>2260</v>
      </c>
      <c r="C2380" s="96"/>
      <c r="F2380" s="96" t="s">
        <v>574</v>
      </c>
      <c r="G2380" s="1" t="s">
        <v>135</v>
      </c>
      <c r="H2380" s="72"/>
      <c r="I2380" s="4">
        <v>0</v>
      </c>
      <c r="J2380" s="4">
        <v>0</v>
      </c>
      <c r="K2380" s="72"/>
      <c r="L2380" s="4">
        <v>0</v>
      </c>
      <c r="M2380" s="4">
        <f>L2380-N2380</f>
        <v>0</v>
      </c>
      <c r="N2380" s="98">
        <v>0</v>
      </c>
      <c r="O2380" s="4">
        <f>P2380-N2380</f>
        <v>0</v>
      </c>
      <c r="P2380" s="4">
        <v>0</v>
      </c>
      <c r="Q2380" s="70"/>
      <c r="R2380" s="71"/>
      <c r="S2380" s="4"/>
      <c r="T2380" s="4"/>
    </row>
    <row r="2381" spans="1:20" ht="11.65" customHeight="1">
      <c r="A2381" s="2">
        <v>2261</v>
      </c>
      <c r="C2381" s="96"/>
      <c r="H2381" s="72" t="s">
        <v>583</v>
      </c>
      <c r="I2381" s="99">
        <v>0</v>
      </c>
      <c r="J2381" s="99">
        <v>0</v>
      </c>
      <c r="K2381" s="72"/>
      <c r="L2381" s="99">
        <f>SUBTOTAL(9,L2378:L2380)</f>
        <v>0</v>
      </c>
      <c r="M2381" s="99">
        <f>SUBTOTAL(9,M2378:M2380)</f>
        <v>0</v>
      </c>
      <c r="N2381" s="99">
        <f>SUBTOTAL(9,N2378:N2380)</f>
        <v>0</v>
      </c>
      <c r="O2381" s="99">
        <f>SUBTOTAL(9,O2378:O2380)</f>
        <v>0</v>
      </c>
      <c r="P2381" s="99">
        <f>SUBTOTAL(9,P2378:P2380)</f>
        <v>0</v>
      </c>
      <c r="Q2381" s="70"/>
      <c r="R2381" s="71"/>
      <c r="S2381" s="4"/>
      <c r="T2381" s="4"/>
    </row>
    <row r="2382" spans="1:20" ht="11.65" customHeight="1">
      <c r="A2382" s="2">
        <v>2262</v>
      </c>
      <c r="C2382" s="96"/>
      <c r="H2382" s="72"/>
      <c r="I2382" s="4"/>
      <c r="J2382" s="4"/>
      <c r="K2382" s="72"/>
      <c r="L2382" s="4"/>
      <c r="M2382" s="4"/>
      <c r="N2382" s="4"/>
      <c r="O2382" s="4"/>
      <c r="P2382" s="4"/>
      <c r="Q2382" s="70"/>
      <c r="R2382" s="71"/>
      <c r="S2382" s="4"/>
      <c r="T2382" s="4"/>
    </row>
    <row r="2383" spans="1:20" ht="11.65" customHeight="1">
      <c r="A2383" s="2">
        <v>2263</v>
      </c>
      <c r="C2383" s="96"/>
      <c r="H2383" s="72"/>
      <c r="I2383" s="4"/>
      <c r="J2383" s="4"/>
      <c r="K2383" s="72"/>
      <c r="L2383" s="4"/>
      <c r="M2383" s="4"/>
      <c r="N2383" s="4"/>
      <c r="O2383" s="4"/>
      <c r="P2383" s="4"/>
      <c r="Q2383" s="70"/>
      <c r="R2383" s="71"/>
      <c r="S2383" s="4"/>
      <c r="T2383" s="4"/>
    </row>
    <row r="2384" spans="1:20" ht="11.65" customHeight="1">
      <c r="A2384" s="2">
        <v>2264</v>
      </c>
      <c r="C2384" s="96" t="s">
        <v>586</v>
      </c>
      <c r="D2384" s="1" t="s">
        <v>587</v>
      </c>
      <c r="H2384" s="72"/>
      <c r="I2384" s="4"/>
      <c r="J2384" s="4"/>
      <c r="K2384" s="72"/>
      <c r="L2384" s="4"/>
      <c r="M2384" s="4"/>
      <c r="N2384" s="4"/>
      <c r="O2384" s="4"/>
      <c r="P2384" s="4"/>
      <c r="Q2384" s="70"/>
      <c r="R2384" s="71"/>
      <c r="S2384" s="4"/>
      <c r="T2384" s="4"/>
    </row>
    <row r="2385" spans="1:20" ht="11.65" customHeight="1">
      <c r="A2385" s="2">
        <v>2265</v>
      </c>
      <c r="C2385" s="96"/>
      <c r="F2385" s="96" t="s">
        <v>574</v>
      </c>
      <c r="G2385" s="1" t="s">
        <v>131</v>
      </c>
      <c r="H2385" s="72"/>
      <c r="I2385" s="4">
        <v>0</v>
      </c>
      <c r="J2385" s="4">
        <v>0</v>
      </c>
      <c r="K2385" s="72"/>
      <c r="L2385" s="4">
        <v>0</v>
      </c>
      <c r="M2385" s="4">
        <f>L2385-N2385</f>
        <v>0</v>
      </c>
      <c r="N2385" s="98">
        <v>0</v>
      </c>
      <c r="O2385" s="4">
        <f>P2385-N2385</f>
        <v>0</v>
      </c>
      <c r="P2385" s="4">
        <v>0</v>
      </c>
      <c r="Q2385" s="70"/>
      <c r="R2385" s="71"/>
      <c r="S2385" s="4"/>
      <c r="T2385" s="4"/>
    </row>
    <row r="2386" spans="1:20" ht="11.65" customHeight="1">
      <c r="A2386" s="2">
        <v>2266</v>
      </c>
      <c r="C2386" s="96"/>
      <c r="F2386" s="96" t="s">
        <v>574</v>
      </c>
      <c r="G2386" s="1" t="s">
        <v>135</v>
      </c>
      <c r="H2386" s="72"/>
      <c r="I2386" s="4">
        <v>-152471558.44999999</v>
      </c>
      <c r="J2386" s="4">
        <v>-65798614.739178672</v>
      </c>
      <c r="K2386" s="72"/>
      <c r="L2386" s="4">
        <v>-151523544.27382454</v>
      </c>
      <c r="M2386" s="4">
        <f>L2386-N2386</f>
        <v>-86134042.028671458</v>
      </c>
      <c r="N2386" s="98">
        <v>-65389502.245153084</v>
      </c>
      <c r="O2386" s="4">
        <f>P2386-N2386</f>
        <v>0</v>
      </c>
      <c r="P2386" s="4">
        <v>-65389502.245153084</v>
      </c>
      <c r="Q2386" s="70"/>
      <c r="R2386" s="71"/>
      <c r="S2386" s="4"/>
      <c r="T2386" s="4"/>
    </row>
    <row r="2387" spans="1:20" ht="11.65" customHeight="1">
      <c r="A2387" s="2">
        <v>2267</v>
      </c>
      <c r="C2387" s="96"/>
      <c r="E2387" s="67"/>
      <c r="F2387" s="96" t="s">
        <v>574</v>
      </c>
      <c r="G2387" s="1" t="s">
        <v>135</v>
      </c>
      <c r="H2387" s="72"/>
      <c r="I2387" s="4">
        <v>-28993762.475000001</v>
      </c>
      <c r="J2387" s="4">
        <v>-12512165.72012274</v>
      </c>
      <c r="K2387" s="72"/>
      <c r="L2387" s="4">
        <v>-28700170.711990971</v>
      </c>
      <c r="M2387" s="4">
        <f>L2387-N2387</f>
        <v>-16314703.580780223</v>
      </c>
      <c r="N2387" s="98">
        <v>-12385467.131210748</v>
      </c>
      <c r="O2387" s="4">
        <f>P2387-N2387</f>
        <v>0</v>
      </c>
      <c r="P2387" s="4">
        <v>-12385467.131210748</v>
      </c>
      <c r="Q2387" s="70"/>
      <c r="R2387" s="71"/>
      <c r="S2387" s="4"/>
      <c r="T2387" s="4"/>
    </row>
    <row r="2388" spans="1:20" ht="11.65" customHeight="1">
      <c r="A2388" s="2">
        <v>2268</v>
      </c>
      <c r="C2388" s="96"/>
      <c r="F2388" s="96" t="s">
        <v>574</v>
      </c>
      <c r="G2388" s="1" t="s">
        <v>135</v>
      </c>
      <c r="H2388" s="72"/>
      <c r="I2388" s="4">
        <v>-65330003.715000004</v>
      </c>
      <c r="J2388" s="4">
        <v>-28192954.732354525</v>
      </c>
      <c r="K2388" s="72"/>
      <c r="L2388" s="4">
        <v>-56180011.425724514</v>
      </c>
      <c r="M2388" s="4">
        <f>L2388-N2388</f>
        <v>-31935706.68179341</v>
      </c>
      <c r="N2388" s="98">
        <v>-24244304.743931103</v>
      </c>
      <c r="O2388" s="4">
        <f>P2388-N2388</f>
        <v>0</v>
      </c>
      <c r="P2388" s="4">
        <v>-24244304.743931103</v>
      </c>
      <c r="Q2388" s="70"/>
      <c r="R2388" s="71"/>
      <c r="S2388" s="4"/>
      <c r="T2388" s="4"/>
    </row>
    <row r="2389" spans="1:20" ht="11.65" customHeight="1">
      <c r="A2389" s="2">
        <v>2269</v>
      </c>
      <c r="C2389" s="96"/>
      <c r="F2389" s="96" t="s">
        <v>574</v>
      </c>
      <c r="G2389" s="1" t="s">
        <v>135</v>
      </c>
      <c r="H2389" s="72"/>
      <c r="I2389" s="4">
        <v>-16073826.145</v>
      </c>
      <c r="J2389" s="4">
        <v>-6936608.4052077355</v>
      </c>
      <c r="K2389" s="72"/>
      <c r="L2389" s="4">
        <v>-21112209.446569126</v>
      </c>
      <c r="M2389" s="4">
        <f>L2389-N2389</f>
        <v>-12001302.797555001</v>
      </c>
      <c r="N2389" s="98">
        <v>-9110906.6490141246</v>
      </c>
      <c r="O2389" s="4">
        <f>P2389-N2389</f>
        <v>0</v>
      </c>
      <c r="P2389" s="4">
        <v>-9110906.6490141246</v>
      </c>
      <c r="Q2389" s="70"/>
      <c r="R2389" s="71"/>
      <c r="S2389" s="4"/>
      <c r="T2389" s="4"/>
    </row>
    <row r="2390" spans="1:20" ht="11.65" customHeight="1">
      <c r="A2390" s="2">
        <v>2270</v>
      </c>
      <c r="C2390" s="96"/>
      <c r="H2390" s="72" t="s">
        <v>583</v>
      </c>
      <c r="I2390" s="99">
        <v>-262869150.785</v>
      </c>
      <c r="J2390" s="99">
        <v>-113440343.59686367</v>
      </c>
      <c r="K2390" s="72"/>
      <c r="L2390" s="99">
        <f>SUBTOTAL(9,L2385:L2389)</f>
        <v>-257515935.85810915</v>
      </c>
      <c r="M2390" s="99">
        <f>SUBTOTAL(9,M2385:M2389)</f>
        <v>-146385755.0888001</v>
      </c>
      <c r="N2390" s="99">
        <f>SUBTOTAL(9,N2385:N2389)</f>
        <v>-111130180.76930906</v>
      </c>
      <c r="O2390" s="99">
        <f>SUBTOTAL(9,O2385:O2389)</f>
        <v>0</v>
      </c>
      <c r="P2390" s="99">
        <f>SUBTOTAL(9,P2385:P2389)</f>
        <v>-111130180.76930906</v>
      </c>
      <c r="Q2390" s="70"/>
      <c r="R2390" s="71"/>
      <c r="S2390" s="4"/>
      <c r="T2390" s="4"/>
    </row>
    <row r="2391" spans="1:20" ht="11.65" customHeight="1">
      <c r="A2391" s="2">
        <v>2271</v>
      </c>
      <c r="C2391" s="96"/>
      <c r="H2391" s="72"/>
      <c r="I2391" s="4"/>
      <c r="J2391" s="4"/>
      <c r="K2391" s="72"/>
      <c r="L2391" s="4"/>
      <c r="M2391" s="4"/>
      <c r="N2391" s="4"/>
      <c r="O2391" s="4"/>
      <c r="P2391" s="4"/>
      <c r="Q2391" s="70"/>
      <c r="R2391" s="71"/>
      <c r="S2391" s="4"/>
      <c r="T2391" s="4"/>
    </row>
    <row r="2392" spans="1:20" ht="11.65" customHeight="1">
      <c r="A2392" s="2">
        <v>2272</v>
      </c>
      <c r="C2392" s="96" t="s">
        <v>588</v>
      </c>
      <c r="D2392" s="1" t="s">
        <v>589</v>
      </c>
      <c r="H2392" s="72"/>
      <c r="I2392" s="4"/>
      <c r="J2392" s="4"/>
      <c r="K2392" s="72"/>
      <c r="L2392" s="4"/>
      <c r="M2392" s="4"/>
      <c r="N2392" s="4"/>
      <c r="O2392" s="4"/>
      <c r="P2392" s="4"/>
      <c r="Q2392" s="70"/>
      <c r="R2392" s="71"/>
      <c r="S2392" s="4"/>
      <c r="T2392" s="4"/>
    </row>
    <row r="2393" spans="1:20" ht="11.65" customHeight="1">
      <c r="A2393" s="2">
        <v>2273</v>
      </c>
      <c r="C2393" s="96"/>
      <c r="F2393" s="96" t="s">
        <v>574</v>
      </c>
      <c r="G2393" s="1" t="s">
        <v>131</v>
      </c>
      <c r="H2393" s="72"/>
      <c r="I2393" s="4">
        <v>0</v>
      </c>
      <c r="J2393" s="4">
        <v>0</v>
      </c>
      <c r="K2393" s="72"/>
      <c r="L2393" s="4">
        <v>0</v>
      </c>
      <c r="M2393" s="4">
        <f>L2393-N2393</f>
        <v>0</v>
      </c>
      <c r="N2393" s="98">
        <v>0</v>
      </c>
      <c r="O2393" s="4">
        <f>P2393-N2393</f>
        <v>0</v>
      </c>
      <c r="P2393" s="4">
        <v>0</v>
      </c>
      <c r="Q2393" s="70"/>
      <c r="R2393" s="71"/>
      <c r="S2393" s="4"/>
      <c r="T2393" s="4"/>
    </row>
    <row r="2394" spans="1:20" ht="11.65" customHeight="1">
      <c r="A2394" s="2">
        <v>2274</v>
      </c>
      <c r="C2394" s="96"/>
      <c r="F2394" s="96" t="s">
        <v>574</v>
      </c>
      <c r="G2394" s="1" t="s">
        <v>135</v>
      </c>
      <c r="H2394" s="72"/>
      <c r="I2394" s="4">
        <v>-1475595.62</v>
      </c>
      <c r="J2394" s="4">
        <v>-636788.58338054526</v>
      </c>
      <c r="K2394" s="72"/>
      <c r="L2394" s="4">
        <v>-824739.58174812631</v>
      </c>
      <c r="M2394" s="4">
        <f>L2394-N2394</f>
        <v>-468825.84576180455</v>
      </c>
      <c r="N2394" s="98">
        <v>-355913.73598632176</v>
      </c>
      <c r="O2394" s="4">
        <f>P2394-N2394</f>
        <v>0</v>
      </c>
      <c r="P2394" s="4">
        <v>-355913.73598632176</v>
      </c>
      <c r="Q2394" s="70"/>
      <c r="R2394" s="71"/>
      <c r="S2394" s="4"/>
      <c r="T2394" s="4"/>
    </row>
    <row r="2395" spans="1:20" ht="11.65" customHeight="1">
      <c r="A2395" s="2">
        <v>2275</v>
      </c>
      <c r="C2395" s="96"/>
      <c r="F2395" s="96" t="s">
        <v>574</v>
      </c>
      <c r="G2395" s="1" t="s">
        <v>135</v>
      </c>
      <c r="H2395" s="72"/>
      <c r="I2395" s="4">
        <v>-187482366.18000001</v>
      </c>
      <c r="J2395" s="4">
        <v>-80907417.147656515</v>
      </c>
      <c r="K2395" s="72"/>
      <c r="L2395" s="4">
        <v>-338399433.19656467</v>
      </c>
      <c r="M2395" s="4">
        <f>L2395-N2395</f>
        <v>-192364237.12975886</v>
      </c>
      <c r="N2395" s="98">
        <v>-146035196.06680581</v>
      </c>
      <c r="O2395" s="4">
        <f>P2395-N2395</f>
        <v>0</v>
      </c>
      <c r="P2395" s="4">
        <v>-146035196.06680581</v>
      </c>
      <c r="Q2395" s="70"/>
      <c r="R2395" s="71"/>
      <c r="S2395" s="4"/>
      <c r="T2395" s="4"/>
    </row>
    <row r="2396" spans="1:20" ht="11.65" customHeight="1">
      <c r="A2396" s="2">
        <v>2276</v>
      </c>
      <c r="C2396" s="96"/>
      <c r="F2396" s="96" t="s">
        <v>574</v>
      </c>
      <c r="G2396" s="1" t="s">
        <v>135</v>
      </c>
      <c r="H2396" s="72"/>
      <c r="I2396" s="4">
        <v>-175657384.13</v>
      </c>
      <c r="J2396" s="4">
        <v>-75804383.859905303</v>
      </c>
      <c r="K2396" s="72"/>
      <c r="L2396" s="4">
        <v>-190526941.2904515</v>
      </c>
      <c r="M2396" s="4">
        <f>L2396-N2396</f>
        <v>-108305647.46458957</v>
      </c>
      <c r="N2396" s="98">
        <v>-82221293.825861931</v>
      </c>
      <c r="O2396" s="4">
        <f>P2396-N2396</f>
        <v>0</v>
      </c>
      <c r="P2396" s="4">
        <v>-82221293.825861931</v>
      </c>
      <c r="Q2396" s="70"/>
      <c r="R2396" s="71"/>
      <c r="S2396" s="4"/>
      <c r="T2396" s="4"/>
    </row>
    <row r="2397" spans="1:20" ht="11.65" customHeight="1">
      <c r="A2397" s="2">
        <v>2277</v>
      </c>
      <c r="C2397" s="96"/>
      <c r="F2397" s="96" t="s">
        <v>574</v>
      </c>
      <c r="G2397" s="1" t="s">
        <v>135</v>
      </c>
      <c r="H2397" s="72"/>
      <c r="I2397" s="4">
        <v>-20890383.414999899</v>
      </c>
      <c r="J2397" s="4">
        <v>-9015178.3326072916</v>
      </c>
      <c r="K2397" s="72"/>
      <c r="L2397" s="4">
        <v>-24374979.497556441</v>
      </c>
      <c r="M2397" s="4">
        <f>L2397-N2397</f>
        <v>-13856034.839684116</v>
      </c>
      <c r="N2397" s="98">
        <v>-10518944.657872325</v>
      </c>
      <c r="O2397" s="4">
        <f>P2397-N2397</f>
        <v>0</v>
      </c>
      <c r="P2397" s="4">
        <v>-10518944.657872325</v>
      </c>
      <c r="Q2397" s="70"/>
      <c r="R2397" s="71"/>
      <c r="S2397" s="4"/>
      <c r="T2397" s="4"/>
    </row>
    <row r="2398" spans="1:20" ht="11.65" customHeight="1">
      <c r="A2398" s="2">
        <v>2278</v>
      </c>
      <c r="C2398" s="96"/>
      <c r="H2398" s="72" t="s">
        <v>583</v>
      </c>
      <c r="I2398" s="99">
        <v>-385505729.34499991</v>
      </c>
      <c r="J2398" s="99">
        <v>-166363767.92354968</v>
      </c>
      <c r="K2398" s="72"/>
      <c r="L2398" s="99">
        <f>SUBTOTAL(9,L2393:L2397)</f>
        <v>-554126093.56632078</v>
      </c>
      <c r="M2398" s="99">
        <f>SUBTOTAL(9,M2393:M2397)</f>
        <v>-314994745.27979434</v>
      </c>
      <c r="N2398" s="99">
        <f>SUBTOTAL(9,N2393:N2397)</f>
        <v>-239131348.28652638</v>
      </c>
      <c r="O2398" s="99">
        <f>SUBTOTAL(9,O2393:O2397)</f>
        <v>0</v>
      </c>
      <c r="P2398" s="99">
        <f>SUBTOTAL(9,P2393:P2397)</f>
        <v>-239131348.28652638</v>
      </c>
      <c r="Q2398" s="70"/>
      <c r="R2398" s="71"/>
      <c r="S2398" s="4"/>
      <c r="T2398" s="4"/>
    </row>
    <row r="2399" spans="1:20" ht="11.65" customHeight="1">
      <c r="A2399" s="2">
        <v>2279</v>
      </c>
      <c r="C2399" s="96"/>
      <c r="H2399" s="72"/>
      <c r="I2399" s="4"/>
      <c r="J2399" s="4"/>
      <c r="K2399" s="72"/>
      <c r="L2399" s="4"/>
      <c r="M2399" s="4"/>
      <c r="N2399" s="4"/>
      <c r="O2399" s="4"/>
      <c r="P2399" s="4"/>
      <c r="Q2399" s="70"/>
      <c r="R2399" s="71"/>
      <c r="S2399" s="4"/>
      <c r="T2399" s="4"/>
    </row>
    <row r="2400" spans="1:20" ht="11.65" customHeight="1">
      <c r="A2400" s="2">
        <v>2280</v>
      </c>
      <c r="C2400" s="96" t="s">
        <v>590</v>
      </c>
      <c r="D2400" s="1" t="s">
        <v>591</v>
      </c>
      <c r="H2400" s="72"/>
      <c r="I2400" s="4"/>
      <c r="J2400" s="4"/>
      <c r="K2400" s="72"/>
      <c r="L2400" s="4"/>
      <c r="M2400" s="4"/>
      <c r="N2400" s="4"/>
      <c r="O2400" s="4"/>
      <c r="P2400" s="4"/>
      <c r="Q2400" s="70"/>
      <c r="R2400" s="71"/>
      <c r="S2400" s="4"/>
      <c r="T2400" s="4"/>
    </row>
    <row r="2401" spans="1:20" ht="11.65" customHeight="1">
      <c r="A2401" s="2">
        <v>2281</v>
      </c>
      <c r="C2401" s="96"/>
      <c r="F2401" s="96" t="s">
        <v>574</v>
      </c>
      <c r="G2401" s="1" t="s">
        <v>135</v>
      </c>
      <c r="H2401" s="72"/>
      <c r="I2401" s="4">
        <v>0</v>
      </c>
      <c r="J2401" s="4">
        <v>0</v>
      </c>
      <c r="K2401" s="72"/>
      <c r="L2401" s="4">
        <v>0</v>
      </c>
      <c r="M2401" s="4">
        <f>L2401-N2401</f>
        <v>0</v>
      </c>
      <c r="N2401" s="98">
        <v>0</v>
      </c>
      <c r="O2401" s="4">
        <f>P2401-N2401</f>
        <v>0</v>
      </c>
      <c r="P2401" s="4">
        <v>0</v>
      </c>
      <c r="Q2401" s="70"/>
      <c r="R2401" s="71"/>
      <c r="S2401" s="4"/>
      <c r="T2401" s="4"/>
    </row>
    <row r="2402" spans="1:20" ht="11.65" customHeight="1">
      <c r="A2402" s="2">
        <v>2282</v>
      </c>
      <c r="C2402" s="96"/>
      <c r="F2402" s="96" t="s">
        <v>574</v>
      </c>
      <c r="G2402" s="1" t="s">
        <v>135</v>
      </c>
      <c r="H2402" s="72"/>
      <c r="I2402" s="4">
        <v>0</v>
      </c>
      <c r="J2402" s="4">
        <v>0</v>
      </c>
      <c r="K2402" s="72"/>
      <c r="L2402" s="4">
        <v>0</v>
      </c>
      <c r="M2402" s="4">
        <f>L2402-N2402</f>
        <v>0</v>
      </c>
      <c r="N2402" s="98">
        <v>0</v>
      </c>
      <c r="O2402" s="4">
        <f>P2402-N2402</f>
        <v>0</v>
      </c>
      <c r="P2402" s="4">
        <v>0</v>
      </c>
      <c r="Q2402" s="70"/>
      <c r="R2402" s="71"/>
      <c r="S2402" s="4"/>
      <c r="T2402" s="4"/>
    </row>
    <row r="2403" spans="1:20" ht="11.65" customHeight="1">
      <c r="A2403" s="2">
        <v>2283</v>
      </c>
      <c r="C2403" s="96"/>
      <c r="H2403" s="72"/>
      <c r="I2403" s="99">
        <v>0</v>
      </c>
      <c r="J2403" s="99">
        <v>0</v>
      </c>
      <c r="K2403" s="72"/>
      <c r="L2403" s="99">
        <f>SUBTOTAL(9,L2401:L2402)</f>
        <v>0</v>
      </c>
      <c r="M2403" s="99">
        <f>SUBTOTAL(9,M2401:M2402)</f>
        <v>0</v>
      </c>
      <c r="N2403" s="99">
        <f>SUBTOTAL(9,N2401:N2402)</f>
        <v>0</v>
      </c>
      <c r="O2403" s="99">
        <f>SUBTOTAL(9,O2401:O2402)</f>
        <v>0</v>
      </c>
      <c r="P2403" s="99">
        <f>SUBTOTAL(9,P2401:P2402)</f>
        <v>0</v>
      </c>
      <c r="Q2403" s="70"/>
      <c r="R2403" s="71"/>
      <c r="S2403" s="4"/>
      <c r="T2403" s="4"/>
    </row>
    <row r="2404" spans="1:20" ht="11.65" customHeight="1">
      <c r="A2404" s="2">
        <v>2284</v>
      </c>
      <c r="C2404" s="96"/>
      <c r="H2404" s="72"/>
      <c r="I2404" s="4"/>
      <c r="J2404" s="4"/>
      <c r="K2404" s="72"/>
      <c r="L2404" s="4"/>
      <c r="M2404" s="4"/>
      <c r="N2404" s="4"/>
      <c r="O2404" s="4"/>
      <c r="P2404" s="4"/>
      <c r="Q2404" s="70"/>
      <c r="R2404" s="71"/>
      <c r="S2404" s="4"/>
      <c r="T2404" s="4"/>
    </row>
    <row r="2405" spans="1:20" ht="11.65" customHeight="1" thickBot="1">
      <c r="A2405" s="2">
        <v>2285</v>
      </c>
      <c r="C2405" s="101" t="s">
        <v>592</v>
      </c>
      <c r="H2405" s="102" t="s">
        <v>583</v>
      </c>
      <c r="I2405" s="103">
        <v>-3104801998.9549985</v>
      </c>
      <c r="J2405" s="103">
        <v>-1339867399.8447073</v>
      </c>
      <c r="K2405" s="102"/>
      <c r="L2405" s="103">
        <f>SUBTOTAL(9,L2370:L2404)</f>
        <v>-3310712194.6962705</v>
      </c>
      <c r="M2405" s="103">
        <f>SUBTOTAL(9,M2370:M2404)</f>
        <v>-1881984906.6325302</v>
      </c>
      <c r="N2405" s="103">
        <f>SUBTOTAL(9,N2370:N2404)</f>
        <v>-1428727288.0637412</v>
      </c>
      <c r="O2405" s="103">
        <f>SUBTOTAL(9,O2370:O2404)</f>
        <v>0</v>
      </c>
      <c r="P2405" s="103">
        <f>SUBTOTAL(9,P2370:P2404)</f>
        <v>-1428727288.0637412</v>
      </c>
      <c r="Q2405" s="70"/>
      <c r="R2405" s="71"/>
      <c r="S2405" s="4"/>
      <c r="T2405" s="4"/>
    </row>
    <row r="2406" spans="1:20" ht="11.65" customHeight="1" thickTop="1">
      <c r="A2406" s="2">
        <v>2286</v>
      </c>
      <c r="C2406" s="96"/>
      <c r="H2406" s="72"/>
      <c r="I2406" s="104"/>
      <c r="J2406" s="104"/>
      <c r="K2406" s="72"/>
      <c r="L2406" s="104"/>
      <c r="M2406" s="4"/>
      <c r="N2406" s="4"/>
      <c r="O2406" s="4"/>
      <c r="P2406" s="4"/>
      <c r="Q2406" s="70"/>
      <c r="R2406" s="71"/>
      <c r="S2406" s="4"/>
      <c r="T2406" s="4"/>
    </row>
    <row r="2407" spans="1:20" ht="11.65" customHeight="1">
      <c r="A2407" s="2">
        <v>2287</v>
      </c>
      <c r="C2407" s="96" t="s">
        <v>593</v>
      </c>
      <c r="H2407" s="72"/>
      <c r="I2407" s="4"/>
      <c r="J2407" s="4"/>
      <c r="K2407" s="72"/>
      <c r="L2407" s="4"/>
      <c r="M2407" s="4"/>
      <c r="N2407" s="4"/>
      <c r="O2407" s="4"/>
      <c r="P2407" s="4"/>
      <c r="Q2407" s="70"/>
      <c r="R2407" s="71"/>
      <c r="S2407" s="4"/>
      <c r="T2407" s="4"/>
    </row>
    <row r="2408" spans="1:20" ht="11.65" customHeight="1">
      <c r="A2408" s="2">
        <v>2288</v>
      </c>
      <c r="C2408" s="96"/>
      <c r="E2408" s="96" t="s">
        <v>131</v>
      </c>
      <c r="H2408" s="72"/>
      <c r="I2408" s="4">
        <v>0</v>
      </c>
      <c r="J2408" s="4">
        <v>0</v>
      </c>
      <c r="K2408" s="72"/>
      <c r="L2408" s="4">
        <v>0</v>
      </c>
      <c r="M2408" s="4">
        <f t="shared" ref="M2408:M2413" si="90">L2408-N2408</f>
        <v>0</v>
      </c>
      <c r="N2408" s="98">
        <v>0</v>
      </c>
      <c r="O2408" s="4">
        <f t="shared" ref="O2408:O2413" si="91">P2408-N2408</f>
        <v>0</v>
      </c>
      <c r="P2408" s="4">
        <v>0</v>
      </c>
      <c r="Q2408" s="70"/>
      <c r="R2408" s="71"/>
      <c r="S2408" s="4"/>
      <c r="T2408" s="4"/>
    </row>
    <row r="2409" spans="1:20" ht="11.65" customHeight="1">
      <c r="A2409" s="2">
        <v>2289</v>
      </c>
      <c r="C2409" s="96"/>
      <c r="E2409" s="1" t="s">
        <v>136</v>
      </c>
      <c r="H2409" s="72"/>
      <c r="I2409" s="4">
        <v>0</v>
      </c>
      <c r="J2409" s="4">
        <v>0</v>
      </c>
      <c r="K2409" s="72"/>
      <c r="L2409" s="4">
        <v>0</v>
      </c>
      <c r="M2409" s="4">
        <f t="shared" si="90"/>
        <v>0</v>
      </c>
      <c r="N2409" s="98">
        <v>0</v>
      </c>
      <c r="O2409" s="4">
        <f t="shared" si="91"/>
        <v>0</v>
      </c>
      <c r="P2409" s="4">
        <v>0</v>
      </c>
      <c r="Q2409" s="70"/>
      <c r="R2409" s="71"/>
      <c r="S2409" s="4"/>
      <c r="T2409" s="4"/>
    </row>
    <row r="2410" spans="1:20" ht="11.65" customHeight="1">
      <c r="A2410" s="2">
        <v>2290</v>
      </c>
      <c r="C2410" s="96"/>
      <c r="E2410" s="1" t="s">
        <v>214</v>
      </c>
      <c r="H2410" s="72"/>
      <c r="I2410" s="4">
        <v>0</v>
      </c>
      <c r="J2410" s="4">
        <v>0</v>
      </c>
      <c r="K2410" s="72"/>
      <c r="L2410" s="4">
        <v>0</v>
      </c>
      <c r="M2410" s="4">
        <f t="shared" si="90"/>
        <v>0</v>
      </c>
      <c r="N2410" s="98">
        <v>0</v>
      </c>
      <c r="O2410" s="4">
        <f t="shared" si="91"/>
        <v>0</v>
      </c>
      <c r="P2410" s="4">
        <v>0</v>
      </c>
      <c r="Q2410" s="70"/>
      <c r="R2410" s="71"/>
      <c r="S2410" s="4"/>
      <c r="T2410" s="4"/>
    </row>
    <row r="2411" spans="1:20" ht="11.65" customHeight="1">
      <c r="A2411" s="2">
        <v>2291</v>
      </c>
      <c r="C2411" s="96"/>
      <c r="E2411" s="1" t="s">
        <v>135</v>
      </c>
      <c r="H2411" s="72"/>
      <c r="I2411" s="4">
        <v>-3104801998.9549985</v>
      </c>
      <c r="J2411" s="4">
        <v>-1339867399.8447073</v>
      </c>
      <c r="K2411" s="72"/>
      <c r="L2411" s="4">
        <v>-3310712194.6962705</v>
      </c>
      <c r="M2411" s="4">
        <f t="shared" si="90"/>
        <v>-1881984906.6325293</v>
      </c>
      <c r="N2411" s="98">
        <v>-1428727288.0637412</v>
      </c>
      <c r="O2411" s="4">
        <f t="shared" si="91"/>
        <v>0</v>
      </c>
      <c r="P2411" s="4">
        <v>-1428727288.0637412</v>
      </c>
      <c r="Q2411" s="70"/>
      <c r="R2411" s="71"/>
      <c r="S2411" s="4"/>
      <c r="T2411" s="4"/>
    </row>
    <row r="2412" spans="1:20" ht="11.65" customHeight="1">
      <c r="A2412" s="2">
        <v>2292</v>
      </c>
      <c r="C2412" s="96"/>
      <c r="E2412" s="1" t="s">
        <v>219</v>
      </c>
      <c r="H2412" s="72"/>
      <c r="I2412" s="4">
        <v>0</v>
      </c>
      <c r="J2412" s="4">
        <v>0</v>
      </c>
      <c r="K2412" s="72"/>
      <c r="L2412" s="4">
        <v>0</v>
      </c>
      <c r="M2412" s="4">
        <f t="shared" si="90"/>
        <v>0</v>
      </c>
      <c r="N2412" s="98">
        <v>0</v>
      </c>
      <c r="O2412" s="4">
        <f t="shared" si="91"/>
        <v>0</v>
      </c>
      <c r="P2412" s="4">
        <v>0</v>
      </c>
      <c r="Q2412" s="70"/>
      <c r="R2412" s="71"/>
      <c r="S2412" s="4"/>
      <c r="T2412" s="4"/>
    </row>
    <row r="2413" spans="1:20" ht="11.65" customHeight="1">
      <c r="A2413" s="2">
        <v>2293</v>
      </c>
      <c r="C2413" s="96"/>
      <c r="E2413" s="1" t="s">
        <v>216</v>
      </c>
      <c r="H2413" s="72"/>
      <c r="I2413" s="4">
        <v>0</v>
      </c>
      <c r="J2413" s="4">
        <v>0</v>
      </c>
      <c r="K2413" s="72"/>
      <c r="L2413" s="4">
        <v>0</v>
      </c>
      <c r="M2413" s="4">
        <f t="shared" si="90"/>
        <v>0</v>
      </c>
      <c r="N2413" s="98">
        <v>0</v>
      </c>
      <c r="O2413" s="4">
        <f t="shared" si="91"/>
        <v>0</v>
      </c>
      <c r="P2413" s="4">
        <v>0</v>
      </c>
      <c r="Q2413" s="70"/>
      <c r="R2413" s="71"/>
      <c r="S2413" s="4"/>
      <c r="T2413" s="4"/>
    </row>
    <row r="2414" spans="1:20" ht="11.65" customHeight="1" thickBot="1">
      <c r="A2414" s="2">
        <v>2294</v>
      </c>
      <c r="C2414" s="96" t="s">
        <v>594</v>
      </c>
      <c r="H2414" s="72"/>
      <c r="I2414" s="114">
        <v>-3104801998.9549985</v>
      </c>
      <c r="J2414" s="114">
        <v>-1339867399.8447073</v>
      </c>
      <c r="K2414" s="72"/>
      <c r="L2414" s="114">
        <f>SUM(L2408:L2413)</f>
        <v>-3310712194.6962705</v>
      </c>
      <c r="M2414" s="114">
        <f>SUM(M2408:M2413)</f>
        <v>-1881984906.6325293</v>
      </c>
      <c r="N2414" s="114">
        <f>SUM(N2408:N2413)</f>
        <v>-1428727288.0637412</v>
      </c>
      <c r="O2414" s="114">
        <f>SUM(O2408:O2413)</f>
        <v>0</v>
      </c>
      <c r="P2414" s="114">
        <f>SUM(P2408:P2413)</f>
        <v>-1428727288.0637412</v>
      </c>
      <c r="Q2414" s="70"/>
      <c r="R2414" s="71"/>
      <c r="S2414" s="4"/>
      <c r="T2414" s="4"/>
    </row>
    <row r="2415" spans="1:20" ht="11.65" customHeight="1" thickTop="1">
      <c r="A2415" s="2">
        <v>2295</v>
      </c>
      <c r="C2415" s="96"/>
      <c r="H2415" s="72"/>
      <c r="I2415" s="97"/>
      <c r="J2415" s="97"/>
      <c r="K2415" s="72"/>
      <c r="L2415" s="97"/>
      <c r="M2415" s="97"/>
      <c r="N2415" s="97"/>
      <c r="O2415" s="97"/>
      <c r="P2415" s="97"/>
      <c r="Q2415" s="70"/>
      <c r="R2415" s="71"/>
      <c r="S2415" s="4"/>
      <c r="T2415" s="4"/>
    </row>
    <row r="2416" spans="1:20" ht="15" customHeight="1">
      <c r="A2416" s="2">
        <v>2296</v>
      </c>
      <c r="C2416" s="96"/>
      <c r="H2416" s="72"/>
      <c r="I2416" s="4"/>
      <c r="J2416" s="4"/>
      <c r="K2416" s="72"/>
      <c r="L2416" s="4"/>
      <c r="M2416" s="4"/>
      <c r="N2416" s="4"/>
      <c r="O2416" s="4"/>
      <c r="P2416" s="4"/>
      <c r="Q2416" s="70"/>
      <c r="R2416" s="71"/>
      <c r="S2416" s="4"/>
      <c r="T2416" s="4"/>
    </row>
    <row r="2417" spans="1:20" ht="11.65" customHeight="1">
      <c r="A2417" s="2">
        <v>2297</v>
      </c>
      <c r="C2417" s="96" t="s">
        <v>595</v>
      </c>
      <c r="D2417" s="1" t="s">
        <v>596</v>
      </c>
      <c r="H2417" s="72"/>
      <c r="I2417" s="4"/>
      <c r="J2417" s="4"/>
      <c r="K2417" s="72"/>
      <c r="L2417" s="4"/>
      <c r="M2417" s="4"/>
      <c r="N2417" s="4"/>
      <c r="O2417" s="4"/>
      <c r="P2417" s="4"/>
      <c r="Q2417" s="70"/>
      <c r="R2417" s="71"/>
      <c r="S2417" s="4"/>
      <c r="T2417" s="4"/>
    </row>
    <row r="2418" spans="1:20" ht="11.65" customHeight="1">
      <c r="A2418" s="2">
        <v>2298</v>
      </c>
      <c r="C2418" s="96"/>
      <c r="F2418" s="96" t="s">
        <v>665</v>
      </c>
      <c r="G2418" s="1" t="s">
        <v>135</v>
      </c>
      <c r="H2418" s="72"/>
      <c r="I2418" s="4">
        <v>-376340743.07000005</v>
      </c>
      <c r="J2418" s="4">
        <v>-162408647.32841039</v>
      </c>
      <c r="K2418" s="72"/>
      <c r="L2418" s="4">
        <v>-377796885.408328</v>
      </c>
      <c r="M2418" s="4">
        <f>L2418-N2418</f>
        <v>-214759844.49819615</v>
      </c>
      <c r="N2418" s="98">
        <v>-163037040.91013184</v>
      </c>
      <c r="O2418" s="4">
        <f>P2418-N2418</f>
        <v>0</v>
      </c>
      <c r="P2418" s="4">
        <v>-163037040.91013184</v>
      </c>
      <c r="Q2418" s="70"/>
      <c r="R2418" s="71"/>
      <c r="S2418" s="4"/>
      <c r="T2418" s="4"/>
    </row>
    <row r="2419" spans="1:20" ht="11.65" customHeight="1">
      <c r="A2419" s="2">
        <v>2299</v>
      </c>
      <c r="C2419" s="96"/>
      <c r="F2419" s="96" t="s">
        <v>665</v>
      </c>
      <c r="G2419" s="1" t="s">
        <v>135</v>
      </c>
      <c r="H2419" s="72"/>
      <c r="I2419" s="4">
        <v>-390179330.71000004</v>
      </c>
      <c r="J2419" s="4">
        <v>-168380645.6861062</v>
      </c>
      <c r="K2419" s="72"/>
      <c r="L2419" s="4">
        <v>-410620625.39263499</v>
      </c>
      <c r="M2419" s="4">
        <f>L2419-N2419</f>
        <v>-233418604.18399954</v>
      </c>
      <c r="N2419" s="98">
        <v>-177202021.20863545</v>
      </c>
      <c r="O2419" s="4">
        <f>P2419-N2419</f>
        <v>0</v>
      </c>
      <c r="P2419" s="4">
        <v>-177202021.20863545</v>
      </c>
      <c r="Q2419" s="70"/>
      <c r="R2419" s="71"/>
      <c r="S2419" s="4"/>
      <c r="T2419" s="4"/>
    </row>
    <row r="2420" spans="1:20" ht="11.65" customHeight="1">
      <c r="A2420" s="2">
        <v>2300</v>
      </c>
      <c r="C2420" s="96"/>
      <c r="F2420" s="96" t="s">
        <v>665</v>
      </c>
      <c r="G2420" s="1" t="s">
        <v>135</v>
      </c>
      <c r="H2420" s="72"/>
      <c r="I2420" s="4">
        <v>-405394634.06999999</v>
      </c>
      <c r="J2420" s="4">
        <v>-174946761.32171619</v>
      </c>
      <c r="K2420" s="72"/>
      <c r="L2420" s="4">
        <v>-484564924.69144189</v>
      </c>
      <c r="M2420" s="4">
        <f>L2420-N2420</f>
        <v>-275452476.96666217</v>
      </c>
      <c r="N2420" s="98">
        <v>-209112447.7247797</v>
      </c>
      <c r="O2420" s="4">
        <f>P2420-N2420</f>
        <v>0</v>
      </c>
      <c r="P2420" s="4">
        <v>-209112447.7247797</v>
      </c>
      <c r="Q2420" s="70"/>
      <c r="R2420" s="71"/>
      <c r="S2420" s="4"/>
      <c r="T2420" s="4"/>
    </row>
    <row r="2421" spans="1:20" ht="11.65" customHeight="1" thickBot="1">
      <c r="A2421" s="2">
        <v>2301</v>
      </c>
      <c r="C2421" s="101" t="s">
        <v>597</v>
      </c>
      <c r="H2421" s="102" t="s">
        <v>583</v>
      </c>
      <c r="I2421" s="119">
        <v>-1171914707.8500001</v>
      </c>
      <c r="J2421" s="119">
        <v>-505736054.33623278</v>
      </c>
      <c r="K2421" s="102"/>
      <c r="L2421" s="119">
        <f>SUBTOTAL(9,L2418:L2420)</f>
        <v>-1272982435.4924049</v>
      </c>
      <c r="M2421" s="119">
        <f>SUBTOTAL(9,M2418:M2420)</f>
        <v>-723630925.64885783</v>
      </c>
      <c r="N2421" s="119">
        <f>SUBTOTAL(9,N2418:N2420)</f>
        <v>-549351509.84354699</v>
      </c>
      <c r="O2421" s="119">
        <f>SUBTOTAL(9,O2418:O2420)</f>
        <v>0</v>
      </c>
      <c r="P2421" s="119">
        <f>SUBTOTAL(9,P2418:P2420)</f>
        <v>-549351509.84354699</v>
      </c>
      <c r="Q2421" s="70"/>
      <c r="R2421" s="71"/>
      <c r="S2421" s="4"/>
      <c r="T2421" s="4"/>
    </row>
    <row r="2422" spans="1:20" ht="11.65" customHeight="1" thickTop="1">
      <c r="A2422" s="2">
        <v>2302</v>
      </c>
      <c r="C2422" s="96">
        <v>108360</v>
      </c>
      <c r="D2422" s="1" t="s">
        <v>407</v>
      </c>
      <c r="H2422" s="72"/>
      <c r="I2422" s="4"/>
      <c r="J2422" s="4"/>
      <c r="K2422" s="72"/>
      <c r="L2422" s="4"/>
      <c r="M2422" s="4"/>
      <c r="N2422" s="4"/>
      <c r="O2422" s="4"/>
      <c r="P2422" s="4"/>
      <c r="Q2422" s="70"/>
      <c r="R2422" s="71"/>
      <c r="S2422" s="4"/>
      <c r="T2422" s="4"/>
    </row>
    <row r="2423" spans="1:20" ht="11.65" customHeight="1">
      <c r="A2423" s="2">
        <v>2303</v>
      </c>
      <c r="C2423" s="96"/>
      <c r="F2423" s="96" t="s">
        <v>663</v>
      </c>
      <c r="G2423" s="1" t="s">
        <v>131</v>
      </c>
      <c r="H2423" s="72"/>
      <c r="I2423" s="4">
        <v>-6742970.0049999999</v>
      </c>
      <c r="J2423" s="4">
        <v>-2157843.415</v>
      </c>
      <c r="K2423" s="72"/>
      <c r="L2423" s="4">
        <v>-8393425.6659951154</v>
      </c>
      <c r="M2423" s="4">
        <f>L2423-N2423</f>
        <v>-5761771.6794450292</v>
      </c>
      <c r="N2423" s="98">
        <v>-2631653.9865500862</v>
      </c>
      <c r="O2423" s="4">
        <f>P2423-N2423</f>
        <v>0</v>
      </c>
      <c r="P2423" s="4">
        <v>-2631653.9865500862</v>
      </c>
      <c r="Q2423" s="70"/>
      <c r="R2423" s="71"/>
      <c r="S2423" s="4"/>
      <c r="T2423" s="4"/>
    </row>
    <row r="2424" spans="1:20" ht="11.65" customHeight="1">
      <c r="A2424" s="2">
        <v>2304</v>
      </c>
      <c r="C2424" s="96"/>
      <c r="H2424" s="72" t="s">
        <v>583</v>
      </c>
      <c r="I2424" s="99">
        <v>-6742970.0049999999</v>
      </c>
      <c r="J2424" s="99">
        <v>-2157843.415</v>
      </c>
      <c r="K2424" s="72"/>
      <c r="L2424" s="99">
        <f>SUBTOTAL(9,L2423)</f>
        <v>-8393425.6659951154</v>
      </c>
      <c r="M2424" s="99">
        <f>SUBTOTAL(9,M2423)</f>
        <v>-5761771.6794450292</v>
      </c>
      <c r="N2424" s="99">
        <f>SUBTOTAL(9,N2423)</f>
        <v>-2631653.9865500862</v>
      </c>
      <c r="O2424" s="99">
        <f>SUBTOTAL(9,O2423)</f>
        <v>0</v>
      </c>
      <c r="P2424" s="99">
        <f>SUBTOTAL(9,P2423)</f>
        <v>-2631653.9865500862</v>
      </c>
      <c r="Q2424" s="70"/>
      <c r="R2424" s="71"/>
      <c r="S2424" s="4"/>
      <c r="T2424" s="4"/>
    </row>
    <row r="2425" spans="1:20" ht="11.65" customHeight="1">
      <c r="A2425" s="2">
        <v>2305</v>
      </c>
      <c r="C2425" s="96"/>
      <c r="H2425" s="72"/>
      <c r="I2425" s="4"/>
      <c r="J2425" s="4"/>
      <c r="K2425" s="72"/>
      <c r="L2425" s="4"/>
      <c r="M2425" s="4"/>
      <c r="N2425" s="4"/>
      <c r="O2425" s="4"/>
      <c r="P2425" s="4"/>
      <c r="Q2425" s="70"/>
      <c r="R2425" s="71"/>
      <c r="S2425" s="4"/>
      <c r="T2425" s="4"/>
    </row>
    <row r="2426" spans="1:20" ht="11.65" customHeight="1">
      <c r="A2426" s="2">
        <v>2306</v>
      </c>
      <c r="C2426" s="96">
        <v>108361</v>
      </c>
      <c r="D2426" s="1" t="s">
        <v>409</v>
      </c>
      <c r="H2426" s="72"/>
      <c r="I2426" s="4"/>
      <c r="J2426" s="4"/>
      <c r="K2426" s="72"/>
      <c r="L2426" s="4"/>
      <c r="M2426" s="4"/>
      <c r="N2426" s="4"/>
      <c r="O2426" s="4"/>
      <c r="P2426" s="4"/>
      <c r="Q2426" s="70"/>
      <c r="R2426" s="71"/>
      <c r="S2426" s="4"/>
      <c r="T2426" s="4"/>
    </row>
    <row r="2427" spans="1:20" ht="11.65" customHeight="1">
      <c r="A2427" s="2">
        <v>2307</v>
      </c>
      <c r="C2427" s="96"/>
      <c r="F2427" s="96" t="s">
        <v>663</v>
      </c>
      <c r="G2427" s="1" t="s">
        <v>131</v>
      </c>
      <c r="H2427" s="72"/>
      <c r="I2427" s="4">
        <v>-14475666.900000002</v>
      </c>
      <c r="J2427" s="4">
        <v>-7102670.4550000001</v>
      </c>
      <c r="K2427" s="72"/>
      <c r="L2427" s="4">
        <v>-16785987.484794088</v>
      </c>
      <c r="M2427" s="4">
        <f>L2427-N2427</f>
        <v>-9020073.331332529</v>
      </c>
      <c r="N2427" s="98">
        <v>-7765914.1534615587</v>
      </c>
      <c r="O2427" s="4">
        <f>P2427-N2427</f>
        <v>0</v>
      </c>
      <c r="P2427" s="4">
        <v>-7765914.1534615587</v>
      </c>
      <c r="Q2427" s="70"/>
      <c r="R2427" s="71"/>
      <c r="S2427" s="4"/>
      <c r="T2427" s="4"/>
    </row>
    <row r="2428" spans="1:20" ht="11.65" customHeight="1">
      <c r="A2428" s="2">
        <v>2308</v>
      </c>
      <c r="C2428" s="96"/>
      <c r="F2428" s="96" t="s">
        <v>1</v>
      </c>
      <c r="H2428" s="72" t="s">
        <v>583</v>
      </c>
      <c r="I2428" s="99">
        <v>-14475666.900000002</v>
      </c>
      <c r="J2428" s="99">
        <v>-7102670.4550000001</v>
      </c>
      <c r="K2428" s="72"/>
      <c r="L2428" s="99">
        <f>SUBTOTAL(9,L2427)</f>
        <v>-16785987.484794088</v>
      </c>
      <c r="M2428" s="99">
        <f>SUBTOTAL(9,M2427)</f>
        <v>-9020073.331332529</v>
      </c>
      <c r="N2428" s="99">
        <f>SUBTOTAL(9,N2427)</f>
        <v>-7765914.1534615587</v>
      </c>
      <c r="O2428" s="99">
        <f>SUBTOTAL(9,O2427)</f>
        <v>0</v>
      </c>
      <c r="P2428" s="99">
        <f>SUBTOTAL(9,P2427)</f>
        <v>-7765914.1534615587</v>
      </c>
      <c r="Q2428" s="70"/>
      <c r="R2428" s="71"/>
      <c r="S2428" s="4"/>
      <c r="T2428" s="4"/>
    </row>
    <row r="2429" spans="1:20" ht="11.65" customHeight="1">
      <c r="A2429" s="2">
        <v>2309</v>
      </c>
      <c r="C2429" s="96"/>
      <c r="H2429" s="72"/>
      <c r="I2429" s="4"/>
      <c r="J2429" s="4"/>
      <c r="K2429" s="72"/>
      <c r="L2429" s="4"/>
      <c r="M2429" s="4"/>
      <c r="N2429" s="4"/>
      <c r="O2429" s="4"/>
      <c r="P2429" s="4"/>
      <c r="Q2429" s="70"/>
      <c r="R2429" s="71"/>
      <c r="S2429" s="4"/>
      <c r="T2429" s="4"/>
    </row>
    <row r="2430" spans="1:20" ht="11.65" customHeight="1">
      <c r="A2430" s="2">
        <v>2310</v>
      </c>
      <c r="C2430" s="96">
        <v>108362</v>
      </c>
      <c r="D2430" s="1" t="s">
        <v>303</v>
      </c>
      <c r="H2430" s="72"/>
      <c r="I2430" s="4"/>
      <c r="J2430" s="4"/>
      <c r="K2430" s="72"/>
      <c r="L2430" s="4"/>
      <c r="M2430" s="4"/>
      <c r="N2430" s="4"/>
      <c r="O2430" s="4"/>
      <c r="P2430" s="4"/>
      <c r="Q2430" s="70"/>
      <c r="R2430" s="71"/>
      <c r="S2430" s="4"/>
      <c r="T2430" s="4"/>
    </row>
    <row r="2431" spans="1:20" ht="11.65" customHeight="1">
      <c r="A2431" s="2">
        <v>2311</v>
      </c>
      <c r="C2431" s="96"/>
      <c r="F2431" s="96" t="s">
        <v>663</v>
      </c>
      <c r="G2431" s="1" t="s">
        <v>131</v>
      </c>
      <c r="H2431" s="72"/>
      <c r="I2431" s="4">
        <v>-212870840.62999991</v>
      </c>
      <c r="J2431" s="4">
        <v>-85956977.86500001</v>
      </c>
      <c r="K2431" s="72"/>
      <c r="L2431" s="4">
        <v>-238273733.50083545</v>
      </c>
      <c r="M2431" s="4">
        <f>L2431-N2431</f>
        <v>-145024127.62127903</v>
      </c>
      <c r="N2431" s="98">
        <v>-93249605.879556417</v>
      </c>
      <c r="O2431" s="4">
        <f>P2431-N2431</f>
        <v>0</v>
      </c>
      <c r="P2431" s="4">
        <v>-93249605.879556417</v>
      </c>
      <c r="Q2431" s="70"/>
      <c r="R2431" s="71"/>
      <c r="S2431" s="4"/>
      <c r="T2431" s="4"/>
    </row>
    <row r="2432" spans="1:20" ht="11.65" customHeight="1">
      <c r="A2432" s="2">
        <v>2312</v>
      </c>
      <c r="C2432" s="96"/>
      <c r="H2432" s="72" t="s">
        <v>583</v>
      </c>
      <c r="I2432" s="99">
        <v>-212870840.62999991</v>
      </c>
      <c r="J2432" s="99">
        <v>-85956977.86500001</v>
      </c>
      <c r="K2432" s="72"/>
      <c r="L2432" s="99">
        <f>SUBTOTAL(9,L2431)</f>
        <v>-238273733.50083545</v>
      </c>
      <c r="M2432" s="99">
        <f>SUBTOTAL(9,M2431)</f>
        <v>-145024127.62127903</v>
      </c>
      <c r="N2432" s="99">
        <f>SUBTOTAL(9,N2431)</f>
        <v>-93249605.879556417</v>
      </c>
      <c r="O2432" s="99">
        <f>SUBTOTAL(9,O2431)</f>
        <v>0</v>
      </c>
      <c r="P2432" s="99">
        <f>SUBTOTAL(9,P2431)</f>
        <v>-93249605.879556417</v>
      </c>
      <c r="Q2432" s="70"/>
      <c r="R2432" s="71"/>
      <c r="S2432" s="4"/>
      <c r="T2432" s="4"/>
    </row>
    <row r="2433" spans="1:20" ht="11.65" customHeight="1">
      <c r="A2433" s="2">
        <v>2313</v>
      </c>
      <c r="C2433" s="96"/>
      <c r="H2433" s="72"/>
      <c r="I2433" s="4"/>
      <c r="J2433" s="4"/>
      <c r="K2433" s="72"/>
      <c r="L2433" s="4"/>
      <c r="M2433" s="4"/>
      <c r="N2433" s="4"/>
      <c r="O2433" s="4"/>
      <c r="P2433" s="4"/>
      <c r="Q2433" s="70"/>
      <c r="R2433" s="71"/>
      <c r="S2433" s="4"/>
      <c r="T2433" s="4"/>
    </row>
    <row r="2434" spans="1:20" ht="11.65" customHeight="1">
      <c r="A2434" s="2">
        <v>2314</v>
      </c>
      <c r="C2434" s="96">
        <v>108363</v>
      </c>
      <c r="D2434" s="1" t="s">
        <v>304</v>
      </c>
      <c r="H2434" s="72"/>
      <c r="I2434" s="4"/>
      <c r="J2434" s="4"/>
      <c r="K2434" s="72"/>
      <c r="L2434" s="4"/>
      <c r="M2434" s="4"/>
      <c r="N2434" s="4"/>
      <c r="O2434" s="4"/>
      <c r="P2434" s="4"/>
      <c r="Q2434" s="70"/>
      <c r="R2434" s="71"/>
      <c r="S2434" s="4"/>
      <c r="T2434" s="4"/>
    </row>
    <row r="2435" spans="1:20" ht="11.65" customHeight="1">
      <c r="A2435" s="2">
        <v>2315</v>
      </c>
      <c r="C2435" s="96"/>
      <c r="F2435" s="96" t="s">
        <v>663</v>
      </c>
      <c r="G2435" s="1" t="s">
        <v>131</v>
      </c>
      <c r="H2435" s="72"/>
      <c r="I2435" s="4">
        <v>-19399.16</v>
      </c>
      <c r="J2435" s="4">
        <v>-19399.16</v>
      </c>
      <c r="K2435" s="72"/>
      <c r="L2435" s="4">
        <v>-20407.519610627962</v>
      </c>
      <c r="M2435" s="4">
        <f>L2435-N2435</f>
        <v>-718.88110191625674</v>
      </c>
      <c r="N2435" s="98">
        <v>-19688.638508711705</v>
      </c>
      <c r="O2435" s="4">
        <f>P2435-N2435</f>
        <v>0</v>
      </c>
      <c r="P2435" s="4">
        <v>-19688.638508711705</v>
      </c>
      <c r="Q2435" s="70"/>
      <c r="R2435" s="71"/>
      <c r="S2435" s="4"/>
      <c r="T2435" s="4"/>
    </row>
    <row r="2436" spans="1:20" ht="11.65" customHeight="1">
      <c r="A2436" s="2">
        <v>2316</v>
      </c>
      <c r="C2436" s="96"/>
      <c r="H2436" s="72" t="s">
        <v>583</v>
      </c>
      <c r="I2436" s="99">
        <v>-19399.16</v>
      </c>
      <c r="J2436" s="99">
        <v>-19399.16</v>
      </c>
      <c r="K2436" s="72"/>
      <c r="L2436" s="99">
        <f>SUBTOTAL(9,L2435)</f>
        <v>-20407.519610627962</v>
      </c>
      <c r="M2436" s="99">
        <f>SUBTOTAL(9,M2435)</f>
        <v>-718.88110191625674</v>
      </c>
      <c r="N2436" s="99">
        <f>SUBTOTAL(9,N2435)</f>
        <v>-19688.638508711705</v>
      </c>
      <c r="O2436" s="99">
        <f>SUBTOTAL(9,O2435)</f>
        <v>0</v>
      </c>
      <c r="P2436" s="99">
        <f>SUBTOTAL(9,P2435)</f>
        <v>-19688.638508711705</v>
      </c>
      <c r="Q2436" s="70"/>
      <c r="R2436" s="71"/>
      <c r="S2436" s="4"/>
      <c r="T2436" s="4"/>
    </row>
    <row r="2437" spans="1:20" ht="11.65" customHeight="1">
      <c r="A2437" s="2">
        <v>2317</v>
      </c>
      <c r="C2437" s="96"/>
      <c r="H2437" s="72"/>
      <c r="I2437" s="4"/>
      <c r="J2437" s="4"/>
      <c r="K2437" s="72"/>
      <c r="L2437" s="4"/>
      <c r="M2437" s="4"/>
      <c r="N2437" s="4"/>
      <c r="O2437" s="4"/>
      <c r="P2437" s="4"/>
      <c r="Q2437" s="70"/>
      <c r="R2437" s="71"/>
      <c r="S2437" s="4"/>
      <c r="T2437" s="4"/>
    </row>
    <row r="2438" spans="1:20" ht="11.65" customHeight="1">
      <c r="A2438" s="2">
        <v>2318</v>
      </c>
      <c r="C2438" s="96">
        <v>108364</v>
      </c>
      <c r="D2438" s="1" t="s">
        <v>462</v>
      </c>
      <c r="H2438" s="72"/>
      <c r="I2438" s="4"/>
      <c r="J2438" s="4"/>
      <c r="K2438" s="72"/>
      <c r="L2438" s="4"/>
      <c r="M2438" s="4"/>
      <c r="N2438" s="4"/>
      <c r="O2438" s="4"/>
      <c r="P2438" s="4"/>
      <c r="Q2438" s="70"/>
      <c r="R2438" s="71"/>
      <c r="S2438" s="4"/>
      <c r="T2438" s="4"/>
    </row>
    <row r="2439" spans="1:20" ht="11.65" customHeight="1">
      <c r="A2439" s="2">
        <v>2319</v>
      </c>
      <c r="C2439" s="96"/>
      <c r="F2439" s="96" t="s">
        <v>663</v>
      </c>
      <c r="G2439" s="1" t="s">
        <v>131</v>
      </c>
      <c r="H2439" s="72"/>
      <c r="I2439" s="4">
        <v>-502143596.46999872</v>
      </c>
      <c r="J2439" s="4">
        <v>-145133068.15499899</v>
      </c>
      <c r="K2439" s="72"/>
      <c r="L2439" s="4">
        <v>-531296551.12819612</v>
      </c>
      <c r="M2439" s="4">
        <f>L2439-N2439</f>
        <v>-377794292.30942249</v>
      </c>
      <c r="N2439" s="98">
        <v>-153502258.8187736</v>
      </c>
      <c r="O2439" s="4">
        <f>P2439-N2439</f>
        <v>0</v>
      </c>
      <c r="P2439" s="4">
        <v>-153502258.8187736</v>
      </c>
      <c r="Q2439" s="70"/>
      <c r="R2439" s="71"/>
      <c r="S2439" s="4"/>
      <c r="T2439" s="4"/>
    </row>
    <row r="2440" spans="1:20" ht="11.65" customHeight="1">
      <c r="A2440" s="2">
        <v>2320</v>
      </c>
      <c r="C2440" s="96"/>
      <c r="H2440" s="72" t="s">
        <v>583</v>
      </c>
      <c r="I2440" s="99">
        <v>-502143596.46999872</v>
      </c>
      <c r="J2440" s="99">
        <v>-145133068.15499899</v>
      </c>
      <c r="K2440" s="72"/>
      <c r="L2440" s="99">
        <f>SUBTOTAL(9,L2439)</f>
        <v>-531296551.12819612</v>
      </c>
      <c r="M2440" s="99">
        <f>SUBTOTAL(9,M2439)</f>
        <v>-377794292.30942249</v>
      </c>
      <c r="N2440" s="99">
        <f>SUBTOTAL(9,N2439)</f>
        <v>-153502258.8187736</v>
      </c>
      <c r="O2440" s="99">
        <f>SUBTOTAL(9,O2439)</f>
        <v>0</v>
      </c>
      <c r="P2440" s="99">
        <f>SUBTOTAL(9,P2439)</f>
        <v>-153502258.8187736</v>
      </c>
      <c r="Q2440" s="70"/>
      <c r="R2440" s="71"/>
      <c r="S2440" s="4"/>
      <c r="T2440" s="4"/>
    </row>
    <row r="2441" spans="1:20" ht="11.65" customHeight="1">
      <c r="A2441" s="2">
        <v>2321</v>
      </c>
      <c r="C2441" s="96"/>
      <c r="H2441" s="72"/>
      <c r="I2441" s="4"/>
      <c r="J2441" s="4"/>
      <c r="K2441" s="72"/>
      <c r="L2441" s="4"/>
      <c r="M2441" s="4"/>
      <c r="N2441" s="4"/>
      <c r="O2441" s="4"/>
      <c r="P2441" s="4"/>
      <c r="Q2441" s="70"/>
      <c r="R2441" s="71"/>
      <c r="S2441" s="4"/>
      <c r="T2441" s="4"/>
    </row>
    <row r="2442" spans="1:20" ht="11.65" customHeight="1">
      <c r="A2442" s="2">
        <v>2322</v>
      </c>
      <c r="C2442" s="96">
        <v>108365</v>
      </c>
      <c r="D2442" s="1" t="s">
        <v>463</v>
      </c>
      <c r="H2442" s="72"/>
      <c r="I2442" s="4"/>
      <c r="J2442" s="4"/>
      <c r="K2442" s="72"/>
      <c r="L2442" s="4"/>
      <c r="M2442" s="4"/>
      <c r="N2442" s="4"/>
      <c r="O2442" s="4"/>
      <c r="P2442" s="4"/>
      <c r="Q2442" s="70"/>
      <c r="R2442" s="71"/>
      <c r="S2442" s="4"/>
      <c r="T2442" s="4"/>
    </row>
    <row r="2443" spans="1:20" ht="11.65" customHeight="1">
      <c r="A2443" s="2">
        <v>2323</v>
      </c>
      <c r="C2443" s="96"/>
      <c r="F2443" s="96" t="s">
        <v>663</v>
      </c>
      <c r="G2443" s="1" t="s">
        <v>131</v>
      </c>
      <c r="H2443" s="72"/>
      <c r="I2443" s="4">
        <v>-271335644.61000001</v>
      </c>
      <c r="J2443" s="4">
        <v>-56956664.854999997</v>
      </c>
      <c r="K2443" s="72"/>
      <c r="L2443" s="4">
        <v>-291471899.51661044</v>
      </c>
      <c r="M2443" s="4">
        <f>L2443-N2443</f>
        <v>-228734545.92718732</v>
      </c>
      <c r="N2443" s="98">
        <v>-62737353.589423113</v>
      </c>
      <c r="O2443" s="4">
        <f>P2443-N2443</f>
        <v>0</v>
      </c>
      <c r="P2443" s="4">
        <v>-62737353.589423113</v>
      </c>
      <c r="Q2443" s="70"/>
      <c r="R2443" s="71"/>
      <c r="S2443" s="4"/>
      <c r="T2443" s="4"/>
    </row>
    <row r="2444" spans="1:20" ht="11.65" customHeight="1">
      <c r="A2444" s="2">
        <v>2324</v>
      </c>
      <c r="C2444" s="96"/>
      <c r="H2444" s="72" t="s">
        <v>583</v>
      </c>
      <c r="I2444" s="99">
        <v>-271335644.61000001</v>
      </c>
      <c r="J2444" s="99">
        <v>-56956664.854999997</v>
      </c>
      <c r="K2444" s="72"/>
      <c r="L2444" s="99">
        <f>SUBTOTAL(9,L2443)</f>
        <v>-291471899.51661044</v>
      </c>
      <c r="M2444" s="99">
        <f>SUBTOTAL(9,M2443)</f>
        <v>-228734545.92718732</v>
      </c>
      <c r="N2444" s="99">
        <f>SUBTOTAL(9,N2443)</f>
        <v>-62737353.589423113</v>
      </c>
      <c r="O2444" s="99">
        <f>SUBTOTAL(9,O2443)</f>
        <v>0</v>
      </c>
      <c r="P2444" s="99">
        <f>SUBTOTAL(9,P2443)</f>
        <v>-62737353.589423113</v>
      </c>
      <c r="Q2444" s="70"/>
      <c r="R2444" s="71"/>
      <c r="S2444" s="4"/>
      <c r="T2444" s="4"/>
    </row>
    <row r="2445" spans="1:20" ht="11.65" customHeight="1">
      <c r="A2445" s="2">
        <v>2325</v>
      </c>
      <c r="C2445" s="96"/>
      <c r="H2445" s="72"/>
      <c r="I2445" s="4"/>
      <c r="J2445" s="4"/>
      <c r="K2445" s="72"/>
      <c r="L2445" s="4"/>
      <c r="M2445" s="4"/>
      <c r="N2445" s="4"/>
      <c r="O2445" s="4"/>
      <c r="P2445" s="4"/>
      <c r="Q2445" s="70"/>
      <c r="R2445" s="71"/>
      <c r="S2445" s="4"/>
      <c r="T2445" s="4"/>
    </row>
    <row r="2446" spans="1:20" ht="11.65" customHeight="1">
      <c r="A2446" s="2">
        <v>2326</v>
      </c>
      <c r="C2446" s="96">
        <v>108366</v>
      </c>
      <c r="D2446" s="1" t="s">
        <v>452</v>
      </c>
      <c r="H2446" s="72"/>
      <c r="I2446" s="4"/>
      <c r="J2446" s="4"/>
      <c r="K2446" s="72"/>
      <c r="L2446" s="4"/>
      <c r="M2446" s="4"/>
      <c r="N2446" s="4"/>
      <c r="O2446" s="4"/>
      <c r="P2446" s="4"/>
      <c r="Q2446" s="70"/>
      <c r="R2446" s="71"/>
      <c r="S2446" s="4"/>
      <c r="T2446" s="4"/>
    </row>
    <row r="2447" spans="1:20" ht="11.65" customHeight="1">
      <c r="A2447" s="2">
        <v>2327</v>
      </c>
      <c r="C2447" s="96"/>
      <c r="F2447" s="96" t="s">
        <v>663</v>
      </c>
      <c r="G2447" s="1" t="s">
        <v>131</v>
      </c>
      <c r="H2447" s="72"/>
      <c r="I2447" s="4">
        <v>-125278244.09999979</v>
      </c>
      <c r="J2447" s="4">
        <v>-59730767.094999902</v>
      </c>
      <c r="K2447" s="72"/>
      <c r="L2447" s="4">
        <v>-134614628.40716848</v>
      </c>
      <c r="M2447" s="4">
        <f>L2447-N2447</f>
        <v>-72203584.774401024</v>
      </c>
      <c r="N2447" s="98">
        <v>-62411043.632767454</v>
      </c>
      <c r="O2447" s="4">
        <f>P2447-N2447</f>
        <v>0</v>
      </c>
      <c r="P2447" s="4">
        <v>-62411043.632767454</v>
      </c>
      <c r="Q2447" s="70"/>
      <c r="R2447" s="71"/>
      <c r="S2447" s="4"/>
      <c r="T2447" s="4"/>
    </row>
    <row r="2448" spans="1:20" ht="11.65" customHeight="1">
      <c r="A2448" s="2">
        <v>2328</v>
      </c>
      <c r="C2448" s="96"/>
      <c r="H2448" s="72" t="s">
        <v>583</v>
      </c>
      <c r="I2448" s="99">
        <v>-125278244.09999979</v>
      </c>
      <c r="J2448" s="99">
        <v>-59730767.094999902</v>
      </c>
      <c r="K2448" s="72"/>
      <c r="L2448" s="99">
        <f>SUBTOTAL(9,L2447)</f>
        <v>-134614628.40716848</v>
      </c>
      <c r="M2448" s="99">
        <f>SUBTOTAL(9,M2447)</f>
        <v>-72203584.774401024</v>
      </c>
      <c r="N2448" s="99">
        <f>SUBTOTAL(9,N2447)</f>
        <v>-62411043.632767454</v>
      </c>
      <c r="O2448" s="99">
        <f>SUBTOTAL(9,O2447)</f>
        <v>0</v>
      </c>
      <c r="P2448" s="99">
        <f>SUBTOTAL(9,P2447)</f>
        <v>-62411043.632767454</v>
      </c>
      <c r="Q2448" s="70"/>
      <c r="R2448" s="71"/>
      <c r="S2448" s="4"/>
      <c r="T2448" s="4"/>
    </row>
    <row r="2449" spans="1:20" ht="11.65" customHeight="1">
      <c r="A2449" s="2">
        <v>2329</v>
      </c>
      <c r="C2449" s="96"/>
      <c r="H2449" s="72"/>
      <c r="I2449" s="4"/>
      <c r="J2449" s="4"/>
      <c r="K2449" s="72"/>
      <c r="L2449" s="4"/>
      <c r="M2449" s="4"/>
      <c r="N2449" s="4"/>
      <c r="O2449" s="4"/>
      <c r="P2449" s="4"/>
      <c r="Q2449" s="70"/>
      <c r="R2449" s="71"/>
      <c r="S2449" s="4"/>
      <c r="T2449" s="4"/>
    </row>
    <row r="2450" spans="1:20" ht="11.65" customHeight="1">
      <c r="A2450" s="2">
        <v>2330</v>
      </c>
      <c r="C2450" s="96">
        <v>108367</v>
      </c>
      <c r="D2450" s="1" t="s">
        <v>453</v>
      </c>
      <c r="H2450" s="72"/>
      <c r="I2450" s="4"/>
      <c r="J2450" s="4"/>
      <c r="K2450" s="72"/>
      <c r="L2450" s="4"/>
      <c r="M2450" s="4"/>
      <c r="N2450" s="4"/>
      <c r="O2450" s="4"/>
      <c r="P2450" s="4"/>
      <c r="Q2450" s="70"/>
      <c r="R2450" s="71"/>
      <c r="S2450" s="4"/>
      <c r="T2450" s="4"/>
    </row>
    <row r="2451" spans="1:20" ht="11.65" customHeight="1">
      <c r="A2451" s="2">
        <v>2331</v>
      </c>
      <c r="C2451" s="96"/>
      <c r="F2451" s="96" t="s">
        <v>663</v>
      </c>
      <c r="G2451" s="1" t="s">
        <v>131</v>
      </c>
      <c r="H2451" s="72"/>
      <c r="I2451" s="4">
        <v>-289341330.4449988</v>
      </c>
      <c r="J2451" s="4">
        <v>-168875689.419999</v>
      </c>
      <c r="K2451" s="72"/>
      <c r="L2451" s="4">
        <v>-311632407.50957477</v>
      </c>
      <c r="M2451" s="4">
        <f>L2451-N2451</f>
        <v>-136357425.93405932</v>
      </c>
      <c r="N2451" s="98">
        <v>-175274981.57551545</v>
      </c>
      <c r="O2451" s="4">
        <f>P2451-N2451</f>
        <v>0</v>
      </c>
      <c r="P2451" s="4">
        <v>-175274981.57551545</v>
      </c>
      <c r="Q2451" s="70"/>
      <c r="R2451" s="71"/>
      <c r="S2451" s="4"/>
      <c r="T2451" s="4"/>
    </row>
    <row r="2452" spans="1:20" ht="11.65" customHeight="1">
      <c r="A2452" s="2">
        <v>2332</v>
      </c>
      <c r="C2452" s="96"/>
      <c r="H2452" s="72" t="s">
        <v>583</v>
      </c>
      <c r="I2452" s="99">
        <v>-289341330.4449988</v>
      </c>
      <c r="J2452" s="99">
        <v>-168875689.419999</v>
      </c>
      <c r="K2452" s="72"/>
      <c r="L2452" s="99">
        <f>SUBTOTAL(9,L2451)</f>
        <v>-311632407.50957477</v>
      </c>
      <c r="M2452" s="99">
        <f>SUBTOTAL(9,M2451)</f>
        <v>-136357425.93405932</v>
      </c>
      <c r="N2452" s="99">
        <f>SUBTOTAL(9,N2451)</f>
        <v>-175274981.57551545</v>
      </c>
      <c r="O2452" s="99">
        <f>SUBTOTAL(9,O2451)</f>
        <v>0</v>
      </c>
      <c r="P2452" s="99">
        <f>SUBTOTAL(9,P2451)</f>
        <v>-175274981.57551545</v>
      </c>
      <c r="Q2452" s="70"/>
      <c r="R2452" s="71"/>
      <c r="S2452" s="4"/>
      <c r="T2452" s="4"/>
    </row>
    <row r="2453" spans="1:20" ht="11.65" customHeight="1">
      <c r="A2453" s="2">
        <v>2333</v>
      </c>
      <c r="C2453" s="96"/>
      <c r="H2453" s="72"/>
      <c r="I2453" s="4"/>
      <c r="J2453" s="4"/>
      <c r="K2453" s="72"/>
      <c r="L2453" s="4"/>
      <c r="M2453" s="4"/>
      <c r="N2453" s="4"/>
      <c r="O2453" s="4"/>
      <c r="P2453" s="4"/>
      <c r="Q2453" s="70"/>
      <c r="R2453" s="71"/>
      <c r="S2453" s="4"/>
      <c r="T2453" s="4"/>
    </row>
    <row r="2454" spans="1:20" ht="11.65" customHeight="1">
      <c r="A2454" s="2">
        <v>2334</v>
      </c>
      <c r="C2454" s="96">
        <v>108368</v>
      </c>
      <c r="D2454" s="1" t="s">
        <v>464</v>
      </c>
      <c r="H2454" s="72"/>
      <c r="I2454" s="4"/>
      <c r="J2454" s="4"/>
      <c r="K2454" s="72"/>
      <c r="L2454" s="4"/>
      <c r="M2454" s="4"/>
      <c r="N2454" s="4"/>
      <c r="O2454" s="4"/>
      <c r="P2454" s="4"/>
      <c r="Q2454" s="70"/>
      <c r="R2454" s="71"/>
      <c r="S2454" s="4"/>
      <c r="T2454" s="4"/>
    </row>
    <row r="2455" spans="1:20" ht="11.65" customHeight="1">
      <c r="A2455" s="2">
        <v>2335</v>
      </c>
      <c r="C2455" s="96"/>
      <c r="F2455" s="96" t="s">
        <v>663</v>
      </c>
      <c r="G2455" s="1" t="s">
        <v>131</v>
      </c>
      <c r="H2455" s="72"/>
      <c r="I2455" s="4">
        <v>-375413571.51499963</v>
      </c>
      <c r="J2455" s="4">
        <v>-91001826.314999893</v>
      </c>
      <c r="K2455" s="72"/>
      <c r="L2455" s="4">
        <v>-409388828.79312932</v>
      </c>
      <c r="M2455" s="4">
        <f>L2455-N2455</f>
        <v>-308633431.72191417</v>
      </c>
      <c r="N2455" s="98">
        <v>-100755397.07121515</v>
      </c>
      <c r="O2455" s="4">
        <f>P2455-N2455</f>
        <v>0</v>
      </c>
      <c r="P2455" s="4">
        <v>-100755397.07121515</v>
      </c>
      <c r="Q2455" s="70"/>
      <c r="R2455" s="71"/>
      <c r="S2455" s="4"/>
      <c r="T2455" s="4"/>
    </row>
    <row r="2456" spans="1:20" ht="11.65" customHeight="1">
      <c r="A2456" s="2">
        <v>2336</v>
      </c>
      <c r="C2456" s="96"/>
      <c r="F2456" s="96" t="s">
        <v>1</v>
      </c>
      <c r="H2456" s="72" t="s">
        <v>583</v>
      </c>
      <c r="I2456" s="99">
        <v>-375413571.51499963</v>
      </c>
      <c r="J2456" s="99">
        <v>-91001826.314999893</v>
      </c>
      <c r="K2456" s="72"/>
      <c r="L2456" s="99">
        <f>SUBTOTAL(9,L2455)</f>
        <v>-409388828.79312932</v>
      </c>
      <c r="M2456" s="99">
        <f>SUBTOTAL(9,M2455)</f>
        <v>-308633431.72191417</v>
      </c>
      <c r="N2456" s="99">
        <f>SUBTOTAL(9,N2455)</f>
        <v>-100755397.07121515</v>
      </c>
      <c r="O2456" s="99">
        <f>SUBTOTAL(9,O2455)</f>
        <v>0</v>
      </c>
      <c r="P2456" s="99">
        <f>SUBTOTAL(9,P2455)</f>
        <v>-100755397.07121515</v>
      </c>
      <c r="Q2456" s="70"/>
      <c r="R2456" s="71"/>
      <c r="S2456" s="4"/>
      <c r="T2456" s="4"/>
    </row>
    <row r="2457" spans="1:20" ht="11.65" customHeight="1">
      <c r="A2457" s="2">
        <v>2337</v>
      </c>
      <c r="C2457" s="96"/>
      <c r="H2457" s="72"/>
      <c r="I2457" s="4"/>
      <c r="J2457" s="4"/>
      <c r="K2457" s="72"/>
      <c r="L2457" s="4"/>
      <c r="M2457" s="4"/>
      <c r="N2457" s="4"/>
      <c r="O2457" s="4"/>
      <c r="P2457" s="4"/>
      <c r="Q2457" s="70"/>
      <c r="R2457" s="71"/>
      <c r="S2457" s="4"/>
      <c r="T2457" s="4"/>
    </row>
    <row r="2458" spans="1:20" ht="11.65" customHeight="1">
      <c r="A2458" s="2">
        <v>2338</v>
      </c>
      <c r="C2458" s="96">
        <v>108369</v>
      </c>
      <c r="D2458" s="1" t="s">
        <v>310</v>
      </c>
      <c r="H2458" s="72"/>
      <c r="I2458" s="4"/>
      <c r="J2458" s="4"/>
      <c r="K2458" s="72"/>
      <c r="L2458" s="4"/>
      <c r="M2458" s="4"/>
      <c r="N2458" s="4"/>
      <c r="O2458" s="4"/>
      <c r="P2458" s="4"/>
      <c r="Q2458" s="70"/>
      <c r="R2458" s="71"/>
      <c r="S2458" s="4"/>
      <c r="T2458" s="4"/>
    </row>
    <row r="2459" spans="1:20" ht="11.65" customHeight="1">
      <c r="A2459" s="2">
        <v>2339</v>
      </c>
      <c r="C2459" s="96"/>
      <c r="F2459" s="96" t="s">
        <v>663</v>
      </c>
      <c r="G2459" s="1" t="s">
        <v>131</v>
      </c>
      <c r="H2459" s="72"/>
      <c r="I2459" s="4">
        <v>-174656768.62499979</v>
      </c>
      <c r="J2459" s="4">
        <v>-56548154.825000003</v>
      </c>
      <c r="K2459" s="72"/>
      <c r="L2459" s="4">
        <v>-192773685.61969241</v>
      </c>
      <c r="M2459" s="4">
        <f>L2459-N2459</f>
        <v>-131024550.84785445</v>
      </c>
      <c r="N2459" s="98">
        <v>-61749134.771837965</v>
      </c>
      <c r="O2459" s="4">
        <f>P2459-N2459</f>
        <v>0</v>
      </c>
      <c r="P2459" s="4">
        <v>-61749134.771837965</v>
      </c>
      <c r="Q2459" s="70"/>
      <c r="R2459" s="71"/>
      <c r="S2459" s="4"/>
      <c r="T2459" s="4"/>
    </row>
    <row r="2460" spans="1:20" ht="11.65" customHeight="1">
      <c r="A2460" s="2">
        <v>2340</v>
      </c>
      <c r="C2460" s="96"/>
      <c r="F2460" s="96" t="s">
        <v>1</v>
      </c>
      <c r="H2460" s="72" t="s">
        <v>583</v>
      </c>
      <c r="I2460" s="99">
        <v>-174656768.62499979</v>
      </c>
      <c r="J2460" s="99">
        <v>-56548154.825000003</v>
      </c>
      <c r="K2460" s="72"/>
      <c r="L2460" s="99">
        <f>SUBTOTAL(9,L2459)</f>
        <v>-192773685.61969241</v>
      </c>
      <c r="M2460" s="99">
        <f>SUBTOTAL(9,M2459)</f>
        <v>-131024550.84785445</v>
      </c>
      <c r="N2460" s="99">
        <f>SUBTOTAL(9,N2459)</f>
        <v>-61749134.771837965</v>
      </c>
      <c r="O2460" s="99">
        <f>SUBTOTAL(9,O2459)</f>
        <v>0</v>
      </c>
      <c r="P2460" s="99">
        <f>SUBTOTAL(9,P2459)</f>
        <v>-61749134.771837965</v>
      </c>
      <c r="Q2460" s="70"/>
      <c r="R2460" s="71"/>
      <c r="S2460" s="4"/>
      <c r="T2460" s="4"/>
    </row>
    <row r="2461" spans="1:20" ht="11.65" customHeight="1">
      <c r="A2461" s="2">
        <v>2341</v>
      </c>
      <c r="C2461" s="96"/>
      <c r="H2461" s="72"/>
      <c r="I2461" s="4"/>
      <c r="J2461" s="4"/>
      <c r="K2461" s="72"/>
      <c r="L2461" s="4"/>
      <c r="M2461" s="4"/>
      <c r="N2461" s="4"/>
      <c r="O2461" s="4"/>
      <c r="P2461" s="4"/>
      <c r="Q2461" s="70"/>
      <c r="R2461" s="71"/>
      <c r="S2461" s="4"/>
      <c r="T2461" s="4"/>
    </row>
    <row r="2462" spans="1:20" ht="11.65" customHeight="1">
      <c r="A2462" s="2">
        <v>2342</v>
      </c>
      <c r="C2462" s="96">
        <v>108370</v>
      </c>
      <c r="D2462" s="1" t="s">
        <v>311</v>
      </c>
      <c r="H2462" s="72"/>
      <c r="I2462" s="4"/>
      <c r="J2462" s="4"/>
      <c r="K2462" s="72"/>
      <c r="L2462" s="4"/>
      <c r="M2462" s="4"/>
      <c r="N2462" s="4"/>
      <c r="O2462" s="4"/>
      <c r="P2462" s="4"/>
      <c r="Q2462" s="70"/>
      <c r="R2462" s="71"/>
      <c r="S2462" s="4"/>
      <c r="T2462" s="4"/>
    </row>
    <row r="2463" spans="1:20" ht="11.65" customHeight="1">
      <c r="A2463" s="2">
        <v>2343</v>
      </c>
      <c r="C2463" s="96"/>
      <c r="F2463" s="96" t="s">
        <v>663</v>
      </c>
      <c r="G2463" s="1" t="s">
        <v>131</v>
      </c>
      <c r="H2463" s="72"/>
      <c r="I2463" s="4">
        <v>-80366590.784999788</v>
      </c>
      <c r="J2463" s="4">
        <v>-27368665.609999899</v>
      </c>
      <c r="K2463" s="72"/>
      <c r="L2463" s="4">
        <v>-86055696.029864922</v>
      </c>
      <c r="M2463" s="4">
        <f>L2463-N2463</f>
        <v>-57053809.806078345</v>
      </c>
      <c r="N2463" s="98">
        <v>-29001886.223786578</v>
      </c>
      <c r="O2463" s="4">
        <f>P2463-N2463</f>
        <v>0</v>
      </c>
      <c r="P2463" s="4">
        <v>-29001886.223786578</v>
      </c>
      <c r="Q2463" s="70"/>
      <c r="R2463" s="71"/>
      <c r="S2463" s="4"/>
      <c r="T2463" s="4"/>
    </row>
    <row r="2464" spans="1:20" ht="11.65" customHeight="1">
      <c r="A2464" s="2">
        <v>2344</v>
      </c>
      <c r="C2464" s="96"/>
      <c r="H2464" s="72" t="s">
        <v>583</v>
      </c>
      <c r="I2464" s="99">
        <v>-80366590.784999788</v>
      </c>
      <c r="J2464" s="99">
        <v>-27368665.609999899</v>
      </c>
      <c r="K2464" s="72"/>
      <c r="L2464" s="99">
        <f>SUBTOTAL(9,L2463)</f>
        <v>-86055696.029864922</v>
      </c>
      <c r="M2464" s="99">
        <f>SUBTOTAL(9,M2463)</f>
        <v>-57053809.806078345</v>
      </c>
      <c r="N2464" s="99">
        <f>SUBTOTAL(9,N2463)</f>
        <v>-29001886.223786578</v>
      </c>
      <c r="O2464" s="99">
        <f>SUBTOTAL(9,O2463)</f>
        <v>0</v>
      </c>
      <c r="P2464" s="99">
        <f>SUBTOTAL(9,P2463)</f>
        <v>-29001886.223786578</v>
      </c>
      <c r="Q2464" s="70"/>
      <c r="R2464" s="71"/>
      <c r="S2464" s="4"/>
      <c r="T2464" s="4"/>
    </row>
    <row r="2465" spans="1:20" ht="11.65" customHeight="1">
      <c r="A2465" s="2">
        <v>2345</v>
      </c>
      <c r="C2465" s="96"/>
      <c r="H2465" s="72"/>
      <c r="I2465" s="104"/>
      <c r="J2465" s="104"/>
      <c r="K2465" s="72"/>
      <c r="L2465" s="104"/>
      <c r="M2465" s="4"/>
      <c r="N2465" s="4"/>
      <c r="O2465" s="4"/>
      <c r="P2465" s="4"/>
      <c r="Q2465" s="70"/>
      <c r="R2465" s="71"/>
      <c r="S2465" s="4"/>
      <c r="T2465" s="4"/>
    </row>
    <row r="2466" spans="1:20" ht="11.65" customHeight="1">
      <c r="A2466" s="2">
        <v>2346</v>
      </c>
      <c r="C2466" s="96"/>
      <c r="E2466" s="67"/>
      <c r="H2466" s="72"/>
      <c r="I2466" s="104"/>
      <c r="J2466" s="104"/>
      <c r="K2466" s="72"/>
      <c r="L2466" s="104"/>
      <c r="M2466" s="104"/>
      <c r="N2466" s="104"/>
      <c r="O2466" s="104"/>
      <c r="P2466" s="104"/>
      <c r="Q2466" s="70"/>
      <c r="R2466" s="71"/>
      <c r="S2466" s="4"/>
      <c r="T2466" s="4"/>
    </row>
    <row r="2467" spans="1:20" ht="11.65" customHeight="1">
      <c r="A2467" s="2">
        <v>2347</v>
      </c>
      <c r="C2467" s="105"/>
      <c r="D2467" s="106"/>
      <c r="E2467" s="107"/>
      <c r="G2467" s="106"/>
      <c r="H2467" s="108"/>
      <c r="I2467" s="109"/>
      <c r="J2467" s="109"/>
      <c r="K2467" s="108"/>
      <c r="L2467" s="109"/>
      <c r="M2467" s="109"/>
      <c r="N2467" s="109"/>
      <c r="O2467" s="109"/>
      <c r="P2467" s="109"/>
      <c r="Q2467" s="70"/>
      <c r="R2467" s="71"/>
      <c r="S2467" s="4"/>
      <c r="T2467" s="4"/>
    </row>
    <row r="2468" spans="1:20" ht="11.65" customHeight="1">
      <c r="A2468" s="2">
        <v>2348</v>
      </c>
      <c r="C2468" s="96">
        <v>108371</v>
      </c>
      <c r="D2468" s="1" t="s">
        <v>465</v>
      </c>
      <c r="H2468" s="72"/>
      <c r="I2468" s="4"/>
      <c r="J2468" s="4"/>
      <c r="K2468" s="72"/>
      <c r="L2468" s="4"/>
      <c r="M2468" s="4"/>
      <c r="N2468" s="4"/>
      <c r="O2468" s="4"/>
      <c r="P2468" s="4"/>
      <c r="Q2468" s="70"/>
      <c r="R2468" s="71"/>
      <c r="S2468" s="4"/>
      <c r="T2468" s="4"/>
    </row>
    <row r="2469" spans="1:20" ht="11.65" customHeight="1">
      <c r="A2469" s="2">
        <v>2349</v>
      </c>
      <c r="C2469" s="96"/>
      <c r="F2469" s="96" t="s">
        <v>663</v>
      </c>
      <c r="G2469" s="1" t="s">
        <v>131</v>
      </c>
      <c r="H2469" s="72"/>
      <c r="I2469" s="4">
        <v>-7774631.0049999999</v>
      </c>
      <c r="J2469" s="4">
        <v>-3586249.7549999999</v>
      </c>
      <c r="K2469" s="72"/>
      <c r="L2469" s="4">
        <v>-8048770.4065932939</v>
      </c>
      <c r="M2469" s="4">
        <f>L2469-N2469</f>
        <v>-4383821.0841811029</v>
      </c>
      <c r="N2469" s="98">
        <v>-3664949.322412191</v>
      </c>
      <c r="O2469" s="4">
        <f>P2469-N2469</f>
        <v>0</v>
      </c>
      <c r="P2469" s="4">
        <v>-3664949.322412191</v>
      </c>
      <c r="Q2469" s="70"/>
      <c r="R2469" s="71"/>
      <c r="S2469" s="4"/>
      <c r="T2469" s="4"/>
    </row>
    <row r="2470" spans="1:20" ht="11.65" customHeight="1">
      <c r="A2470" s="2">
        <v>2350</v>
      </c>
      <c r="C2470" s="96"/>
      <c r="H2470" s="72" t="s">
        <v>583</v>
      </c>
      <c r="I2470" s="99">
        <v>-7774631.0049999999</v>
      </c>
      <c r="J2470" s="99">
        <v>-3586249.7549999999</v>
      </c>
      <c r="K2470" s="72"/>
      <c r="L2470" s="99">
        <f>SUBTOTAL(9,L2469)</f>
        <v>-8048770.4065932939</v>
      </c>
      <c r="M2470" s="99">
        <f>SUBTOTAL(9,M2469)</f>
        <v>-4383821.0841811029</v>
      </c>
      <c r="N2470" s="99">
        <f>SUBTOTAL(9,N2469)</f>
        <v>-3664949.322412191</v>
      </c>
      <c r="O2470" s="99">
        <f>SUBTOTAL(9,O2469)</f>
        <v>0</v>
      </c>
      <c r="P2470" s="99">
        <f>SUBTOTAL(9,P2469)</f>
        <v>-3664949.322412191</v>
      </c>
      <c r="Q2470" s="70"/>
      <c r="R2470" s="71"/>
      <c r="S2470" s="4"/>
      <c r="T2470" s="4"/>
    </row>
    <row r="2471" spans="1:20" ht="11.65" customHeight="1">
      <c r="A2471" s="2">
        <v>2351</v>
      </c>
      <c r="C2471" s="96"/>
      <c r="H2471" s="72"/>
      <c r="I2471" s="4"/>
      <c r="J2471" s="4"/>
      <c r="K2471" s="72"/>
      <c r="L2471" s="4"/>
      <c r="M2471" s="4"/>
      <c r="N2471" s="4"/>
      <c r="O2471" s="4"/>
      <c r="P2471" s="4"/>
      <c r="Q2471" s="70"/>
      <c r="R2471" s="71"/>
      <c r="S2471" s="4"/>
      <c r="T2471" s="4"/>
    </row>
    <row r="2472" spans="1:20" ht="11.65" customHeight="1">
      <c r="A2472" s="2">
        <v>2352</v>
      </c>
      <c r="C2472" s="96">
        <v>108372</v>
      </c>
      <c r="D2472" s="1" t="s">
        <v>313</v>
      </c>
      <c r="H2472" s="72"/>
      <c r="I2472" s="4"/>
      <c r="J2472" s="4"/>
      <c r="K2472" s="72"/>
      <c r="L2472" s="4"/>
      <c r="M2472" s="4"/>
      <c r="N2472" s="4"/>
      <c r="O2472" s="4"/>
      <c r="P2472" s="4"/>
      <c r="Q2472" s="70"/>
      <c r="R2472" s="71"/>
      <c r="S2472" s="4"/>
      <c r="T2472" s="4"/>
    </row>
    <row r="2473" spans="1:20" ht="11.65" customHeight="1">
      <c r="A2473" s="2">
        <v>2353</v>
      </c>
      <c r="C2473" s="96"/>
      <c r="F2473" s="96" t="s">
        <v>663</v>
      </c>
      <c r="G2473" s="1" t="s">
        <v>131</v>
      </c>
      <c r="H2473" s="72"/>
      <c r="I2473" s="4">
        <v>0</v>
      </c>
      <c r="J2473" s="4">
        <v>0</v>
      </c>
      <c r="K2473" s="72"/>
      <c r="L2473" s="4">
        <v>0</v>
      </c>
      <c r="M2473" s="4">
        <f>L2473-N2473</f>
        <v>0</v>
      </c>
      <c r="N2473" s="98">
        <v>0</v>
      </c>
      <c r="O2473" s="4">
        <f>P2473-N2473</f>
        <v>0</v>
      </c>
      <c r="P2473" s="4">
        <v>0</v>
      </c>
      <c r="Q2473" s="70"/>
      <c r="R2473" s="71"/>
      <c r="S2473" s="4"/>
      <c r="T2473" s="4"/>
    </row>
    <row r="2474" spans="1:20" ht="11.65" customHeight="1">
      <c r="A2474" s="2">
        <v>2354</v>
      </c>
      <c r="C2474" s="96"/>
      <c r="H2474" s="72" t="s">
        <v>583</v>
      </c>
      <c r="I2474" s="99">
        <v>0</v>
      </c>
      <c r="J2474" s="99">
        <v>0</v>
      </c>
      <c r="K2474" s="72"/>
      <c r="L2474" s="99">
        <f>SUBTOTAL(9,L2473)</f>
        <v>0</v>
      </c>
      <c r="M2474" s="99">
        <f>SUBTOTAL(9,M2473)</f>
        <v>0</v>
      </c>
      <c r="N2474" s="99">
        <f>SUBTOTAL(9,N2473)</f>
        <v>0</v>
      </c>
      <c r="O2474" s="99">
        <f>SUBTOTAL(9,O2473)</f>
        <v>0</v>
      </c>
      <c r="P2474" s="99">
        <f>SUBTOTAL(9,P2473)</f>
        <v>0</v>
      </c>
      <c r="Q2474" s="70"/>
      <c r="R2474" s="71"/>
      <c r="S2474" s="4"/>
      <c r="T2474" s="4"/>
    </row>
    <row r="2475" spans="1:20" ht="11.65" customHeight="1">
      <c r="A2475" s="2">
        <v>2355</v>
      </c>
      <c r="C2475" s="96"/>
      <c r="H2475" s="72"/>
      <c r="I2475" s="4"/>
      <c r="J2475" s="4"/>
      <c r="K2475" s="72"/>
      <c r="L2475" s="4"/>
      <c r="M2475" s="4"/>
      <c r="N2475" s="4"/>
      <c r="O2475" s="4"/>
      <c r="P2475" s="4"/>
      <c r="Q2475" s="70"/>
      <c r="R2475" s="71"/>
      <c r="S2475" s="4"/>
      <c r="T2475" s="4"/>
    </row>
    <row r="2476" spans="1:20" ht="11.65" customHeight="1">
      <c r="A2476" s="2">
        <v>2356</v>
      </c>
      <c r="C2476" s="96">
        <v>108373</v>
      </c>
      <c r="D2476" s="1" t="s">
        <v>466</v>
      </c>
      <c r="H2476" s="72"/>
      <c r="I2476" s="4"/>
      <c r="J2476" s="4"/>
      <c r="K2476" s="72"/>
      <c r="L2476" s="4"/>
      <c r="M2476" s="4"/>
      <c r="N2476" s="4"/>
      <c r="O2476" s="4"/>
      <c r="P2476" s="4"/>
      <c r="Q2476" s="70"/>
      <c r="R2476" s="71"/>
      <c r="S2476" s="4"/>
      <c r="T2476" s="4"/>
    </row>
    <row r="2477" spans="1:20" ht="11.65" customHeight="1">
      <c r="A2477" s="2">
        <v>2357</v>
      </c>
      <c r="C2477" s="96"/>
      <c r="F2477" s="96" t="s">
        <v>663</v>
      </c>
      <c r="G2477" s="1" t="s">
        <v>131</v>
      </c>
      <c r="H2477" s="72"/>
      <c r="I2477" s="4">
        <v>-27207262.225000001</v>
      </c>
      <c r="J2477" s="4">
        <v>-12173565.305</v>
      </c>
      <c r="K2477" s="72"/>
      <c r="L2477" s="4">
        <v>-29095006.353227712</v>
      </c>
      <c r="M2477" s="4">
        <f>L2477-N2477</f>
        <v>-16379510.025496325</v>
      </c>
      <c r="N2477" s="98">
        <v>-12715496.327731388</v>
      </c>
      <c r="O2477" s="4">
        <f>P2477-N2477</f>
        <v>0</v>
      </c>
      <c r="P2477" s="4">
        <v>-12715496.327731388</v>
      </c>
      <c r="Q2477" s="70"/>
      <c r="R2477" s="71"/>
      <c r="S2477" s="4"/>
      <c r="T2477" s="4"/>
    </row>
    <row r="2478" spans="1:20" ht="11.65" customHeight="1">
      <c r="A2478" s="2">
        <v>2358</v>
      </c>
      <c r="C2478" s="96"/>
      <c r="H2478" s="72" t="s">
        <v>583</v>
      </c>
      <c r="I2478" s="99">
        <v>-27207262.225000001</v>
      </c>
      <c r="J2478" s="99">
        <v>-12173565.305</v>
      </c>
      <c r="K2478" s="72"/>
      <c r="L2478" s="99">
        <f>SUBTOTAL(9,L2477)</f>
        <v>-29095006.353227712</v>
      </c>
      <c r="M2478" s="99">
        <f>SUBTOTAL(9,M2477)</f>
        <v>-16379510.025496325</v>
      </c>
      <c r="N2478" s="99">
        <f>SUBTOTAL(9,N2477)</f>
        <v>-12715496.327731388</v>
      </c>
      <c r="O2478" s="99">
        <f>SUBTOTAL(9,O2477)</f>
        <v>0</v>
      </c>
      <c r="P2478" s="99">
        <f>SUBTOTAL(9,P2477)</f>
        <v>-12715496.327731388</v>
      </c>
      <c r="Q2478" s="70"/>
      <c r="R2478" s="71"/>
      <c r="S2478" s="4"/>
      <c r="T2478" s="4"/>
    </row>
    <row r="2479" spans="1:20" ht="11.65" customHeight="1">
      <c r="A2479" s="2">
        <v>2359</v>
      </c>
      <c r="C2479" s="96"/>
      <c r="H2479" s="72"/>
      <c r="I2479" s="4"/>
      <c r="J2479" s="4"/>
      <c r="K2479" s="72"/>
      <c r="L2479" s="4"/>
      <c r="M2479" s="4"/>
      <c r="N2479" s="4"/>
      <c r="O2479" s="4"/>
      <c r="P2479" s="4"/>
      <c r="Q2479" s="70"/>
      <c r="R2479" s="71"/>
      <c r="S2479" s="4"/>
      <c r="T2479" s="4"/>
    </row>
    <row r="2480" spans="1:20" ht="11.65" customHeight="1">
      <c r="A2480" s="2">
        <v>2360</v>
      </c>
      <c r="C2480" s="96" t="s">
        <v>598</v>
      </c>
      <c r="D2480" s="1" t="s">
        <v>468</v>
      </c>
      <c r="H2480" s="72"/>
      <c r="I2480" s="4"/>
      <c r="J2480" s="4"/>
      <c r="K2480" s="72"/>
      <c r="L2480" s="4"/>
      <c r="M2480" s="4"/>
      <c r="N2480" s="4"/>
      <c r="O2480" s="4"/>
      <c r="P2480" s="4"/>
      <c r="Q2480" s="70"/>
      <c r="R2480" s="71"/>
      <c r="S2480" s="4"/>
      <c r="T2480" s="4"/>
    </row>
    <row r="2481" spans="1:20" ht="11.65" customHeight="1">
      <c r="A2481" s="2">
        <v>2361</v>
      </c>
      <c r="C2481" s="96"/>
      <c r="F2481" s="96" t="s">
        <v>663</v>
      </c>
      <c r="G2481" s="1" t="s">
        <v>131</v>
      </c>
      <c r="H2481" s="72"/>
      <c r="I2481" s="4">
        <v>0</v>
      </c>
      <c r="J2481" s="4">
        <v>0</v>
      </c>
      <c r="K2481" s="72"/>
      <c r="L2481" s="4">
        <v>0</v>
      </c>
      <c r="M2481" s="4">
        <f>L2481-N2481</f>
        <v>0</v>
      </c>
      <c r="N2481" s="98">
        <v>0</v>
      </c>
      <c r="O2481" s="4">
        <f>P2481-N2481</f>
        <v>0</v>
      </c>
      <c r="P2481" s="4">
        <v>0</v>
      </c>
      <c r="Q2481" s="70"/>
      <c r="R2481" s="71"/>
      <c r="S2481" s="4"/>
      <c r="T2481" s="4"/>
    </row>
    <row r="2482" spans="1:20" ht="11.65" customHeight="1">
      <c r="A2482" s="2">
        <v>2362</v>
      </c>
      <c r="C2482" s="96"/>
      <c r="H2482" s="72" t="s">
        <v>583</v>
      </c>
      <c r="I2482" s="99">
        <v>0</v>
      </c>
      <c r="J2482" s="99">
        <v>0</v>
      </c>
      <c r="K2482" s="72"/>
      <c r="L2482" s="99">
        <f>SUBTOTAL(9,L2481)</f>
        <v>0</v>
      </c>
      <c r="M2482" s="99">
        <f>SUBTOTAL(9,M2481)</f>
        <v>0</v>
      </c>
      <c r="N2482" s="99">
        <f>SUBTOTAL(9,N2481)</f>
        <v>0</v>
      </c>
      <c r="O2482" s="99">
        <f>SUBTOTAL(9,O2481)</f>
        <v>0</v>
      </c>
      <c r="P2482" s="99">
        <f>SUBTOTAL(9,P2481)</f>
        <v>0</v>
      </c>
      <c r="Q2482" s="70"/>
      <c r="R2482" s="71"/>
      <c r="S2482" s="4"/>
      <c r="T2482" s="4"/>
    </row>
    <row r="2483" spans="1:20" ht="11.65" customHeight="1">
      <c r="A2483" s="2">
        <v>2363</v>
      </c>
      <c r="C2483" s="96"/>
      <c r="H2483" s="72"/>
      <c r="I2483" s="4"/>
      <c r="J2483" s="4"/>
      <c r="K2483" s="72"/>
      <c r="L2483" s="4"/>
      <c r="M2483" s="4"/>
      <c r="N2483" s="4"/>
      <c r="O2483" s="4"/>
      <c r="P2483" s="4"/>
      <c r="Q2483" s="70"/>
      <c r="R2483" s="71"/>
      <c r="S2483" s="4"/>
      <c r="T2483" s="4"/>
    </row>
    <row r="2484" spans="1:20" ht="11.65" customHeight="1">
      <c r="A2484" s="2">
        <v>2364</v>
      </c>
      <c r="C2484" s="96" t="s">
        <v>599</v>
      </c>
      <c r="D2484" s="1" t="s">
        <v>470</v>
      </c>
      <c r="H2484" s="72"/>
      <c r="I2484" s="4"/>
      <c r="J2484" s="4"/>
      <c r="K2484" s="72"/>
      <c r="L2484" s="4"/>
      <c r="M2484" s="4"/>
      <c r="N2484" s="4"/>
      <c r="O2484" s="4"/>
      <c r="P2484" s="4"/>
      <c r="Q2484" s="70"/>
      <c r="R2484" s="71"/>
      <c r="S2484" s="4"/>
      <c r="T2484" s="4"/>
    </row>
    <row r="2485" spans="1:20" ht="11.65" customHeight="1">
      <c r="A2485" s="2">
        <v>2365</v>
      </c>
      <c r="C2485" s="96"/>
      <c r="F2485" s="96" t="s">
        <v>663</v>
      </c>
      <c r="G2485" s="1" t="s">
        <v>131</v>
      </c>
      <c r="H2485" s="72"/>
      <c r="I2485" s="4">
        <v>0</v>
      </c>
      <c r="J2485" s="4">
        <v>0</v>
      </c>
      <c r="K2485" s="72"/>
      <c r="L2485" s="4">
        <v>0</v>
      </c>
      <c r="M2485" s="4">
        <f>L2485-N2485</f>
        <v>0</v>
      </c>
      <c r="N2485" s="98">
        <v>0</v>
      </c>
      <c r="O2485" s="4">
        <f>P2485-N2485</f>
        <v>0</v>
      </c>
      <c r="P2485" s="4">
        <v>0</v>
      </c>
      <c r="Q2485" s="70"/>
      <c r="R2485" s="71"/>
      <c r="S2485" s="4"/>
      <c r="T2485" s="4"/>
    </row>
    <row r="2486" spans="1:20" ht="11.65" customHeight="1">
      <c r="A2486" s="2">
        <v>2366</v>
      </c>
      <c r="C2486" s="96"/>
      <c r="H2486" s="72" t="s">
        <v>583</v>
      </c>
      <c r="I2486" s="99">
        <v>0</v>
      </c>
      <c r="J2486" s="99">
        <v>0</v>
      </c>
      <c r="K2486" s="72"/>
      <c r="L2486" s="99">
        <f>SUBTOTAL(9,L2485)</f>
        <v>0</v>
      </c>
      <c r="M2486" s="99">
        <f>SUBTOTAL(9,M2485)</f>
        <v>0</v>
      </c>
      <c r="N2486" s="99">
        <f>SUBTOTAL(9,N2485)</f>
        <v>0</v>
      </c>
      <c r="O2486" s="99">
        <f>SUBTOTAL(9,O2485)</f>
        <v>0</v>
      </c>
      <c r="P2486" s="99">
        <f>SUBTOTAL(9,P2485)</f>
        <v>0</v>
      </c>
      <c r="Q2486" s="70"/>
      <c r="R2486" s="71"/>
      <c r="S2486" s="4"/>
      <c r="T2486" s="4"/>
    </row>
    <row r="2487" spans="1:20" ht="11.65" customHeight="1">
      <c r="A2487" s="2">
        <v>2367</v>
      </c>
      <c r="C2487" s="96"/>
      <c r="H2487" s="72"/>
      <c r="I2487" s="4"/>
      <c r="J2487" s="4"/>
      <c r="K2487" s="72"/>
      <c r="L2487" s="4"/>
      <c r="M2487" s="4"/>
      <c r="N2487" s="4"/>
      <c r="O2487" s="4"/>
      <c r="P2487" s="4"/>
      <c r="Q2487" s="70"/>
      <c r="R2487" s="71"/>
      <c r="S2487" s="4"/>
      <c r="T2487" s="4"/>
    </row>
    <row r="2488" spans="1:20" ht="11.65" customHeight="1">
      <c r="A2488" s="2">
        <v>2368</v>
      </c>
      <c r="C2488" s="96" t="s">
        <v>600</v>
      </c>
      <c r="D2488" s="1" t="s">
        <v>470</v>
      </c>
      <c r="H2488" s="72"/>
      <c r="I2488" s="4"/>
      <c r="J2488" s="4"/>
      <c r="K2488" s="72"/>
      <c r="L2488" s="4"/>
      <c r="M2488" s="4"/>
      <c r="N2488" s="4"/>
      <c r="O2488" s="4"/>
      <c r="P2488" s="4"/>
      <c r="Q2488" s="70"/>
      <c r="R2488" s="71"/>
      <c r="S2488" s="4"/>
      <c r="T2488" s="4"/>
    </row>
    <row r="2489" spans="1:20" ht="11.65" customHeight="1">
      <c r="A2489" s="2">
        <v>2369</v>
      </c>
      <c r="C2489" s="96"/>
      <c r="F2489" s="96" t="s">
        <v>663</v>
      </c>
      <c r="G2489" s="1" t="s">
        <v>131</v>
      </c>
      <c r="H2489" s="72"/>
      <c r="I2489" s="4">
        <v>766466.5</v>
      </c>
      <c r="J2489" s="4">
        <v>538164.5</v>
      </c>
      <c r="K2489" s="72"/>
      <c r="L2489" s="4">
        <v>766466.5</v>
      </c>
      <c r="M2489" s="4">
        <f>L2489-N2489</f>
        <v>228302</v>
      </c>
      <c r="N2489" s="98">
        <v>538164.5</v>
      </c>
      <c r="O2489" s="4">
        <f>P2489-N2489</f>
        <v>0</v>
      </c>
      <c r="P2489" s="4">
        <v>538164.5</v>
      </c>
      <c r="Q2489" s="70"/>
      <c r="R2489" s="71"/>
      <c r="S2489" s="4"/>
      <c r="T2489" s="4"/>
    </row>
    <row r="2490" spans="1:20" ht="11.65" customHeight="1">
      <c r="A2490" s="2">
        <v>2370</v>
      </c>
      <c r="C2490" s="96"/>
      <c r="H2490" s="72" t="s">
        <v>583</v>
      </c>
      <c r="I2490" s="99">
        <v>766466.5</v>
      </c>
      <c r="J2490" s="99">
        <v>538164.5</v>
      </c>
      <c r="K2490" s="72"/>
      <c r="L2490" s="99">
        <f>SUBTOTAL(9,L2489)</f>
        <v>766466.5</v>
      </c>
      <c r="M2490" s="99">
        <f>SUBTOTAL(9,M2489)</f>
        <v>228302</v>
      </c>
      <c r="N2490" s="99">
        <f>SUBTOTAL(9,N2489)</f>
        <v>538164.5</v>
      </c>
      <c r="O2490" s="99">
        <f>SUBTOTAL(9,O2489)</f>
        <v>0</v>
      </c>
      <c r="P2490" s="99">
        <f>SUBTOTAL(9,P2489)</f>
        <v>538164.5</v>
      </c>
      <c r="Q2490" s="70"/>
      <c r="R2490" s="71"/>
      <c r="S2490" s="4"/>
      <c r="T2490" s="4"/>
    </row>
    <row r="2491" spans="1:20" ht="11.65" customHeight="1">
      <c r="A2491" s="2">
        <v>2371</v>
      </c>
      <c r="C2491" s="96"/>
      <c r="H2491" s="72"/>
      <c r="I2491" s="4"/>
      <c r="J2491" s="4"/>
      <c r="K2491" s="72"/>
      <c r="L2491" s="4"/>
      <c r="M2491" s="4"/>
      <c r="N2491" s="4"/>
      <c r="O2491" s="4"/>
      <c r="P2491" s="4"/>
      <c r="Q2491" s="70"/>
      <c r="R2491" s="71"/>
      <c r="S2491" s="4"/>
      <c r="T2491" s="4"/>
    </row>
    <row r="2492" spans="1:20" ht="11.65" customHeight="1">
      <c r="A2492" s="2">
        <v>2372</v>
      </c>
      <c r="C2492" s="96"/>
      <c r="H2492" s="72"/>
      <c r="I2492" s="4"/>
      <c r="J2492" s="4"/>
      <c r="K2492" s="72"/>
      <c r="L2492" s="4"/>
      <c r="M2492" s="4"/>
      <c r="N2492" s="4"/>
      <c r="O2492" s="4"/>
      <c r="P2492" s="4"/>
      <c r="Q2492" s="70"/>
      <c r="R2492" s="71"/>
      <c r="S2492" s="4"/>
      <c r="T2492" s="4"/>
    </row>
    <row r="2493" spans="1:20" ht="11.65" customHeight="1" thickBot="1">
      <c r="A2493" s="2">
        <v>2373</v>
      </c>
      <c r="C2493" s="101" t="s">
        <v>601</v>
      </c>
      <c r="H2493" s="102" t="s">
        <v>583</v>
      </c>
      <c r="I2493" s="103">
        <v>-2086860049.9749966</v>
      </c>
      <c r="J2493" s="103">
        <v>-716073377.72999775</v>
      </c>
      <c r="K2493" s="102"/>
      <c r="L2493" s="103">
        <f>SUBTOTAL(9,L2423:L2490)</f>
        <v>-2257084561.4352922</v>
      </c>
      <c r="M2493" s="103">
        <f>SUBTOTAL(9,M2423:M2490)</f>
        <v>-1492143361.943753</v>
      </c>
      <c r="N2493" s="103">
        <f>SUBTOTAL(9,N2423:N2490)</f>
        <v>-764941199.4915396</v>
      </c>
      <c r="O2493" s="103">
        <f>SUBTOTAL(9,O2423:O2490)</f>
        <v>0</v>
      </c>
      <c r="P2493" s="103">
        <f>SUBTOTAL(9,P2423:P2490)</f>
        <v>-764941199.4915396</v>
      </c>
      <c r="Q2493" s="70"/>
      <c r="R2493" s="71"/>
      <c r="S2493" s="4"/>
      <c r="T2493" s="4"/>
    </row>
    <row r="2494" spans="1:20" ht="11.65" customHeight="1" thickTop="1">
      <c r="A2494" s="2">
        <v>2374</v>
      </c>
      <c r="C2494" s="96"/>
      <c r="H2494" s="72"/>
      <c r="I2494" s="4"/>
      <c r="J2494" s="4"/>
      <c r="K2494" s="72"/>
      <c r="L2494" s="4"/>
      <c r="M2494" s="4"/>
      <c r="N2494" s="4"/>
      <c r="O2494" s="4"/>
      <c r="P2494" s="4"/>
      <c r="Q2494" s="70"/>
      <c r="R2494" s="71"/>
      <c r="S2494" s="4"/>
      <c r="T2494" s="4"/>
    </row>
    <row r="2495" spans="1:20" ht="11.65" customHeight="1">
      <c r="A2495" s="2">
        <v>2375</v>
      </c>
      <c r="C2495" s="96" t="s">
        <v>602</v>
      </c>
      <c r="H2495" s="72"/>
      <c r="I2495" s="4"/>
      <c r="J2495" s="4"/>
      <c r="K2495" s="72"/>
      <c r="L2495" s="4"/>
      <c r="M2495" s="4"/>
      <c r="N2495" s="4"/>
      <c r="O2495" s="4"/>
      <c r="P2495" s="4"/>
      <c r="Q2495" s="70"/>
      <c r="R2495" s="71"/>
      <c r="S2495" s="4"/>
      <c r="T2495" s="4"/>
    </row>
    <row r="2496" spans="1:20" ht="11.65" customHeight="1">
      <c r="A2496" s="2">
        <v>2376</v>
      </c>
      <c r="C2496" s="96"/>
      <c r="E2496" s="96" t="s">
        <v>131</v>
      </c>
      <c r="H2496" s="72"/>
      <c r="I2496" s="4">
        <v>-2086860049.9749966</v>
      </c>
      <c r="J2496" s="4">
        <v>-716073377.72999775</v>
      </c>
      <c r="K2496" s="72"/>
      <c r="L2496" s="4">
        <v>-2257084561.4352922</v>
      </c>
      <c r="M2496" s="4">
        <f>L2496-N2496</f>
        <v>-1492143361.9437528</v>
      </c>
      <c r="N2496" s="98">
        <v>-764941199.4915396</v>
      </c>
      <c r="O2496" s="4">
        <f>P2496-N2496</f>
        <v>0</v>
      </c>
      <c r="P2496" s="4">
        <v>-764941199.4915396</v>
      </c>
      <c r="Q2496" s="70"/>
      <c r="R2496" s="71"/>
      <c r="S2496" s="4"/>
      <c r="T2496" s="4"/>
    </row>
    <row r="2497" spans="1:20" ht="11.65" customHeight="1">
      <c r="A2497" s="2">
        <v>2377</v>
      </c>
      <c r="C2497" s="96"/>
      <c r="H2497" s="72"/>
      <c r="I2497" s="4"/>
      <c r="J2497" s="4"/>
      <c r="K2497" s="72"/>
      <c r="L2497" s="4"/>
      <c r="M2497" s="4"/>
      <c r="N2497" s="4"/>
      <c r="O2497" s="4"/>
      <c r="P2497" s="4"/>
      <c r="Q2497" s="70"/>
      <c r="R2497" s="71"/>
      <c r="S2497" s="4"/>
      <c r="T2497" s="4"/>
    </row>
    <row r="2498" spans="1:20" ht="11.65" customHeight="1" thickBot="1">
      <c r="A2498" s="2">
        <v>2378</v>
      </c>
      <c r="C2498" s="96" t="s">
        <v>603</v>
      </c>
      <c r="H2498" s="72"/>
      <c r="I2498" s="114">
        <v>-2086860049.9749966</v>
      </c>
      <c r="J2498" s="114">
        <v>-716073377.72999775</v>
      </c>
      <c r="K2498" s="72"/>
      <c r="L2498" s="114">
        <f>SUM(L2496)</f>
        <v>-2257084561.4352922</v>
      </c>
      <c r="M2498" s="114">
        <f>SUM(M2496)</f>
        <v>-1492143361.9437528</v>
      </c>
      <c r="N2498" s="114">
        <f>SUM(N2496)</f>
        <v>-764941199.4915396</v>
      </c>
      <c r="O2498" s="114">
        <f>SUM(O2496)</f>
        <v>0</v>
      </c>
      <c r="P2498" s="114">
        <f>SUM(P2496)</f>
        <v>-764941199.4915396</v>
      </c>
      <c r="Q2498" s="70"/>
      <c r="R2498" s="71"/>
      <c r="S2498" s="4"/>
      <c r="T2498" s="4"/>
    </row>
    <row r="2499" spans="1:20" ht="11.65" customHeight="1" thickTop="1">
      <c r="A2499" s="2">
        <v>2379</v>
      </c>
      <c r="C2499" s="96" t="s">
        <v>604</v>
      </c>
      <c r="D2499" s="1" t="s">
        <v>605</v>
      </c>
      <c r="H2499" s="72"/>
      <c r="I2499" s="4"/>
      <c r="J2499" s="4"/>
      <c r="K2499" s="72"/>
      <c r="L2499" s="4"/>
      <c r="M2499" s="4"/>
      <c r="N2499" s="4"/>
      <c r="O2499" s="4"/>
      <c r="P2499" s="4"/>
      <c r="Q2499" s="70"/>
      <c r="R2499" s="71"/>
      <c r="S2499" s="4"/>
      <c r="T2499" s="4"/>
    </row>
    <row r="2500" spans="1:20" ht="11.65" customHeight="1">
      <c r="A2500" s="2">
        <v>2380</v>
      </c>
      <c r="C2500" s="96"/>
      <c r="F2500" s="96" t="s">
        <v>673</v>
      </c>
      <c r="G2500" s="1" t="s">
        <v>131</v>
      </c>
      <c r="H2500" s="72"/>
      <c r="I2500" s="4">
        <v>-154056064.1899997</v>
      </c>
      <c r="J2500" s="4">
        <v>-54997288.564999998</v>
      </c>
      <c r="K2500" s="72"/>
      <c r="L2500" s="4">
        <v>-153509417.45490599</v>
      </c>
      <c r="M2500" s="4">
        <f t="shared" ref="M2500:M2506" si="92">L2500-N2500</f>
        <v>-98289877.132242382</v>
      </c>
      <c r="N2500" s="98">
        <v>-55219540.322663598</v>
      </c>
      <c r="O2500" s="4">
        <f t="shared" ref="O2500:O2506" si="93">P2500-N2500</f>
        <v>0</v>
      </c>
      <c r="P2500" s="4">
        <v>-55219540.322663598</v>
      </c>
      <c r="Q2500" s="70"/>
      <c r="R2500" s="71"/>
      <c r="S2500" s="4"/>
      <c r="T2500" s="4"/>
    </row>
    <row r="2501" spans="1:20" ht="11.65" customHeight="1">
      <c r="A2501" s="2">
        <v>2381</v>
      </c>
      <c r="C2501" s="96"/>
      <c r="F2501" s="96" t="s">
        <v>662</v>
      </c>
      <c r="G2501" s="1" t="s">
        <v>135</v>
      </c>
      <c r="H2501" s="72"/>
      <c r="I2501" s="4">
        <v>-4262160.42</v>
      </c>
      <c r="J2501" s="4">
        <v>-1839321.7350376993</v>
      </c>
      <c r="K2501" s="72"/>
      <c r="L2501" s="4">
        <v>-2164009.6162632704</v>
      </c>
      <c r="M2501" s="4">
        <f t="shared" si="92"/>
        <v>-1230138.1685002544</v>
      </c>
      <c r="N2501" s="98">
        <v>-933871.44776301598</v>
      </c>
      <c r="O2501" s="4">
        <f t="shared" si="93"/>
        <v>0</v>
      </c>
      <c r="P2501" s="4">
        <v>-933871.44776301598</v>
      </c>
      <c r="Q2501" s="70"/>
      <c r="R2501" s="71"/>
      <c r="S2501" s="4"/>
      <c r="T2501" s="4"/>
    </row>
    <row r="2502" spans="1:20" ht="11.65" customHeight="1">
      <c r="A2502" s="2">
        <v>2382</v>
      </c>
      <c r="C2502" s="96"/>
      <c r="F2502" s="96" t="s">
        <v>662</v>
      </c>
      <c r="G2502" s="1" t="s">
        <v>135</v>
      </c>
      <c r="H2502" s="72"/>
      <c r="I2502" s="4">
        <v>-7582301.4599999897</v>
      </c>
      <c r="J2502" s="4">
        <v>-3272118.0112188412</v>
      </c>
      <c r="K2502" s="72"/>
      <c r="L2502" s="4">
        <v>-3100063.69078096</v>
      </c>
      <c r="M2502" s="4">
        <f t="shared" si="92"/>
        <v>-1762241.0927158666</v>
      </c>
      <c r="N2502" s="98">
        <v>-1337822.5980650934</v>
      </c>
      <c r="O2502" s="4">
        <f t="shared" si="93"/>
        <v>0</v>
      </c>
      <c r="P2502" s="4">
        <v>-1337822.5980650934</v>
      </c>
      <c r="Q2502" s="70"/>
      <c r="R2502" s="71"/>
      <c r="S2502" s="4"/>
      <c r="T2502" s="4"/>
    </row>
    <row r="2503" spans="1:20" ht="11.65" customHeight="1">
      <c r="A2503" s="2">
        <v>2383</v>
      </c>
      <c r="C2503" s="96"/>
      <c r="F2503" s="96" t="s">
        <v>676</v>
      </c>
      <c r="G2503" s="1" t="s">
        <v>135</v>
      </c>
      <c r="H2503" s="72"/>
      <c r="I2503" s="4">
        <v>-51132890.074999899</v>
      </c>
      <c r="J2503" s="4">
        <v>-22066235.622881781</v>
      </c>
      <c r="K2503" s="72"/>
      <c r="L2503" s="4">
        <v>-55049577.778789714</v>
      </c>
      <c r="M2503" s="4">
        <f t="shared" si="92"/>
        <v>-31293108.069661245</v>
      </c>
      <c r="N2503" s="98">
        <v>-23756469.709128469</v>
      </c>
      <c r="O2503" s="4">
        <f t="shared" si="93"/>
        <v>0</v>
      </c>
      <c r="P2503" s="4">
        <v>-23756469.709128469</v>
      </c>
      <c r="Q2503" s="70"/>
      <c r="R2503" s="71"/>
      <c r="S2503" s="4"/>
      <c r="T2503" s="4"/>
    </row>
    <row r="2504" spans="1:20" ht="11.65" customHeight="1">
      <c r="A2504" s="2">
        <v>2384</v>
      </c>
      <c r="C2504" s="96"/>
      <c r="F2504" s="96" t="s">
        <v>664</v>
      </c>
      <c r="G2504" s="1" t="s">
        <v>132</v>
      </c>
      <c r="H2504" s="72"/>
      <c r="I2504" s="4">
        <v>-7256837.21</v>
      </c>
      <c r="J2504" s="4">
        <v>-3620636.7688535159</v>
      </c>
      <c r="K2504" s="72"/>
      <c r="L2504" s="4">
        <v>-7597805.3093858939</v>
      </c>
      <c r="M2504" s="4">
        <f t="shared" si="92"/>
        <v>-3807050.1264192043</v>
      </c>
      <c r="N2504" s="98">
        <v>-3790755.1829666896</v>
      </c>
      <c r="O2504" s="4">
        <f t="shared" si="93"/>
        <v>0</v>
      </c>
      <c r="P2504" s="4">
        <v>-3790755.1829666896</v>
      </c>
      <c r="Q2504" s="70"/>
      <c r="R2504" s="71"/>
      <c r="S2504" s="4"/>
      <c r="T2504" s="4"/>
    </row>
    <row r="2505" spans="1:20" ht="11.65" customHeight="1">
      <c r="A2505" s="2">
        <v>2385</v>
      </c>
      <c r="C2505" s="96"/>
      <c r="F2505" s="96" t="s">
        <v>671</v>
      </c>
      <c r="G2505" s="1" t="s">
        <v>134</v>
      </c>
      <c r="H2505" s="72"/>
      <c r="I2505" s="4">
        <v>-71576566</v>
      </c>
      <c r="J2505" s="4">
        <v>-30673139.663359866</v>
      </c>
      <c r="K2505" s="72"/>
      <c r="L2505" s="4">
        <v>-64260728.068408422</v>
      </c>
      <c r="M2505" s="4">
        <f t="shared" si="92"/>
        <v>-36722688.776170224</v>
      </c>
      <c r="N2505" s="98">
        <v>-27538039.292238202</v>
      </c>
      <c r="O2505" s="4">
        <f t="shared" si="93"/>
        <v>0</v>
      </c>
      <c r="P2505" s="4">
        <v>-27538039.292238202</v>
      </c>
      <c r="Q2505" s="70"/>
      <c r="R2505" s="71"/>
      <c r="S2505" s="4"/>
      <c r="T2505" s="4"/>
    </row>
    <row r="2506" spans="1:20" ht="11.65" customHeight="1">
      <c r="A2506" s="2">
        <v>2386</v>
      </c>
      <c r="C2506" s="96"/>
      <c r="F2506" s="96" t="s">
        <v>574</v>
      </c>
      <c r="G2506" s="1" t="s">
        <v>133</v>
      </c>
      <c r="H2506" s="72"/>
      <c r="I2506" s="4">
        <v>-323685.92</v>
      </c>
      <c r="J2506" s="4">
        <v>-139034.00224277712</v>
      </c>
      <c r="K2506" s="72"/>
      <c r="L2506" s="4">
        <v>-284824.86613663571</v>
      </c>
      <c r="M2506" s="4">
        <f t="shared" si="92"/>
        <v>-162482.99511166278</v>
      </c>
      <c r="N2506" s="98">
        <v>-122341.87102497292</v>
      </c>
      <c r="O2506" s="4">
        <f t="shared" si="93"/>
        <v>0</v>
      </c>
      <c r="P2506" s="4">
        <v>-122341.87102497292</v>
      </c>
      <c r="Q2506" s="70"/>
      <c r="R2506" s="71"/>
      <c r="S2506" s="4"/>
      <c r="T2506" s="4"/>
    </row>
    <row r="2507" spans="1:20" ht="11.65" customHeight="1">
      <c r="A2507" s="2">
        <v>2387</v>
      </c>
      <c r="C2507" s="96"/>
      <c r="F2507" s="96" t="s">
        <v>574</v>
      </c>
      <c r="G2507" s="1" t="s">
        <v>135</v>
      </c>
      <c r="H2507" s="72"/>
      <c r="I2507" s="4">
        <v>-40263.379999999997</v>
      </c>
      <c r="J2507" s="4">
        <v>-17375.533218452205</v>
      </c>
      <c r="K2507" s="72"/>
      <c r="L2507" s="4">
        <v>-46171.223879134428</v>
      </c>
      <c r="M2507" s="4">
        <f>L2507-N2507</f>
        <v>-26246.179477782778</v>
      </c>
      <c r="N2507" s="98">
        <v>-19925.04440135165</v>
      </c>
      <c r="O2507" s="4">
        <f>P2507-N2507</f>
        <v>0</v>
      </c>
      <c r="P2507" s="4">
        <v>-19925.04440135165</v>
      </c>
      <c r="Q2507" s="70"/>
      <c r="R2507" s="71"/>
      <c r="S2507" s="4"/>
      <c r="T2507" s="4"/>
    </row>
    <row r="2508" spans="1:20" ht="11.65" customHeight="1">
      <c r="A2508" s="2">
        <v>2388</v>
      </c>
      <c r="C2508" s="96"/>
      <c r="F2508" s="96" t="s">
        <v>574</v>
      </c>
      <c r="G2508" s="1" t="s">
        <v>135</v>
      </c>
      <c r="H2508" s="72"/>
      <c r="I2508" s="4">
        <v>-2121563.3149999999</v>
      </c>
      <c r="J2508" s="4">
        <v>-915553.8818358538</v>
      </c>
      <c r="K2508" s="72"/>
      <c r="L2508" s="4">
        <v>-1694437.6039609644</v>
      </c>
      <c r="M2508" s="4">
        <f>L2508-N2508</f>
        <v>-963208.46040127566</v>
      </c>
      <c r="N2508" s="98">
        <v>-731229.1435596887</v>
      </c>
      <c r="O2508" s="4">
        <f>P2508-N2508</f>
        <v>0</v>
      </c>
      <c r="P2508" s="4">
        <v>-731229.1435596887</v>
      </c>
      <c r="Q2508" s="70"/>
      <c r="R2508" s="71"/>
      <c r="S2508" s="4"/>
      <c r="T2508" s="4"/>
    </row>
    <row r="2509" spans="1:20" ht="11.65" customHeight="1">
      <c r="A2509" s="2">
        <v>2389</v>
      </c>
      <c r="C2509" s="96"/>
      <c r="H2509" s="72" t="s">
        <v>583</v>
      </c>
      <c r="I2509" s="99">
        <v>-298352331.96999955</v>
      </c>
      <c r="J2509" s="99">
        <v>-117540703.78364877</v>
      </c>
      <c r="K2509" s="72"/>
      <c r="L2509" s="99">
        <f>SUBTOTAL(9,L2500:L2508)</f>
        <v>-287707035.61251104</v>
      </c>
      <c r="M2509" s="99">
        <f>SUBTOTAL(9,M2500:M2508)</f>
        <v>-174257041.00069991</v>
      </c>
      <c r="N2509" s="99">
        <f>SUBTOTAL(9,N2500:N2508)</f>
        <v>-113449994.61181109</v>
      </c>
      <c r="O2509" s="99">
        <f>SUBTOTAL(9,O2500:O2508)</f>
        <v>0</v>
      </c>
      <c r="P2509" s="99">
        <f>SUBTOTAL(9,P2500:P2508)</f>
        <v>-113449994.61181109</v>
      </c>
      <c r="Q2509" s="70"/>
      <c r="R2509" s="71"/>
      <c r="S2509" s="4"/>
      <c r="T2509" s="4"/>
    </row>
    <row r="2510" spans="1:20" ht="11.65" customHeight="1">
      <c r="A2510" s="2">
        <v>2390</v>
      </c>
      <c r="C2510" s="96"/>
      <c r="H2510" s="72"/>
      <c r="I2510" s="4"/>
      <c r="J2510" s="4"/>
      <c r="K2510" s="72"/>
      <c r="L2510" s="4"/>
      <c r="M2510" s="4"/>
      <c r="N2510" s="4"/>
      <c r="O2510" s="4"/>
      <c r="P2510" s="4"/>
      <c r="Q2510" s="70"/>
      <c r="R2510" s="71"/>
      <c r="S2510" s="4"/>
      <c r="T2510" s="4"/>
    </row>
    <row r="2511" spans="1:20" ht="11.65" customHeight="1">
      <c r="A2511" s="2">
        <v>2391</v>
      </c>
      <c r="C2511" s="96"/>
      <c r="H2511" s="72"/>
      <c r="I2511" s="4"/>
      <c r="J2511" s="4"/>
      <c r="K2511" s="72"/>
      <c r="L2511" s="4"/>
      <c r="M2511" s="4"/>
      <c r="N2511" s="4"/>
      <c r="O2511" s="4"/>
      <c r="P2511" s="4"/>
      <c r="Q2511" s="70"/>
      <c r="R2511" s="71"/>
      <c r="S2511" s="4"/>
      <c r="T2511" s="4"/>
    </row>
    <row r="2512" spans="1:20" ht="11.65" customHeight="1">
      <c r="A2512" s="2">
        <v>2392</v>
      </c>
      <c r="C2512" s="96" t="s">
        <v>606</v>
      </c>
      <c r="D2512" s="1" t="s">
        <v>607</v>
      </c>
      <c r="H2512" s="72"/>
      <c r="I2512" s="4"/>
      <c r="J2512" s="4"/>
      <c r="K2512" s="72"/>
      <c r="L2512" s="4"/>
      <c r="M2512" s="4"/>
      <c r="N2512" s="4"/>
      <c r="O2512" s="4"/>
      <c r="P2512" s="4"/>
      <c r="Q2512" s="70"/>
      <c r="R2512" s="71"/>
      <c r="S2512" s="4"/>
      <c r="T2512" s="4"/>
    </row>
    <row r="2513" spans="1:20" ht="11.65" customHeight="1">
      <c r="A2513" s="2">
        <v>2393</v>
      </c>
      <c r="C2513" s="96"/>
      <c r="F2513" s="96" t="s">
        <v>574</v>
      </c>
      <c r="G2513" s="1" t="s">
        <v>131</v>
      </c>
      <c r="H2513" s="72"/>
      <c r="I2513" s="4">
        <v>0</v>
      </c>
      <c r="J2513" s="4">
        <v>0</v>
      </c>
      <c r="K2513" s="72"/>
      <c r="L2513" s="4">
        <v>0</v>
      </c>
      <c r="M2513" s="4">
        <f>L2513-N2513</f>
        <v>0</v>
      </c>
      <c r="N2513" s="98">
        <v>0</v>
      </c>
      <c r="O2513" s="4">
        <f>P2513-N2513</f>
        <v>0</v>
      </c>
      <c r="P2513" s="4">
        <v>0</v>
      </c>
      <c r="Q2513" s="70"/>
      <c r="R2513" s="71"/>
      <c r="S2513" s="4"/>
      <c r="T2513" s="4"/>
    </row>
    <row r="2514" spans="1:20" ht="11.65" customHeight="1">
      <c r="A2514" s="2">
        <v>2394</v>
      </c>
      <c r="C2514" s="96"/>
      <c r="F2514" s="96" t="s">
        <v>574</v>
      </c>
      <c r="G2514" s="1" t="s">
        <v>133</v>
      </c>
      <c r="H2514" s="72"/>
      <c r="I2514" s="4">
        <v>-165553278.699999</v>
      </c>
      <c r="J2514" s="4">
        <v>-71110707.942053109</v>
      </c>
      <c r="K2514" s="72"/>
      <c r="L2514" s="4">
        <v>-156834930.11645955</v>
      </c>
      <c r="M2514" s="4">
        <f>L2514-N2514</f>
        <v>-89469046.467403606</v>
      </c>
      <c r="N2514" s="98">
        <v>-67365883.649055943</v>
      </c>
      <c r="O2514" s="4">
        <f>P2514-N2514</f>
        <v>0</v>
      </c>
      <c r="P2514" s="4">
        <v>-67365883.649055943</v>
      </c>
      <c r="Q2514" s="70"/>
      <c r="R2514" s="71"/>
      <c r="S2514" s="4"/>
      <c r="T2514" s="4"/>
    </row>
    <row r="2515" spans="1:20" ht="11.65" customHeight="1">
      <c r="A2515" s="2">
        <v>2395</v>
      </c>
      <c r="C2515" s="96"/>
      <c r="H2515" s="72" t="s">
        <v>583</v>
      </c>
      <c r="I2515" s="137">
        <v>-165553278.699999</v>
      </c>
      <c r="J2515" s="137">
        <v>-71110707.942053109</v>
      </c>
      <c r="K2515" s="72"/>
      <c r="L2515" s="137">
        <f>SUBTOTAL(9,L2513:L2514)</f>
        <v>-156834930.11645955</v>
      </c>
      <c r="M2515" s="137">
        <f>SUBTOTAL(9,M2513:M2514)</f>
        <v>-89469046.467403606</v>
      </c>
      <c r="N2515" s="137">
        <f>SUBTOTAL(9,N2513:N2514)</f>
        <v>-67365883.649055943</v>
      </c>
      <c r="O2515" s="137">
        <f>SUBTOTAL(9,O2513:O2514)</f>
        <v>0</v>
      </c>
      <c r="P2515" s="137">
        <f>SUBTOTAL(9,P2513:P2514)</f>
        <v>-67365883.649055943</v>
      </c>
      <c r="Q2515" s="70"/>
      <c r="R2515" s="71"/>
      <c r="S2515" s="4"/>
      <c r="T2515" s="4"/>
    </row>
    <row r="2516" spans="1:20" ht="11.65" customHeight="1">
      <c r="A2516" s="2">
        <v>2396</v>
      </c>
      <c r="C2516" s="96" t="s">
        <v>606</v>
      </c>
      <c r="D2516" s="1" t="s">
        <v>608</v>
      </c>
      <c r="H2516" s="72"/>
      <c r="I2516" s="4"/>
      <c r="J2516" s="4"/>
      <c r="K2516" s="72"/>
      <c r="L2516" s="4"/>
      <c r="M2516" s="4"/>
      <c r="N2516" s="4"/>
      <c r="O2516" s="4"/>
      <c r="P2516" s="4"/>
      <c r="Q2516" s="70"/>
      <c r="R2516" s="71"/>
      <c r="S2516" s="4"/>
      <c r="T2516" s="4"/>
    </row>
    <row r="2517" spans="1:20" ht="11.65" customHeight="1">
      <c r="A2517" s="2">
        <v>2397</v>
      </c>
      <c r="C2517" s="96"/>
      <c r="F2517" s="96" t="s">
        <v>574</v>
      </c>
      <c r="G2517" s="1" t="s">
        <v>131</v>
      </c>
      <c r="H2517" s="72"/>
      <c r="I2517" s="4">
        <v>0</v>
      </c>
      <c r="J2517" s="4">
        <v>0</v>
      </c>
      <c r="K2517" s="72"/>
      <c r="L2517" s="4">
        <v>0</v>
      </c>
      <c r="M2517" s="4">
        <f>L2517-N2517</f>
        <v>0</v>
      </c>
      <c r="N2517" s="98">
        <v>0</v>
      </c>
      <c r="O2517" s="4">
        <f>P2517-N2517</f>
        <v>0</v>
      </c>
      <c r="P2517" s="4">
        <v>0</v>
      </c>
      <c r="Q2517" s="70"/>
      <c r="R2517" s="71"/>
      <c r="S2517" s="4"/>
      <c r="T2517" s="4"/>
    </row>
    <row r="2518" spans="1:20" ht="11.65" customHeight="1">
      <c r="A2518" s="2">
        <v>2398</v>
      </c>
      <c r="C2518" s="96"/>
      <c r="H2518" s="72" t="s">
        <v>583</v>
      </c>
      <c r="I2518" s="99">
        <v>-165553278.699999</v>
      </c>
      <c r="J2518" s="99">
        <v>-71110707.942053109</v>
      </c>
      <c r="K2518" s="72"/>
      <c r="L2518" s="99">
        <f>SUBTOTAL(9,L2513:L2517)</f>
        <v>-156834930.11645955</v>
      </c>
      <c r="M2518" s="99">
        <f>SUBTOTAL(9,M2513:M2517)</f>
        <v>-89469046.467403606</v>
      </c>
      <c r="N2518" s="99">
        <f>SUBTOTAL(9,N2513:N2517)</f>
        <v>-67365883.649055943</v>
      </c>
      <c r="O2518" s="99">
        <f>SUBTOTAL(9,O2513:O2517)</f>
        <v>0</v>
      </c>
      <c r="P2518" s="99">
        <f>SUBTOTAL(9,P2513:P2517)</f>
        <v>-67365883.649055943</v>
      </c>
      <c r="Q2518" s="70"/>
      <c r="R2518" s="71"/>
      <c r="S2518" s="4"/>
      <c r="T2518" s="4"/>
    </row>
    <row r="2519" spans="1:20" ht="11.65" customHeight="1">
      <c r="A2519" s="2">
        <v>2399</v>
      </c>
      <c r="C2519" s="96"/>
      <c r="H2519" s="72"/>
      <c r="I2519" s="4"/>
      <c r="J2519" s="4"/>
      <c r="K2519" s="72"/>
      <c r="L2519" s="4"/>
      <c r="M2519" s="4"/>
      <c r="N2519" s="4"/>
      <c r="O2519" s="4"/>
      <c r="P2519" s="4"/>
      <c r="Q2519" s="70"/>
      <c r="R2519" s="71"/>
      <c r="S2519" s="4"/>
      <c r="T2519" s="4"/>
    </row>
    <row r="2520" spans="1:20" ht="11.65" customHeight="1">
      <c r="A2520" s="2">
        <v>2400</v>
      </c>
      <c r="C2520" s="96">
        <v>1081390</v>
      </c>
      <c r="D2520" s="1" t="s">
        <v>609</v>
      </c>
      <c r="H2520" s="72"/>
      <c r="I2520" s="4"/>
      <c r="J2520" s="4"/>
      <c r="K2520" s="72"/>
      <c r="L2520" s="4"/>
      <c r="M2520" s="4"/>
      <c r="N2520" s="4"/>
      <c r="O2520" s="4"/>
      <c r="P2520" s="4"/>
      <c r="Q2520" s="70"/>
      <c r="R2520" s="71"/>
      <c r="S2520" s="4"/>
      <c r="T2520" s="4"/>
    </row>
    <row r="2521" spans="1:20" ht="11.65" customHeight="1">
      <c r="A2521" s="2">
        <v>2401</v>
      </c>
      <c r="C2521" s="96"/>
      <c r="F2521" s="96" t="s">
        <v>671</v>
      </c>
      <c r="G2521" s="1" t="s">
        <v>134</v>
      </c>
      <c r="H2521" s="72" t="s">
        <v>583</v>
      </c>
      <c r="I2521" s="4">
        <v>0</v>
      </c>
      <c r="J2521" s="4">
        <v>0</v>
      </c>
      <c r="K2521" s="72"/>
      <c r="L2521" s="4">
        <v>0</v>
      </c>
      <c r="M2521" s="4">
        <f>L2521-N2521</f>
        <v>0</v>
      </c>
      <c r="N2521" s="98">
        <v>0</v>
      </c>
      <c r="O2521" s="4">
        <f>P2521-N2521</f>
        <v>0</v>
      </c>
      <c r="P2521" s="4">
        <v>0</v>
      </c>
      <c r="Q2521" s="70"/>
      <c r="R2521" s="71"/>
      <c r="S2521" s="4"/>
      <c r="T2521" s="4"/>
    </row>
    <row r="2522" spans="1:20" ht="11.65" customHeight="1">
      <c r="A2522" s="2">
        <v>2402</v>
      </c>
      <c r="C2522" s="96"/>
      <c r="H2522" s="72"/>
      <c r="I2522" s="137">
        <v>0</v>
      </c>
      <c r="J2522" s="137">
        <v>0</v>
      </c>
      <c r="K2522" s="72"/>
      <c r="L2522" s="137">
        <f>SUBTOTAL(9,L2521:L2521)</f>
        <v>0</v>
      </c>
      <c r="M2522" s="137">
        <f>SUBTOTAL(9,M2521:M2521)</f>
        <v>0</v>
      </c>
      <c r="N2522" s="137">
        <f>SUBTOTAL(9,N2521:N2521)</f>
        <v>0</v>
      </c>
      <c r="O2522" s="137">
        <f>SUBTOTAL(9,O2521:O2521)</f>
        <v>0</v>
      </c>
      <c r="P2522" s="137">
        <f>SUBTOTAL(9,P2521:P2521)</f>
        <v>0</v>
      </c>
      <c r="Q2522" s="70"/>
      <c r="R2522" s="71"/>
      <c r="S2522" s="4"/>
      <c r="T2522" s="4"/>
    </row>
    <row r="2523" spans="1:20" ht="11.65" customHeight="1">
      <c r="A2523" s="2">
        <v>2403</v>
      </c>
      <c r="C2523" s="96"/>
      <c r="H2523" s="72"/>
      <c r="I2523" s="4"/>
      <c r="J2523" s="4"/>
      <c r="K2523" s="72"/>
      <c r="L2523" s="4"/>
      <c r="M2523" s="4"/>
      <c r="N2523" s="4"/>
      <c r="O2523" s="4"/>
      <c r="P2523" s="4"/>
      <c r="Q2523" s="70"/>
      <c r="R2523" s="71"/>
      <c r="S2523" s="4"/>
      <c r="T2523" s="4"/>
    </row>
    <row r="2524" spans="1:20" ht="11.65" customHeight="1">
      <c r="A2524" s="2">
        <v>2404</v>
      </c>
      <c r="C2524" s="96"/>
      <c r="D2524" s="1" t="s">
        <v>487</v>
      </c>
      <c r="H2524" s="72"/>
      <c r="I2524" s="4">
        <v>0</v>
      </c>
      <c r="J2524" s="4">
        <v>0</v>
      </c>
      <c r="K2524" s="72"/>
      <c r="L2524" s="4">
        <f>-L2522</f>
        <v>0</v>
      </c>
      <c r="M2524" s="4">
        <f>-M2522</f>
        <v>0</v>
      </c>
      <c r="N2524" s="98">
        <v>0</v>
      </c>
      <c r="O2524" s="4">
        <f>P2524-N2524</f>
        <v>0</v>
      </c>
      <c r="P2524" s="4">
        <v>0</v>
      </c>
      <c r="Q2524" s="70"/>
      <c r="R2524" s="71"/>
      <c r="S2524" s="4"/>
      <c r="T2524" s="4"/>
    </row>
    <row r="2525" spans="1:20" ht="11.65" customHeight="1">
      <c r="A2525" s="2">
        <v>2405</v>
      </c>
      <c r="C2525" s="96"/>
      <c r="H2525" s="72" t="s">
        <v>583</v>
      </c>
      <c r="I2525" s="99">
        <v>0</v>
      </c>
      <c r="J2525" s="99">
        <v>0</v>
      </c>
      <c r="K2525" s="72"/>
      <c r="L2525" s="99">
        <f>SUBTOTAL(9,L2521:L2524)</f>
        <v>0</v>
      </c>
      <c r="M2525" s="99">
        <f>SUBTOTAL(9,M2521:M2524)</f>
        <v>0</v>
      </c>
      <c r="N2525" s="99">
        <f>SUBTOTAL(9,N2521:N2524)</f>
        <v>0</v>
      </c>
      <c r="O2525" s="99">
        <f>SUBTOTAL(9,O2521:O2524)</f>
        <v>0</v>
      </c>
      <c r="P2525" s="99">
        <f>SUBTOTAL(9,P2521:P2524)</f>
        <v>0</v>
      </c>
      <c r="Q2525" s="70"/>
      <c r="R2525" s="71"/>
      <c r="S2525" s="4"/>
      <c r="T2525" s="4"/>
    </row>
    <row r="2526" spans="1:20" ht="11.65" customHeight="1">
      <c r="A2526" s="2">
        <v>2406</v>
      </c>
      <c r="C2526" s="96"/>
      <c r="H2526" s="72"/>
      <c r="I2526" s="4"/>
      <c r="J2526" s="4"/>
      <c r="K2526" s="72"/>
      <c r="L2526" s="4"/>
      <c r="M2526" s="4"/>
      <c r="N2526" s="4"/>
      <c r="O2526" s="4"/>
      <c r="P2526" s="4"/>
      <c r="Q2526" s="70"/>
      <c r="R2526" s="71"/>
      <c r="S2526" s="4"/>
      <c r="T2526" s="4"/>
    </row>
    <row r="2527" spans="1:20" ht="11.65" customHeight="1">
      <c r="A2527" s="2">
        <v>2407</v>
      </c>
      <c r="C2527" s="96">
        <v>1081399</v>
      </c>
      <c r="D2527" s="1" t="s">
        <v>609</v>
      </c>
      <c r="H2527" s="72"/>
      <c r="I2527" s="4"/>
      <c r="J2527" s="4"/>
      <c r="K2527" s="72"/>
      <c r="L2527" s="4"/>
      <c r="M2527" s="4"/>
      <c r="N2527" s="4"/>
      <c r="O2527" s="4"/>
      <c r="P2527" s="4"/>
      <c r="Q2527" s="70"/>
      <c r="R2527" s="71"/>
      <c r="S2527" s="4"/>
      <c r="T2527" s="4"/>
    </row>
    <row r="2528" spans="1:20" ht="11.65" customHeight="1">
      <c r="A2528" s="2">
        <v>2408</v>
      </c>
      <c r="C2528" s="96"/>
      <c r="F2528" s="96" t="s">
        <v>574</v>
      </c>
      <c r="G2528" s="1" t="s">
        <v>131</v>
      </c>
      <c r="H2528" s="72"/>
      <c r="I2528" s="4">
        <v>0</v>
      </c>
      <c r="J2528" s="4">
        <v>0</v>
      </c>
      <c r="K2528" s="72"/>
      <c r="L2528" s="4">
        <v>0</v>
      </c>
      <c r="M2528" s="4">
        <f>L2528-N2528</f>
        <v>0</v>
      </c>
      <c r="N2528" s="98">
        <v>0</v>
      </c>
      <c r="O2528" s="4">
        <f>P2528-N2528</f>
        <v>0</v>
      </c>
      <c r="P2528" s="4">
        <v>0</v>
      </c>
      <c r="Q2528" s="70"/>
      <c r="R2528" s="71"/>
      <c r="S2528" s="4"/>
      <c r="T2528" s="4"/>
    </row>
    <row r="2529" spans="1:20" ht="11.65" customHeight="1">
      <c r="A2529" s="2">
        <v>2409</v>
      </c>
      <c r="C2529" s="96"/>
      <c r="F2529" s="96" t="s">
        <v>574</v>
      </c>
      <c r="G2529" s="1" t="s">
        <v>133</v>
      </c>
      <c r="H2529" s="72" t="s">
        <v>583</v>
      </c>
      <c r="I2529" s="4">
        <v>0</v>
      </c>
      <c r="J2529" s="4">
        <v>0</v>
      </c>
      <c r="K2529" s="72"/>
      <c r="L2529" s="4">
        <v>0</v>
      </c>
      <c r="M2529" s="4">
        <f>L2529-N2529</f>
        <v>0</v>
      </c>
      <c r="N2529" s="98">
        <v>0</v>
      </c>
      <c r="O2529" s="4">
        <f>P2529-N2529</f>
        <v>0</v>
      </c>
      <c r="P2529" s="4">
        <v>0</v>
      </c>
      <c r="Q2529" s="70"/>
      <c r="R2529" s="71"/>
      <c r="S2529" s="4"/>
      <c r="T2529" s="4"/>
    </row>
    <row r="2530" spans="1:20" ht="11.65" customHeight="1">
      <c r="A2530" s="2">
        <v>2410</v>
      </c>
      <c r="C2530" s="96"/>
      <c r="H2530" s="72"/>
      <c r="I2530" s="137">
        <v>0</v>
      </c>
      <c r="J2530" s="137">
        <v>0</v>
      </c>
      <c r="K2530" s="72"/>
      <c r="L2530" s="137">
        <f>SUBTOTAL(9,L2528:L2529)</f>
        <v>0</v>
      </c>
      <c r="M2530" s="137">
        <f>SUBTOTAL(9,M2528:M2529)</f>
        <v>0</v>
      </c>
      <c r="N2530" s="137">
        <f>SUBTOTAL(9,N2528:N2529)</f>
        <v>0</v>
      </c>
      <c r="O2530" s="137">
        <f>SUBTOTAL(9,O2528:O2529)</f>
        <v>0</v>
      </c>
      <c r="P2530" s="137">
        <f>SUBTOTAL(9,P2528:P2529)</f>
        <v>0</v>
      </c>
      <c r="Q2530" s="70"/>
      <c r="R2530" s="71"/>
      <c r="S2530" s="4"/>
      <c r="T2530" s="4"/>
    </row>
    <row r="2531" spans="1:20" ht="11.65" customHeight="1">
      <c r="A2531" s="2">
        <v>2411</v>
      </c>
      <c r="C2531" s="96"/>
      <c r="H2531" s="72"/>
      <c r="I2531" s="4"/>
      <c r="J2531" s="4"/>
      <c r="K2531" s="72"/>
      <c r="L2531" s="4"/>
      <c r="M2531" s="4"/>
      <c r="N2531" s="4"/>
      <c r="O2531" s="4"/>
      <c r="P2531" s="4"/>
      <c r="Q2531" s="70"/>
      <c r="R2531" s="71"/>
      <c r="S2531" s="4"/>
      <c r="T2531" s="4"/>
    </row>
    <row r="2532" spans="1:20" ht="11.65" customHeight="1">
      <c r="A2532" s="2">
        <v>2412</v>
      </c>
      <c r="C2532" s="96"/>
      <c r="D2532" s="1" t="s">
        <v>487</v>
      </c>
      <c r="H2532" s="72"/>
      <c r="I2532" s="4">
        <v>0</v>
      </c>
      <c r="J2532" s="4">
        <v>0</v>
      </c>
      <c r="K2532" s="72"/>
      <c r="L2532" s="4">
        <f>-L2530</f>
        <v>0</v>
      </c>
      <c r="M2532" s="4">
        <f>-M2530</f>
        <v>0</v>
      </c>
      <c r="N2532" s="98">
        <v>0</v>
      </c>
      <c r="O2532" s="4">
        <f>P2532-N2532</f>
        <v>0</v>
      </c>
      <c r="P2532" s="4">
        <v>0</v>
      </c>
      <c r="Q2532" s="70"/>
      <c r="R2532" s="71"/>
      <c r="S2532" s="4"/>
      <c r="T2532" s="4"/>
    </row>
    <row r="2533" spans="1:20" ht="11.65" customHeight="1">
      <c r="A2533" s="2">
        <v>2413</v>
      </c>
      <c r="C2533" s="96"/>
      <c r="H2533" s="72" t="s">
        <v>583</v>
      </c>
      <c r="I2533" s="99">
        <v>0</v>
      </c>
      <c r="J2533" s="99">
        <v>0</v>
      </c>
      <c r="K2533" s="72"/>
      <c r="L2533" s="99">
        <f>SUBTOTAL(9,L2528:L2532)</f>
        <v>0</v>
      </c>
      <c r="M2533" s="99">
        <f>SUBTOTAL(9,M2528:M2532)</f>
        <v>0</v>
      </c>
      <c r="N2533" s="99">
        <f>SUBTOTAL(9,N2528:N2532)</f>
        <v>0</v>
      </c>
      <c r="O2533" s="99">
        <f>SUBTOTAL(9,O2528:O2532)</f>
        <v>0</v>
      </c>
      <c r="P2533" s="99">
        <f>SUBTOTAL(9,P2528:P2532)</f>
        <v>0</v>
      </c>
      <c r="Q2533" s="70"/>
      <c r="R2533" s="71"/>
      <c r="S2533" s="4"/>
      <c r="T2533" s="4"/>
    </row>
    <row r="2534" spans="1:20" ht="11.65" customHeight="1">
      <c r="A2534" s="2">
        <v>2414</v>
      </c>
      <c r="C2534" s="96"/>
      <c r="H2534" s="72"/>
      <c r="I2534" s="4"/>
      <c r="J2534" s="4"/>
      <c r="K2534" s="72"/>
      <c r="L2534" s="4"/>
      <c r="M2534" s="4"/>
      <c r="N2534" s="4"/>
      <c r="O2534" s="4"/>
      <c r="P2534" s="4"/>
      <c r="Q2534" s="70"/>
      <c r="R2534" s="71"/>
      <c r="S2534" s="4"/>
      <c r="T2534" s="4"/>
    </row>
    <row r="2535" spans="1:20" ht="11.65" customHeight="1">
      <c r="A2535" s="2">
        <v>2415</v>
      </c>
      <c r="C2535" s="96"/>
      <c r="H2535" s="72"/>
      <c r="I2535" s="4"/>
      <c r="J2535" s="4"/>
      <c r="K2535" s="72"/>
      <c r="L2535" s="4"/>
      <c r="M2535" s="4"/>
      <c r="N2535" s="4"/>
      <c r="O2535" s="4"/>
      <c r="P2535" s="4"/>
      <c r="Q2535" s="70"/>
      <c r="R2535" s="71"/>
      <c r="S2535" s="4"/>
      <c r="T2535" s="4"/>
    </row>
    <row r="2536" spans="1:20" ht="11.65" customHeight="1" thickBot="1">
      <c r="A2536" s="2">
        <v>2416</v>
      </c>
      <c r="C2536" s="101" t="s">
        <v>610</v>
      </c>
      <c r="H2536" s="102" t="s">
        <v>583</v>
      </c>
      <c r="I2536" s="103">
        <v>-463905610.66999853</v>
      </c>
      <c r="J2536" s="103">
        <v>-188651411.72570187</v>
      </c>
      <c r="K2536" s="102"/>
      <c r="L2536" s="103">
        <f>SUBTOTAL(9,L2500:L2533)</f>
        <v>-444541965.72897059</v>
      </c>
      <c r="M2536" s="103">
        <f>SUBTOTAL(9,M2500:M2533)</f>
        <v>-263726087.46810353</v>
      </c>
      <c r="N2536" s="103">
        <f>SUBTOTAL(9,N2500:N2533)</f>
        <v>-180815878.26086703</v>
      </c>
      <c r="O2536" s="103">
        <f>SUBTOTAL(9,O2500:O2533)</f>
        <v>0</v>
      </c>
      <c r="P2536" s="103">
        <f>SUBTOTAL(9,P2500:P2533)</f>
        <v>-180815878.26086703</v>
      </c>
      <c r="Q2536" s="70"/>
      <c r="R2536" s="71"/>
      <c r="S2536" s="4"/>
      <c r="T2536" s="4"/>
    </row>
    <row r="2537" spans="1:20" ht="11.65" customHeight="1" thickTop="1">
      <c r="A2537" s="2">
        <v>2417</v>
      </c>
      <c r="C2537" s="96"/>
      <c r="H2537" s="72"/>
      <c r="I2537" s="104"/>
      <c r="J2537" s="104"/>
      <c r="K2537" s="72"/>
      <c r="L2537" s="104"/>
      <c r="M2537" s="4"/>
      <c r="N2537" s="4"/>
      <c r="O2537" s="4"/>
      <c r="P2537" s="4"/>
      <c r="Q2537" s="70"/>
      <c r="R2537" s="71"/>
      <c r="S2537" s="4"/>
      <c r="T2537" s="4"/>
    </row>
    <row r="2538" spans="1:20" ht="11.65" customHeight="1">
      <c r="A2538" s="2">
        <v>2418</v>
      </c>
      <c r="C2538" s="96"/>
      <c r="E2538" s="67"/>
      <c r="H2538" s="72"/>
      <c r="I2538" s="104"/>
      <c r="J2538" s="104"/>
      <c r="K2538" s="72"/>
      <c r="L2538" s="104"/>
      <c r="M2538" s="104"/>
      <c r="N2538" s="104"/>
      <c r="O2538" s="104"/>
      <c r="P2538" s="104"/>
      <c r="Q2538" s="70"/>
      <c r="R2538" s="71"/>
      <c r="S2538" s="4"/>
      <c r="T2538" s="4"/>
    </row>
    <row r="2539" spans="1:20" ht="11.65" customHeight="1">
      <c r="A2539" s="2">
        <v>2419</v>
      </c>
      <c r="C2539" s="105"/>
      <c r="D2539" s="106"/>
      <c r="E2539" s="107"/>
      <c r="G2539" s="106"/>
      <c r="H2539" s="108"/>
      <c r="I2539" s="109"/>
      <c r="J2539" s="109"/>
      <c r="K2539" s="108"/>
      <c r="L2539" s="109"/>
      <c r="M2539" s="109"/>
      <c r="N2539" s="109"/>
      <c r="O2539" s="109"/>
      <c r="P2539" s="109"/>
      <c r="Q2539" s="70"/>
      <c r="R2539" s="71"/>
      <c r="S2539" s="4"/>
      <c r="T2539" s="4"/>
    </row>
    <row r="2540" spans="1:20" ht="11.65" customHeight="1">
      <c r="A2540" s="2">
        <v>2420</v>
      </c>
      <c r="C2540" s="96" t="s">
        <v>611</v>
      </c>
      <c r="H2540" s="72"/>
      <c r="I2540" s="4"/>
      <c r="J2540" s="4"/>
      <c r="K2540" s="72"/>
      <c r="L2540" s="4"/>
      <c r="M2540" s="4"/>
      <c r="N2540" s="4"/>
      <c r="O2540" s="4"/>
      <c r="P2540" s="4"/>
      <c r="Q2540" s="70"/>
      <c r="R2540" s="71"/>
      <c r="S2540" s="4"/>
      <c r="T2540" s="4"/>
    </row>
    <row r="2541" spans="1:20" ht="11.65" customHeight="1">
      <c r="A2541" s="2">
        <v>2421</v>
      </c>
      <c r="C2541" s="96"/>
      <c r="E2541" s="96" t="s">
        <v>131</v>
      </c>
      <c r="H2541" s="72"/>
      <c r="I2541" s="4">
        <v>-154056064.1899997</v>
      </c>
      <c r="J2541" s="4">
        <v>-54997288.564999998</v>
      </c>
      <c r="K2541" s="72"/>
      <c r="L2541" s="4">
        <v>-153509417.45490599</v>
      </c>
      <c r="M2541" s="4">
        <f t="shared" ref="M2541:M2551" si="94">L2541-N2541</f>
        <v>-98289877.132242382</v>
      </c>
      <c r="N2541" s="98">
        <v>-55219540.322663598</v>
      </c>
      <c r="O2541" s="4">
        <f t="shared" ref="O2541:O2551" si="95">P2541-N2541</f>
        <v>0</v>
      </c>
      <c r="P2541" s="4">
        <v>-55219540.322663598</v>
      </c>
      <c r="Q2541" s="70"/>
      <c r="R2541" s="71"/>
      <c r="S2541" s="4"/>
      <c r="T2541" s="4"/>
    </row>
    <row r="2542" spans="1:20" ht="11.65" customHeight="1">
      <c r="A2542" s="2">
        <v>2422</v>
      </c>
      <c r="C2542" s="96"/>
      <c r="E2542" s="1" t="s">
        <v>136</v>
      </c>
      <c r="H2542" s="72"/>
      <c r="I2542" s="4">
        <v>0</v>
      </c>
      <c r="J2542" s="4">
        <v>0</v>
      </c>
      <c r="K2542" s="72"/>
      <c r="L2542" s="4">
        <v>0</v>
      </c>
      <c r="M2542" s="4">
        <f t="shared" si="94"/>
        <v>0</v>
      </c>
      <c r="N2542" s="98">
        <v>0</v>
      </c>
      <c r="O2542" s="4">
        <f t="shared" si="95"/>
        <v>0</v>
      </c>
      <c r="P2542" s="4">
        <v>0</v>
      </c>
      <c r="Q2542" s="70"/>
      <c r="R2542" s="71"/>
      <c r="S2542" s="4"/>
      <c r="T2542" s="4"/>
    </row>
    <row r="2543" spans="1:20" ht="11.65" customHeight="1">
      <c r="A2543" s="2">
        <v>2423</v>
      </c>
      <c r="C2543" s="96"/>
      <c r="E2543" s="1" t="s">
        <v>214</v>
      </c>
      <c r="H2543" s="72"/>
      <c r="I2543" s="4">
        <v>0</v>
      </c>
      <c r="J2543" s="4">
        <v>0</v>
      </c>
      <c r="K2543" s="72"/>
      <c r="L2543" s="4">
        <v>0</v>
      </c>
      <c r="M2543" s="4">
        <f t="shared" si="94"/>
        <v>0</v>
      </c>
      <c r="N2543" s="98">
        <v>0</v>
      </c>
      <c r="O2543" s="4">
        <f t="shared" si="95"/>
        <v>0</v>
      </c>
      <c r="P2543" s="4">
        <v>0</v>
      </c>
      <c r="Q2543" s="70"/>
      <c r="R2543" s="71"/>
      <c r="S2543" s="4"/>
      <c r="T2543" s="4"/>
    </row>
    <row r="2544" spans="1:20" ht="11.65" customHeight="1">
      <c r="A2544" s="2">
        <v>2424</v>
      </c>
      <c r="C2544" s="96"/>
      <c r="E2544" s="67" t="s">
        <v>133</v>
      </c>
      <c r="H2544" s="72"/>
      <c r="I2544" s="4">
        <v>-165876964.61999899</v>
      </c>
      <c r="J2544" s="4">
        <v>-71249741.944295883</v>
      </c>
      <c r="K2544" s="72"/>
      <c r="L2544" s="4">
        <v>-157119754.98259619</v>
      </c>
      <c r="M2544" s="4">
        <f t="shared" si="94"/>
        <v>-89631529.46251528</v>
      </c>
      <c r="N2544" s="98">
        <v>-67488225.520080909</v>
      </c>
      <c r="O2544" s="4">
        <f t="shared" si="95"/>
        <v>0</v>
      </c>
      <c r="P2544" s="4">
        <v>-67488225.520080909</v>
      </c>
      <c r="Q2544" s="70"/>
      <c r="R2544" s="71"/>
      <c r="S2544" s="4"/>
      <c r="T2544" s="4"/>
    </row>
    <row r="2545" spans="1:20" ht="11.65" customHeight="1">
      <c r="A2545" s="2">
        <v>2425</v>
      </c>
      <c r="C2545" s="96"/>
      <c r="E2545" s="67" t="s">
        <v>134</v>
      </c>
      <c r="H2545" s="72"/>
      <c r="I2545" s="4">
        <v>-71576566</v>
      </c>
      <c r="J2545" s="4">
        <v>-30673139.663359866</v>
      </c>
      <c r="K2545" s="72"/>
      <c r="L2545" s="4">
        <v>-64260728.068408422</v>
      </c>
      <c r="M2545" s="4">
        <f t="shared" si="94"/>
        <v>-36722688.776170224</v>
      </c>
      <c r="N2545" s="98">
        <v>-27538039.292238202</v>
      </c>
      <c r="O2545" s="4">
        <f t="shared" si="95"/>
        <v>0</v>
      </c>
      <c r="P2545" s="4">
        <v>-27538039.292238202</v>
      </c>
      <c r="Q2545" s="70"/>
      <c r="R2545" s="71"/>
      <c r="S2545" s="4"/>
      <c r="T2545" s="4"/>
    </row>
    <row r="2546" spans="1:20" ht="11.65" customHeight="1">
      <c r="A2546" s="2">
        <v>2426</v>
      </c>
      <c r="C2546" s="96"/>
      <c r="E2546" s="67" t="s">
        <v>132</v>
      </c>
      <c r="H2546" s="72"/>
      <c r="I2546" s="4">
        <v>-7256837.21</v>
      </c>
      <c r="J2546" s="4">
        <v>-3620636.7688535159</v>
      </c>
      <c r="K2546" s="72"/>
      <c r="L2546" s="4">
        <v>-7597805.3093858939</v>
      </c>
      <c r="M2546" s="4">
        <f t="shared" si="94"/>
        <v>-3807050.1264192043</v>
      </c>
      <c r="N2546" s="98">
        <v>-3790755.1829666896</v>
      </c>
      <c r="O2546" s="4">
        <f t="shared" si="95"/>
        <v>0</v>
      </c>
      <c r="P2546" s="4">
        <v>-3790755.1829666896</v>
      </c>
      <c r="Q2546" s="70"/>
      <c r="R2546" s="71"/>
      <c r="S2546" s="4"/>
      <c r="T2546" s="4"/>
    </row>
    <row r="2547" spans="1:20" ht="11.65" customHeight="1">
      <c r="A2547" s="2">
        <v>2427</v>
      </c>
      <c r="C2547" s="96"/>
      <c r="E2547" s="1" t="s">
        <v>135</v>
      </c>
      <c r="H2547" s="72"/>
      <c r="I2547" s="4">
        <v>-65139178.649999887</v>
      </c>
      <c r="J2547" s="4">
        <v>-28110604.784192629</v>
      </c>
      <c r="K2547" s="72"/>
      <c r="L2547" s="4">
        <v>-62054259.913674042</v>
      </c>
      <c r="M2547" s="4">
        <f t="shared" si="94"/>
        <v>-35274941.970756419</v>
      </c>
      <c r="N2547" s="98">
        <v>-26779317.942917623</v>
      </c>
      <c r="O2547" s="4">
        <f t="shared" si="95"/>
        <v>0</v>
      </c>
      <c r="P2547" s="4">
        <v>-26779317.942917623</v>
      </c>
      <c r="Q2547" s="70"/>
      <c r="R2547" s="71"/>
      <c r="S2547" s="4"/>
      <c r="T2547" s="4"/>
    </row>
    <row r="2548" spans="1:20" ht="11.65" customHeight="1">
      <c r="A2548" s="2">
        <v>2428</v>
      </c>
      <c r="C2548" s="96"/>
      <c r="E2548" s="1" t="s">
        <v>210</v>
      </c>
      <c r="H2548" s="72"/>
      <c r="I2548" s="4">
        <v>0</v>
      </c>
      <c r="J2548" s="4">
        <v>0</v>
      </c>
      <c r="K2548" s="72"/>
      <c r="L2548" s="4">
        <v>0</v>
      </c>
      <c r="M2548" s="4">
        <f>L2548-N2548</f>
        <v>0</v>
      </c>
      <c r="N2548" s="98">
        <v>0</v>
      </c>
      <c r="O2548" s="4">
        <f>P2548-N2548</f>
        <v>0</v>
      </c>
      <c r="P2548" s="4">
        <v>0</v>
      </c>
      <c r="Q2548" s="70"/>
      <c r="R2548" s="71"/>
      <c r="S2548" s="4"/>
      <c r="T2548" s="4"/>
    </row>
    <row r="2549" spans="1:20" ht="11.65" customHeight="1">
      <c r="A2549" s="2">
        <v>2429</v>
      </c>
      <c r="C2549" s="96"/>
      <c r="E2549" s="1" t="s">
        <v>216</v>
      </c>
      <c r="H2549" s="72"/>
      <c r="I2549" s="4">
        <v>0</v>
      </c>
      <c r="J2549" s="4">
        <v>0</v>
      </c>
      <c r="K2549" s="72"/>
      <c r="L2549" s="4">
        <v>0</v>
      </c>
      <c r="M2549" s="4">
        <f>L2549-N2549</f>
        <v>0</v>
      </c>
      <c r="N2549" s="98">
        <v>0</v>
      </c>
      <c r="O2549" s="4">
        <f>P2549-N2549</f>
        <v>0</v>
      </c>
      <c r="P2549" s="4">
        <v>0</v>
      </c>
      <c r="Q2549" s="70"/>
      <c r="R2549" s="71"/>
      <c r="S2549" s="4"/>
      <c r="T2549" s="4"/>
    </row>
    <row r="2550" spans="1:20" ht="11.65" customHeight="1">
      <c r="A2550" s="2">
        <v>2430</v>
      </c>
      <c r="C2550" s="96"/>
      <c r="E2550" s="1" t="s">
        <v>219</v>
      </c>
      <c r="H2550" s="72"/>
      <c r="I2550" s="4">
        <v>0</v>
      </c>
      <c r="J2550" s="4">
        <v>0</v>
      </c>
      <c r="K2550" s="72"/>
      <c r="L2550" s="4">
        <v>0</v>
      </c>
      <c r="M2550" s="4">
        <f>L2550-N2550</f>
        <v>0</v>
      </c>
      <c r="N2550" s="98">
        <v>0</v>
      </c>
      <c r="O2550" s="4">
        <f>P2550-N2550</f>
        <v>0</v>
      </c>
      <c r="P2550" s="4">
        <v>0</v>
      </c>
      <c r="Q2550" s="70"/>
      <c r="R2550" s="71"/>
      <c r="S2550" s="4"/>
      <c r="T2550" s="4"/>
    </row>
    <row r="2551" spans="1:20" ht="11.65" customHeight="1">
      <c r="A2551" s="2">
        <v>2431</v>
      </c>
      <c r="C2551" s="96"/>
      <c r="E2551" s="1" t="s">
        <v>487</v>
      </c>
      <c r="H2551" s="72"/>
      <c r="I2551" s="4">
        <v>0</v>
      </c>
      <c r="J2551" s="4">
        <v>0</v>
      </c>
      <c r="K2551" s="72"/>
      <c r="L2551" s="4">
        <v>0</v>
      </c>
      <c r="M2551" s="4">
        <f t="shared" si="94"/>
        <v>0</v>
      </c>
      <c r="N2551" s="98">
        <v>0</v>
      </c>
      <c r="O2551" s="4">
        <f t="shared" si="95"/>
        <v>0</v>
      </c>
      <c r="P2551" s="4">
        <v>0</v>
      </c>
      <c r="Q2551" s="70"/>
      <c r="R2551" s="71"/>
      <c r="S2551" s="4"/>
      <c r="T2551" s="4"/>
    </row>
    <row r="2552" spans="1:20" ht="11.65" customHeight="1" thickBot="1">
      <c r="A2552" s="2">
        <v>2432</v>
      </c>
      <c r="C2552" s="96" t="s">
        <v>612</v>
      </c>
      <c r="H2552" s="72" t="s">
        <v>1</v>
      </c>
      <c r="I2552" s="114">
        <v>-463905610.66999853</v>
      </c>
      <c r="J2552" s="114">
        <v>-188651411.7257019</v>
      </c>
      <c r="K2552" s="72"/>
      <c r="L2552" s="114">
        <f>SUM(L2541:L2551)</f>
        <v>-444541965.72897053</v>
      </c>
      <c r="M2552" s="114">
        <f>SUM(M2541:M2551)</f>
        <v>-263726087.46810353</v>
      </c>
      <c r="N2552" s="114">
        <f>SUM(N2541:N2551)</f>
        <v>-180815878.260867</v>
      </c>
      <c r="O2552" s="114">
        <f>SUM(O2541:O2551)</f>
        <v>0</v>
      </c>
      <c r="P2552" s="114">
        <f>SUM(P2541:P2551)</f>
        <v>-180815878.260867</v>
      </c>
      <c r="Q2552" s="70"/>
      <c r="R2552" s="71"/>
      <c r="S2552" s="4"/>
      <c r="T2552" s="4"/>
    </row>
    <row r="2553" spans="1:20" ht="11.65" customHeight="1" thickTop="1">
      <c r="A2553" s="2">
        <v>2433</v>
      </c>
      <c r="C2553" s="96"/>
      <c r="H2553" s="72"/>
      <c r="I2553" s="4"/>
      <c r="J2553" s="4"/>
      <c r="K2553" s="72"/>
      <c r="L2553" s="4"/>
      <c r="M2553" s="4"/>
      <c r="N2553" s="4"/>
      <c r="O2553" s="4"/>
      <c r="P2553" s="4"/>
      <c r="Q2553" s="70"/>
      <c r="R2553" s="71"/>
      <c r="S2553" s="4"/>
      <c r="T2553" s="4"/>
    </row>
    <row r="2554" spans="1:20" ht="11.65" customHeight="1">
      <c r="A2554" s="2">
        <v>2434</v>
      </c>
      <c r="C2554" s="96"/>
      <c r="H2554" s="72"/>
      <c r="I2554" s="4"/>
      <c r="J2554" s="4"/>
      <c r="K2554" s="72"/>
      <c r="L2554" s="4"/>
      <c r="M2554" s="4"/>
      <c r="N2554" s="4"/>
      <c r="O2554" s="4"/>
      <c r="P2554" s="4"/>
      <c r="Q2554" s="70"/>
      <c r="R2554" s="71"/>
      <c r="S2554" s="4"/>
      <c r="T2554" s="4"/>
    </row>
    <row r="2555" spans="1:20" ht="11.65" customHeight="1" thickBot="1">
      <c r="A2555" s="2">
        <v>2435</v>
      </c>
      <c r="C2555" s="101" t="s">
        <v>613</v>
      </c>
      <c r="H2555" s="102" t="s">
        <v>583</v>
      </c>
      <c r="I2555" s="103">
        <v>-6827482367.4499931</v>
      </c>
      <c r="J2555" s="103">
        <v>-2750328243.6366396</v>
      </c>
      <c r="K2555" s="102"/>
      <c r="L2555" s="103">
        <f>L2536+L2493+L2421+L2405</f>
        <v>-7285321157.3529377</v>
      </c>
      <c r="M2555" s="103">
        <f>M2536+M2493+M2421+M2405</f>
        <v>-4361485281.6932449</v>
      </c>
      <c r="N2555" s="103">
        <f>N2536+N2493+N2421+N2405</f>
        <v>-2923835875.6596947</v>
      </c>
      <c r="O2555" s="103">
        <f>O2536+O2493+O2421+O2405</f>
        <v>0</v>
      </c>
      <c r="P2555" s="103">
        <f>P2536+P2493+P2421+P2405</f>
        <v>-2923835875.6596947</v>
      </c>
      <c r="Q2555" s="70"/>
      <c r="R2555" s="71"/>
      <c r="S2555" s="4"/>
      <c r="T2555" s="4"/>
    </row>
    <row r="2556" spans="1:20" ht="11.65" customHeight="1" thickTop="1">
      <c r="A2556" s="2">
        <v>2436</v>
      </c>
      <c r="C2556" s="96" t="s">
        <v>614</v>
      </c>
      <c r="D2556" s="1" t="s">
        <v>615</v>
      </c>
      <c r="H2556" s="72"/>
      <c r="I2556" s="4"/>
      <c r="J2556" s="4"/>
      <c r="K2556" s="72"/>
      <c r="L2556" s="4"/>
      <c r="M2556" s="4"/>
      <c r="N2556" s="4"/>
      <c r="O2556" s="4"/>
      <c r="P2556" s="4"/>
      <c r="Q2556" s="70"/>
      <c r="R2556" s="71"/>
      <c r="S2556" s="4"/>
      <c r="T2556" s="4"/>
    </row>
    <row r="2557" spans="1:20" ht="11.65" customHeight="1">
      <c r="A2557" s="2">
        <v>2437</v>
      </c>
      <c r="C2557" s="96"/>
      <c r="F2557" s="96" t="s">
        <v>574</v>
      </c>
      <c r="G2557" s="1" t="s">
        <v>135</v>
      </c>
      <c r="H2557" s="72"/>
      <c r="I2557" s="4">
        <v>0</v>
      </c>
      <c r="J2557" s="4">
        <v>0</v>
      </c>
      <c r="K2557" s="72"/>
      <c r="L2557" s="4">
        <v>0</v>
      </c>
      <c r="M2557" s="4">
        <f>L2557-N2557</f>
        <v>0</v>
      </c>
      <c r="N2557" s="98">
        <v>0</v>
      </c>
      <c r="O2557" s="4">
        <f>P2557-N2557</f>
        <v>0</v>
      </c>
      <c r="P2557" s="4">
        <v>0</v>
      </c>
      <c r="Q2557" s="70"/>
      <c r="R2557" s="71"/>
      <c r="S2557" s="4"/>
      <c r="T2557" s="4"/>
    </row>
    <row r="2558" spans="1:20" ht="11.65" customHeight="1">
      <c r="A2558" s="2">
        <v>2438</v>
      </c>
      <c r="C2558" s="96"/>
      <c r="F2558" s="96" t="s">
        <v>574</v>
      </c>
      <c r="G2558" s="1" t="s">
        <v>135</v>
      </c>
      <c r="H2558" s="72"/>
      <c r="I2558" s="4">
        <v>0</v>
      </c>
      <c r="J2558" s="4">
        <v>0</v>
      </c>
      <c r="K2558" s="72"/>
      <c r="L2558" s="4">
        <v>0</v>
      </c>
      <c r="M2558" s="4">
        <f>L2558-N2558</f>
        <v>0</v>
      </c>
      <c r="N2558" s="98">
        <v>0</v>
      </c>
      <c r="O2558" s="4">
        <f>P2558-N2558</f>
        <v>0</v>
      </c>
      <c r="P2558" s="4">
        <v>0</v>
      </c>
      <c r="Q2558" s="70"/>
      <c r="R2558" s="71"/>
      <c r="S2558" s="4"/>
      <c r="T2558" s="4"/>
    </row>
    <row r="2559" spans="1:20" ht="11.65" customHeight="1" thickBot="1">
      <c r="A2559" s="2">
        <v>2439</v>
      </c>
      <c r="C2559" s="96"/>
      <c r="H2559" s="72" t="s">
        <v>616</v>
      </c>
      <c r="I2559" s="114">
        <v>0</v>
      </c>
      <c r="J2559" s="114">
        <v>0</v>
      </c>
      <c r="K2559" s="72"/>
      <c r="L2559" s="114">
        <f>SUBTOTAL(9,L2557:L2558)</f>
        <v>0</v>
      </c>
      <c r="M2559" s="114">
        <f>SUBTOTAL(9,M2557:M2558)</f>
        <v>0</v>
      </c>
      <c r="N2559" s="114">
        <f>SUBTOTAL(9,N2557:N2558)</f>
        <v>0</v>
      </c>
      <c r="O2559" s="114">
        <f>SUBTOTAL(9,O2557:O2558)</f>
        <v>0</v>
      </c>
      <c r="P2559" s="114">
        <f>SUBTOTAL(9,P2557:P2558)</f>
        <v>0</v>
      </c>
      <c r="Q2559" s="70"/>
      <c r="R2559" s="71"/>
      <c r="S2559" s="4"/>
      <c r="T2559" s="4"/>
    </row>
    <row r="2560" spans="1:20" ht="11.65" customHeight="1" thickTop="1">
      <c r="A2560" s="2">
        <v>2440</v>
      </c>
      <c r="C2560" s="96"/>
      <c r="H2560" s="72"/>
      <c r="I2560" s="4"/>
      <c r="J2560" s="4"/>
      <c r="K2560" s="72"/>
      <c r="L2560" s="4"/>
      <c r="M2560" s="4"/>
      <c r="N2560" s="4"/>
      <c r="O2560" s="4"/>
      <c r="P2560" s="4"/>
      <c r="Q2560" s="70"/>
      <c r="R2560" s="71"/>
      <c r="S2560" s="4"/>
      <c r="T2560" s="4"/>
    </row>
    <row r="2561" spans="1:20" ht="11.65" customHeight="1">
      <c r="A2561" s="2">
        <v>2441</v>
      </c>
      <c r="C2561" s="96"/>
      <c r="H2561" s="72"/>
      <c r="I2561" s="4"/>
      <c r="J2561" s="4"/>
      <c r="K2561" s="72"/>
      <c r="L2561" s="4"/>
      <c r="M2561" s="4"/>
      <c r="N2561" s="4"/>
      <c r="O2561" s="4"/>
      <c r="P2561" s="4"/>
      <c r="Q2561" s="70"/>
      <c r="R2561" s="71"/>
      <c r="S2561" s="4"/>
      <c r="T2561" s="4"/>
    </row>
    <row r="2562" spans="1:20" ht="11.65" customHeight="1">
      <c r="A2562" s="2">
        <v>2442</v>
      </c>
      <c r="C2562" s="96" t="s">
        <v>617</v>
      </c>
      <c r="D2562" s="1" t="s">
        <v>618</v>
      </c>
      <c r="H2562" s="72"/>
      <c r="I2562" s="4"/>
      <c r="J2562" s="4"/>
      <c r="K2562" s="72"/>
      <c r="L2562" s="4"/>
      <c r="M2562" s="4"/>
      <c r="N2562" s="4"/>
      <c r="O2562" s="4"/>
      <c r="P2562" s="4"/>
      <c r="Q2562" s="70"/>
      <c r="R2562" s="71"/>
      <c r="S2562" s="4"/>
      <c r="T2562" s="4"/>
    </row>
    <row r="2563" spans="1:20" ht="11.65" customHeight="1">
      <c r="A2563" s="2">
        <v>2443</v>
      </c>
      <c r="C2563" s="96"/>
      <c r="F2563" s="96" t="s">
        <v>673</v>
      </c>
      <c r="G2563" s="1" t="s">
        <v>131</v>
      </c>
      <c r="H2563" s="72"/>
      <c r="I2563" s="4">
        <v>-16228069.765000001</v>
      </c>
      <c r="J2563" s="4">
        <v>-11759.514999999999</v>
      </c>
      <c r="K2563" s="72"/>
      <c r="L2563" s="4">
        <v>-17940589.495451599</v>
      </c>
      <c r="M2563" s="4">
        <f>L2563-N2563</f>
        <v>-17927437.8579516</v>
      </c>
      <c r="N2563" s="98">
        <v>-13151.637499999986</v>
      </c>
      <c r="O2563" s="4">
        <f>P2563-N2563</f>
        <v>0</v>
      </c>
      <c r="P2563" s="4">
        <v>-13151.637499999986</v>
      </c>
      <c r="Q2563" s="70"/>
      <c r="R2563" s="71"/>
      <c r="S2563" s="4"/>
      <c r="T2563" s="4"/>
    </row>
    <row r="2564" spans="1:20" ht="11.65" customHeight="1">
      <c r="A2564" s="2">
        <v>2444</v>
      </c>
      <c r="C2564" s="96"/>
      <c r="F2564" s="96" t="s">
        <v>664</v>
      </c>
      <c r="G2564" s="1" t="s">
        <v>132</v>
      </c>
      <c r="H2564" s="72"/>
      <c r="I2564" s="4">
        <v>-2728091.9350000001</v>
      </c>
      <c r="J2564" s="4">
        <v>-1361120.5106079176</v>
      </c>
      <c r="K2564" s="72"/>
      <c r="L2564" s="4">
        <v>-3248496.1837206157</v>
      </c>
      <c r="M2564" s="4">
        <f>L2564-N2564</f>
        <v>-1627731.6018651014</v>
      </c>
      <c r="N2564" s="98">
        <v>-1620764.5818555143</v>
      </c>
      <c r="O2564" s="4">
        <f>P2564-N2564</f>
        <v>0</v>
      </c>
      <c r="P2564" s="4">
        <v>-1620764.5818555143</v>
      </c>
      <c r="Q2564" s="70"/>
      <c r="R2564" s="71"/>
      <c r="S2564" s="4"/>
      <c r="T2564" s="4"/>
    </row>
    <row r="2565" spans="1:20" ht="11.65" customHeight="1">
      <c r="A2565" s="2">
        <v>2445</v>
      </c>
      <c r="C2565" s="96"/>
      <c r="F2565" s="96" t="s">
        <v>678</v>
      </c>
      <c r="G2565" s="1" t="s">
        <v>135</v>
      </c>
      <c r="H2565" s="72"/>
      <c r="I2565" s="4">
        <v>0</v>
      </c>
      <c r="J2565" s="4">
        <v>0</v>
      </c>
      <c r="K2565" s="72"/>
      <c r="L2565" s="4">
        <v>0</v>
      </c>
      <c r="M2565" s="4">
        <f>L2565-N2565</f>
        <v>0</v>
      </c>
      <c r="N2565" s="98">
        <v>0</v>
      </c>
      <c r="O2565" s="4">
        <f>P2565-N2565</f>
        <v>0</v>
      </c>
      <c r="P2565" s="4">
        <v>0</v>
      </c>
      <c r="Q2565" s="70"/>
      <c r="R2565" s="71"/>
      <c r="S2565" s="4"/>
      <c r="T2565" s="4"/>
    </row>
    <row r="2566" spans="1:20" ht="11.65" customHeight="1">
      <c r="A2566" s="2">
        <v>2446</v>
      </c>
      <c r="C2566" s="96"/>
      <c r="F2566" s="96" t="s">
        <v>671</v>
      </c>
      <c r="G2566" s="1" t="s">
        <v>134</v>
      </c>
      <c r="H2566" s="72"/>
      <c r="I2566" s="4">
        <v>-10882068.705</v>
      </c>
      <c r="J2566" s="4">
        <v>-4663358.8598640319</v>
      </c>
      <c r="K2566" s="72"/>
      <c r="L2566" s="4">
        <v>-13104869.990453124</v>
      </c>
      <c r="M2566" s="4">
        <f>L2566-N2566</f>
        <v>-7488960.6230305219</v>
      </c>
      <c r="N2566" s="98">
        <v>-5615909.3674226021</v>
      </c>
      <c r="O2566" s="4">
        <f>P2566-N2566</f>
        <v>0</v>
      </c>
      <c r="P2566" s="4">
        <v>-5615909.3674226021</v>
      </c>
      <c r="Q2566" s="70"/>
      <c r="R2566" s="71"/>
      <c r="S2566" s="4"/>
      <c r="T2566" s="4"/>
    </row>
    <row r="2567" spans="1:20" ht="11.65" customHeight="1">
      <c r="A2567" s="2">
        <v>2447</v>
      </c>
      <c r="C2567" s="96"/>
      <c r="F2567" s="96" t="s">
        <v>574</v>
      </c>
      <c r="G2567" s="1" t="s">
        <v>133</v>
      </c>
      <c r="H2567" s="72"/>
      <c r="I2567" s="4">
        <v>0</v>
      </c>
      <c r="J2567" s="4">
        <v>0</v>
      </c>
      <c r="K2567" s="72"/>
      <c r="L2567" s="4">
        <v>0</v>
      </c>
      <c r="M2567" s="4">
        <f>L2567-N2567</f>
        <v>0</v>
      </c>
      <c r="N2567" s="98">
        <v>0</v>
      </c>
      <c r="O2567" s="4">
        <f>P2567-N2567</f>
        <v>0</v>
      </c>
      <c r="P2567" s="4">
        <v>0</v>
      </c>
      <c r="Q2567" s="70"/>
      <c r="R2567" s="71"/>
      <c r="S2567" s="4"/>
      <c r="T2567" s="4"/>
    </row>
    <row r="2568" spans="1:20" ht="11.65" customHeight="1" thickBot="1">
      <c r="A2568" s="2">
        <v>2448</v>
      </c>
      <c r="C2568" s="96"/>
      <c r="H2568" s="72" t="s">
        <v>616</v>
      </c>
      <c r="I2568" s="114">
        <v>-29838230.405000001</v>
      </c>
      <c r="J2568" s="114">
        <v>-6036238.8854719494</v>
      </c>
      <c r="K2568" s="72"/>
      <c r="L2568" s="114">
        <f>SUBTOTAL(9,L2563:L2567)</f>
        <v>-34293955.669625342</v>
      </c>
      <c r="M2568" s="114">
        <f>SUBTOTAL(9,M2563:M2567)</f>
        <v>-27044130.082847223</v>
      </c>
      <c r="N2568" s="114">
        <f>SUBTOTAL(9,N2563:N2567)</f>
        <v>-7249825.5867781164</v>
      </c>
      <c r="O2568" s="114">
        <f>SUBTOTAL(9,O2563:O2567)</f>
        <v>0</v>
      </c>
      <c r="P2568" s="114">
        <f>SUBTOTAL(9,P2563:P2567)</f>
        <v>-7249825.5867781164</v>
      </c>
      <c r="Q2568" s="70"/>
      <c r="R2568" s="71"/>
      <c r="S2568" s="4"/>
      <c r="T2568" s="4"/>
    </row>
    <row r="2569" spans="1:20" ht="11.65" customHeight="1" thickTop="1">
      <c r="A2569" s="2">
        <v>2449</v>
      </c>
      <c r="C2569" s="96"/>
      <c r="H2569" s="72"/>
      <c r="I2569" s="4"/>
      <c r="J2569" s="4"/>
      <c r="K2569" s="72"/>
      <c r="L2569" s="4"/>
      <c r="M2569" s="4"/>
      <c r="N2569" s="4"/>
      <c r="O2569" s="4"/>
      <c r="P2569" s="4"/>
      <c r="Q2569" s="70"/>
      <c r="R2569" s="71"/>
      <c r="S2569" s="4"/>
      <c r="T2569" s="4"/>
    </row>
    <row r="2570" spans="1:20" ht="11.65" customHeight="1">
      <c r="A2570" s="2">
        <v>2450</v>
      </c>
      <c r="C2570" s="96"/>
      <c r="H2570" s="72"/>
      <c r="I2570" s="4"/>
      <c r="J2570" s="4"/>
      <c r="K2570" s="72"/>
      <c r="L2570" s="4"/>
      <c r="M2570" s="4"/>
      <c r="N2570" s="4"/>
      <c r="O2570" s="4"/>
      <c r="P2570" s="4"/>
      <c r="Q2570" s="70"/>
      <c r="R2570" s="71"/>
      <c r="S2570" s="4"/>
      <c r="T2570" s="4"/>
    </row>
    <row r="2571" spans="1:20" ht="11.65" customHeight="1">
      <c r="A2571" s="2">
        <v>2451</v>
      </c>
      <c r="C2571" s="96" t="s">
        <v>619</v>
      </c>
      <c r="D2571" s="1" t="s">
        <v>620</v>
      </c>
      <c r="H2571" s="72"/>
      <c r="I2571" s="4"/>
      <c r="J2571" s="4"/>
      <c r="K2571" s="72"/>
      <c r="L2571" s="4"/>
      <c r="M2571" s="4"/>
      <c r="N2571" s="4"/>
      <c r="O2571" s="4"/>
      <c r="P2571" s="4"/>
      <c r="Q2571" s="70"/>
      <c r="R2571" s="71"/>
      <c r="S2571" s="4"/>
      <c r="T2571" s="4"/>
    </row>
    <row r="2572" spans="1:20" ht="11.65" customHeight="1">
      <c r="A2572" s="2">
        <v>2452</v>
      </c>
      <c r="C2572" s="96"/>
      <c r="F2572" s="96" t="s">
        <v>574</v>
      </c>
      <c r="G2572" s="1" t="s">
        <v>135</v>
      </c>
      <c r="H2572" s="72"/>
      <c r="I2572" s="4">
        <v>0</v>
      </c>
      <c r="J2572" s="4">
        <v>0</v>
      </c>
      <c r="K2572" s="72"/>
      <c r="L2572" s="4">
        <v>0</v>
      </c>
      <c r="M2572" s="4">
        <f>L2572-N2572</f>
        <v>0</v>
      </c>
      <c r="N2572" s="98">
        <v>0</v>
      </c>
      <c r="O2572" s="4">
        <f>P2572-N2572</f>
        <v>0</v>
      </c>
      <c r="P2572" s="4">
        <v>0</v>
      </c>
      <c r="Q2572" s="70"/>
      <c r="R2572" s="71"/>
      <c r="S2572" s="4"/>
      <c r="T2572" s="4"/>
    </row>
    <row r="2573" spans="1:20" ht="11.65" customHeight="1">
      <c r="A2573" s="2">
        <v>2453</v>
      </c>
      <c r="C2573" s="96"/>
      <c r="E2573" s="67"/>
      <c r="F2573" s="96" t="s">
        <v>574</v>
      </c>
      <c r="G2573" s="1" t="s">
        <v>135</v>
      </c>
      <c r="H2573" s="72"/>
      <c r="I2573" s="4">
        <v>0</v>
      </c>
      <c r="J2573" s="4">
        <v>0</v>
      </c>
      <c r="K2573" s="72"/>
      <c r="L2573" s="4">
        <v>0</v>
      </c>
      <c r="M2573" s="4">
        <f>L2573-N2573</f>
        <v>0</v>
      </c>
      <c r="N2573" s="98">
        <v>0</v>
      </c>
      <c r="O2573" s="4">
        <f>P2573-N2573</f>
        <v>0</v>
      </c>
      <c r="P2573" s="4">
        <v>0</v>
      </c>
      <c r="Q2573" s="70"/>
      <c r="R2573" s="71"/>
      <c r="S2573" s="4"/>
      <c r="T2573" s="4"/>
    </row>
    <row r="2574" spans="1:20" ht="11.65" customHeight="1">
      <c r="A2574" s="2">
        <v>2454</v>
      </c>
      <c r="C2574" s="96"/>
      <c r="F2574" s="96" t="s">
        <v>574</v>
      </c>
      <c r="G2574" s="1" t="s">
        <v>135</v>
      </c>
      <c r="H2574" s="72"/>
      <c r="I2574" s="4">
        <v>-156722.91500000001</v>
      </c>
      <c r="J2574" s="4">
        <v>-67633.274098576963</v>
      </c>
      <c r="K2574" s="72"/>
      <c r="L2574" s="4">
        <v>-593652.22105480218</v>
      </c>
      <c r="M2574" s="4">
        <f>L2574-N2574</f>
        <v>-337463.49851969344</v>
      </c>
      <c r="N2574" s="98">
        <v>-256188.72253510874</v>
      </c>
      <c r="O2574" s="4">
        <f>P2574-N2574</f>
        <v>0</v>
      </c>
      <c r="P2574" s="4">
        <v>-256188.72253510874</v>
      </c>
      <c r="Q2574" s="70"/>
      <c r="R2574" s="71"/>
      <c r="S2574" s="4"/>
      <c r="T2574" s="4"/>
    </row>
    <row r="2575" spans="1:20" ht="11.65" customHeight="1">
      <c r="A2575" s="2">
        <v>2455</v>
      </c>
      <c r="C2575" s="96"/>
      <c r="F2575" s="96" t="s">
        <v>574</v>
      </c>
      <c r="G2575" s="1" t="s">
        <v>135</v>
      </c>
      <c r="H2575" s="72"/>
      <c r="I2575" s="4">
        <v>-437050.2</v>
      </c>
      <c r="J2575" s="4">
        <v>-188607.61983298918</v>
      </c>
      <c r="K2575" s="72"/>
      <c r="L2575" s="4">
        <v>-523346.56672963162</v>
      </c>
      <c r="M2575" s="4">
        <f>L2575-N2575</f>
        <v>-297498.02507779741</v>
      </c>
      <c r="N2575" s="98">
        <v>-225848.54165183421</v>
      </c>
      <c r="O2575" s="4">
        <f>P2575-N2575</f>
        <v>0</v>
      </c>
      <c r="P2575" s="4">
        <v>-225848.54165183421</v>
      </c>
      <c r="Q2575" s="70"/>
      <c r="R2575" s="71"/>
      <c r="S2575" s="4"/>
      <c r="T2575" s="4"/>
    </row>
    <row r="2576" spans="1:20" ht="11.65" customHeight="1">
      <c r="A2576" s="2">
        <v>2456</v>
      </c>
      <c r="C2576" s="96"/>
      <c r="H2576" s="72" t="s">
        <v>616</v>
      </c>
      <c r="I2576" s="99">
        <v>-593773.11499999999</v>
      </c>
      <c r="J2576" s="99">
        <v>-256240.89393156616</v>
      </c>
      <c r="K2576" s="72"/>
      <c r="L2576" s="99">
        <f>SUBTOTAL(9,L2572:L2575)</f>
        <v>-1116998.7877844339</v>
      </c>
      <c r="M2576" s="99">
        <f>SUBTOTAL(9,M2572:M2575)</f>
        <v>-634961.52359749086</v>
      </c>
      <c r="N2576" s="99">
        <f>SUBTOTAL(9,N2572:N2575)</f>
        <v>-482037.26418694295</v>
      </c>
      <c r="O2576" s="99">
        <f>SUBTOTAL(9,O2572:O2575)</f>
        <v>0</v>
      </c>
      <c r="P2576" s="99">
        <f>SUBTOTAL(9,P2572:P2575)</f>
        <v>-482037.26418694295</v>
      </c>
      <c r="Q2576" s="70"/>
      <c r="R2576" s="71"/>
      <c r="S2576" s="4"/>
      <c r="T2576" s="4"/>
    </row>
    <row r="2577" spans="1:20" ht="11.65" customHeight="1">
      <c r="A2577" s="2">
        <v>2457</v>
      </c>
      <c r="C2577" s="96"/>
      <c r="H2577" s="72"/>
      <c r="I2577" s="4"/>
      <c r="J2577" s="4"/>
      <c r="K2577" s="72"/>
      <c r="L2577" s="4"/>
      <c r="M2577" s="4"/>
      <c r="N2577" s="4"/>
      <c r="O2577" s="4"/>
      <c r="P2577" s="4"/>
      <c r="Q2577" s="70"/>
      <c r="R2577" s="71"/>
      <c r="S2577" s="4"/>
      <c r="T2577" s="4"/>
    </row>
    <row r="2578" spans="1:20" ht="11.65" customHeight="1">
      <c r="A2578" s="2">
        <v>2458</v>
      </c>
      <c r="C2578" s="96"/>
      <c r="H2578" s="72"/>
      <c r="I2578" s="4"/>
      <c r="J2578" s="4"/>
      <c r="K2578" s="72"/>
      <c r="L2578" s="4"/>
      <c r="M2578" s="4"/>
      <c r="N2578" s="4"/>
      <c r="O2578" s="4"/>
      <c r="P2578" s="4"/>
      <c r="Q2578" s="70"/>
      <c r="R2578" s="71"/>
      <c r="S2578" s="4"/>
      <c r="T2578" s="4"/>
    </row>
    <row r="2579" spans="1:20" ht="11.65" customHeight="1">
      <c r="A2579" s="2">
        <v>2459</v>
      </c>
      <c r="C2579" s="96" t="s">
        <v>621</v>
      </c>
      <c r="D2579" s="1" t="s">
        <v>622</v>
      </c>
      <c r="H2579" s="72"/>
      <c r="I2579" s="4"/>
      <c r="J2579" s="4"/>
      <c r="K2579" s="72"/>
      <c r="L2579" s="4"/>
      <c r="M2579" s="4"/>
      <c r="N2579" s="4"/>
      <c r="O2579" s="4"/>
      <c r="P2579" s="4"/>
      <c r="Q2579" s="70"/>
      <c r="R2579" s="71"/>
      <c r="S2579" s="4"/>
      <c r="T2579" s="4"/>
    </row>
    <row r="2580" spans="1:20" ht="11.65" customHeight="1">
      <c r="A2580" s="2">
        <v>2460</v>
      </c>
      <c r="C2580" s="96"/>
      <c r="F2580" s="96" t="s">
        <v>677</v>
      </c>
      <c r="G2580" s="1" t="s">
        <v>131</v>
      </c>
      <c r="H2580" s="72"/>
      <c r="I2580" s="4">
        <v>-1037764.31</v>
      </c>
      <c r="J2580" s="4">
        <v>-28376.654999999999</v>
      </c>
      <c r="K2580" s="72"/>
      <c r="L2580" s="4">
        <v>-730681.46943687368</v>
      </c>
      <c r="M2580" s="4">
        <f t="shared" ref="M2580:M2590" si="96">L2580-N2580</f>
        <v>-679176.08667267999</v>
      </c>
      <c r="N2580" s="98">
        <v>-51505.382764193724</v>
      </c>
      <c r="O2580" s="4">
        <f t="shared" ref="O2580:O2590" si="97">P2580-N2580</f>
        <v>0</v>
      </c>
      <c r="P2580" s="4">
        <v>-51505.382764193724</v>
      </c>
      <c r="Q2580" s="70"/>
      <c r="R2580" s="71"/>
      <c r="S2580" s="4"/>
      <c r="T2580" s="4"/>
    </row>
    <row r="2581" spans="1:20" ht="11.65" customHeight="1">
      <c r="A2581" s="2">
        <v>2461</v>
      </c>
      <c r="C2581" s="96"/>
      <c r="F2581" s="96" t="s">
        <v>680</v>
      </c>
      <c r="G2581" s="1" t="s">
        <v>135</v>
      </c>
      <c r="H2581" s="72"/>
      <c r="I2581" s="4">
        <v>0</v>
      </c>
      <c r="J2581" s="4">
        <v>0</v>
      </c>
      <c r="K2581" s="72"/>
      <c r="L2581" s="4">
        <v>0</v>
      </c>
      <c r="M2581" s="4">
        <f t="shared" si="96"/>
        <v>0</v>
      </c>
      <c r="N2581" s="98">
        <v>0</v>
      </c>
      <c r="O2581" s="4">
        <f t="shared" si="97"/>
        <v>0</v>
      </c>
      <c r="P2581" s="4">
        <v>0</v>
      </c>
      <c r="Q2581" s="70"/>
      <c r="R2581" s="71"/>
      <c r="S2581" s="4"/>
      <c r="T2581" s="4"/>
    </row>
    <row r="2582" spans="1:20" ht="11.65" customHeight="1">
      <c r="A2582" s="2">
        <v>2462</v>
      </c>
      <c r="C2582" s="96"/>
      <c r="F2582" s="96" t="s">
        <v>679</v>
      </c>
      <c r="G2582" s="1" t="s">
        <v>135</v>
      </c>
      <c r="H2582" s="72"/>
      <c r="I2582" s="4">
        <v>-349396.255</v>
      </c>
      <c r="J2582" s="4">
        <v>-150780.83944157936</v>
      </c>
      <c r="K2582" s="72"/>
      <c r="L2582" s="4">
        <v>-360557.60207485064</v>
      </c>
      <c r="M2582" s="4">
        <f t="shared" si="96"/>
        <v>-204960.11890237383</v>
      </c>
      <c r="N2582" s="98">
        <v>-155597.48317247682</v>
      </c>
      <c r="O2582" s="4">
        <f t="shared" si="97"/>
        <v>0</v>
      </c>
      <c r="P2582" s="4">
        <v>-155597.48317247682</v>
      </c>
      <c r="Q2582" s="70"/>
      <c r="R2582" s="71"/>
      <c r="S2582" s="4"/>
      <c r="T2582" s="4"/>
    </row>
    <row r="2583" spans="1:20" ht="11.65" customHeight="1">
      <c r="A2583" s="2">
        <v>2463</v>
      </c>
      <c r="C2583" s="96"/>
      <c r="F2583" s="96" t="s">
        <v>574</v>
      </c>
      <c r="G2583" s="1" t="s">
        <v>133</v>
      </c>
      <c r="H2583" s="72"/>
      <c r="I2583" s="4">
        <v>-1300879.4950000001</v>
      </c>
      <c r="J2583" s="4">
        <v>-558771.54812731047</v>
      </c>
      <c r="K2583" s="72"/>
      <c r="L2583" s="4">
        <v>-1827567.6265357141</v>
      </c>
      <c r="M2583" s="4">
        <f t="shared" si="96"/>
        <v>-1042565.7905380491</v>
      </c>
      <c r="N2583" s="98">
        <v>-785001.83599766507</v>
      </c>
      <c r="O2583" s="4">
        <f t="shared" si="97"/>
        <v>0</v>
      </c>
      <c r="P2583" s="4">
        <v>-785001.83599766507</v>
      </c>
      <c r="Q2583" s="70"/>
      <c r="R2583" s="71"/>
      <c r="S2583" s="4"/>
      <c r="T2583" s="4"/>
    </row>
    <row r="2584" spans="1:20" ht="11.65" customHeight="1">
      <c r="A2584" s="2">
        <v>2464</v>
      </c>
      <c r="C2584" s="96"/>
      <c r="F2584" s="96" t="s">
        <v>678</v>
      </c>
      <c r="G2584" s="1" t="s">
        <v>135</v>
      </c>
      <c r="H2584" s="72"/>
      <c r="I2584" s="4">
        <v>-46683873.274999902</v>
      </c>
      <c r="J2584" s="4">
        <v>-20146276.613035813</v>
      </c>
      <c r="K2584" s="72"/>
      <c r="L2584" s="4">
        <v>-42151008.211785309</v>
      </c>
      <c r="M2584" s="4">
        <f t="shared" si="96"/>
        <v>-23960875.059150647</v>
      </c>
      <c r="N2584" s="98">
        <v>-18190133.152634662</v>
      </c>
      <c r="O2584" s="4">
        <f t="shared" si="97"/>
        <v>0</v>
      </c>
      <c r="P2584" s="4">
        <v>-18190133.152634662</v>
      </c>
      <c r="Q2584" s="70"/>
      <c r="R2584" s="71"/>
      <c r="S2584" s="4"/>
      <c r="T2584" s="4"/>
    </row>
    <row r="2585" spans="1:20" ht="11.65" customHeight="1">
      <c r="A2585" s="2">
        <v>2465</v>
      </c>
      <c r="C2585" s="96"/>
      <c r="F2585" s="96" t="s">
        <v>678</v>
      </c>
      <c r="G2585" s="1" t="s">
        <v>135</v>
      </c>
      <c r="H2585" s="72"/>
      <c r="I2585" s="4">
        <v>-16138278.865</v>
      </c>
      <c r="J2585" s="4">
        <v>-6964422.7709509898</v>
      </c>
      <c r="K2585" s="72"/>
      <c r="L2585" s="4">
        <v>-20541038.385779463</v>
      </c>
      <c r="M2585" s="4">
        <f>L2585-N2585</f>
        <v>-11676618.786291964</v>
      </c>
      <c r="N2585" s="98">
        <v>-8864419.5994874984</v>
      </c>
      <c r="O2585" s="4">
        <f>P2585-N2585</f>
        <v>0</v>
      </c>
      <c r="P2585" s="4">
        <v>-8864419.5994874984</v>
      </c>
      <c r="Q2585" s="70"/>
      <c r="R2585" s="71"/>
      <c r="S2585" s="4"/>
      <c r="T2585" s="4"/>
    </row>
    <row r="2586" spans="1:20" ht="11.65" customHeight="1">
      <c r="A2586" s="2">
        <v>2466</v>
      </c>
      <c r="C2586" s="96"/>
      <c r="F2586" s="96" t="s">
        <v>678</v>
      </c>
      <c r="G2586" s="1" t="s">
        <v>135</v>
      </c>
      <c r="H2586" s="72"/>
      <c r="I2586" s="4">
        <v>-3395399.28</v>
      </c>
      <c r="J2586" s="4">
        <v>-1465273.7296160604</v>
      </c>
      <c r="K2586" s="72"/>
      <c r="L2586" s="4">
        <v>-3824881.4782227552</v>
      </c>
      <c r="M2586" s="4">
        <f>L2586-N2586</f>
        <v>-2174266.0758024403</v>
      </c>
      <c r="N2586" s="98">
        <v>-1650615.402420315</v>
      </c>
      <c r="O2586" s="4">
        <f>P2586-N2586</f>
        <v>0</v>
      </c>
      <c r="P2586" s="4">
        <v>-1650615.402420315</v>
      </c>
      <c r="Q2586" s="70"/>
      <c r="R2586" s="71"/>
      <c r="S2586" s="4"/>
      <c r="T2586" s="4"/>
    </row>
    <row r="2587" spans="1:20" ht="11.65" customHeight="1">
      <c r="A2587" s="2">
        <v>2467</v>
      </c>
      <c r="C2587" s="96"/>
      <c r="F2587" s="96" t="s">
        <v>664</v>
      </c>
      <c r="G2587" s="1" t="s">
        <v>132</v>
      </c>
      <c r="H2587" s="72"/>
      <c r="I2587" s="4">
        <v>-95035808.424999893</v>
      </c>
      <c r="J2587" s="4">
        <v>-47415992.99859082</v>
      </c>
      <c r="K2587" s="72"/>
      <c r="L2587" s="4">
        <v>-105726617.76044644</v>
      </c>
      <c r="M2587" s="4">
        <f t="shared" si="96"/>
        <v>-52976684.334560275</v>
      </c>
      <c r="N2587" s="98">
        <v>-52749933.425886169</v>
      </c>
      <c r="O2587" s="4">
        <f t="shared" si="97"/>
        <v>0</v>
      </c>
      <c r="P2587" s="4">
        <v>-52749933.425886169</v>
      </c>
      <c r="Q2587" s="70"/>
      <c r="R2587" s="71"/>
      <c r="S2587" s="4"/>
      <c r="T2587" s="4"/>
    </row>
    <row r="2588" spans="1:20" ht="11.65" customHeight="1">
      <c r="A2588" s="2">
        <v>2468</v>
      </c>
      <c r="C2588" s="96"/>
      <c r="F2588" s="96" t="s">
        <v>574</v>
      </c>
      <c r="G2588" s="1" t="s">
        <v>135</v>
      </c>
      <c r="H2588" s="72"/>
      <c r="I2588" s="4">
        <v>0</v>
      </c>
      <c r="J2588" s="4">
        <v>0</v>
      </c>
      <c r="K2588" s="72"/>
      <c r="L2588" s="4">
        <v>0</v>
      </c>
      <c r="M2588" s="4">
        <f>L2588-N2588</f>
        <v>0</v>
      </c>
      <c r="N2588" s="98">
        <v>0</v>
      </c>
      <c r="O2588" s="4">
        <f>P2588-N2588</f>
        <v>0</v>
      </c>
      <c r="P2588" s="4">
        <v>0</v>
      </c>
      <c r="Q2588" s="70"/>
      <c r="R2588" s="71"/>
      <c r="S2588" s="4"/>
      <c r="T2588" s="4"/>
    </row>
    <row r="2589" spans="1:20" ht="11.65" customHeight="1">
      <c r="A2589" s="2">
        <v>2469</v>
      </c>
      <c r="C2589" s="96"/>
      <c r="F2589" s="96" t="s">
        <v>574</v>
      </c>
      <c r="G2589" s="1" t="s">
        <v>135</v>
      </c>
      <c r="H2589" s="72"/>
      <c r="I2589" s="4">
        <v>-132560.095</v>
      </c>
      <c r="J2589" s="4">
        <v>-57205.886195189778</v>
      </c>
      <c r="K2589" s="72"/>
      <c r="L2589" s="4">
        <v>-171087.87999999995</v>
      </c>
      <c r="M2589" s="4">
        <f>L2589-N2589</f>
        <v>-97255.451072906304</v>
      </c>
      <c r="N2589" s="98">
        <v>-73832.428927093642</v>
      </c>
      <c r="O2589" s="4">
        <f>P2589-N2589</f>
        <v>0</v>
      </c>
      <c r="P2589" s="4">
        <v>-73832.428927093642</v>
      </c>
      <c r="Q2589" s="70"/>
      <c r="R2589" s="71"/>
      <c r="S2589" s="4"/>
      <c r="T2589" s="4"/>
    </row>
    <row r="2590" spans="1:20" ht="11.65" customHeight="1">
      <c r="A2590" s="2">
        <v>2470</v>
      </c>
      <c r="C2590" s="96"/>
      <c r="F2590" s="96" t="s">
        <v>671</v>
      </c>
      <c r="G2590" s="1" t="s">
        <v>134</v>
      </c>
      <c r="H2590" s="72"/>
      <c r="I2590" s="4">
        <v>-261065426.014999</v>
      </c>
      <c r="J2590" s="4">
        <v>-111875949.36354737</v>
      </c>
      <c r="K2590" s="72"/>
      <c r="L2590" s="4">
        <v>-283026996.33301979</v>
      </c>
      <c r="M2590" s="4">
        <f t="shared" si="96"/>
        <v>-161739722.12900227</v>
      </c>
      <c r="N2590" s="98">
        <v>-121287274.20401751</v>
      </c>
      <c r="O2590" s="4">
        <f t="shared" si="97"/>
        <v>0</v>
      </c>
      <c r="P2590" s="4">
        <v>-121287274.20401751</v>
      </c>
      <c r="Q2590" s="70"/>
      <c r="R2590" s="71"/>
      <c r="S2590" s="4"/>
      <c r="T2590" s="4"/>
    </row>
    <row r="2591" spans="1:20" ht="11.65" customHeight="1">
      <c r="A2591" s="2">
        <v>2471</v>
      </c>
      <c r="C2591" s="96"/>
      <c r="H2591" s="72" t="s">
        <v>616</v>
      </c>
      <c r="I2591" s="137">
        <v>-425139386.01499879</v>
      </c>
      <c r="J2591" s="137">
        <v>-188663050.40450513</v>
      </c>
      <c r="K2591" s="72"/>
      <c r="L2591" s="137">
        <f>SUBTOTAL(9,L2580:L2590)</f>
        <v>-458360436.74730122</v>
      </c>
      <c r="M2591" s="137">
        <f>SUBTOTAL(9,M2580:M2590)</f>
        <v>-254552123.83199361</v>
      </c>
      <c r="N2591" s="137">
        <f>SUBTOTAL(9,N2580:N2590)</f>
        <v>-203808312.91530758</v>
      </c>
      <c r="O2591" s="137">
        <f>SUBTOTAL(9,O2580:O2590)</f>
        <v>0</v>
      </c>
      <c r="P2591" s="137">
        <f>SUBTOTAL(9,P2580:P2590)</f>
        <v>-203808312.91530758</v>
      </c>
      <c r="Q2591" s="70"/>
      <c r="R2591" s="71"/>
      <c r="S2591" s="4"/>
      <c r="T2591" s="4"/>
    </row>
    <row r="2592" spans="1:20" ht="11.65" customHeight="1">
      <c r="A2592" s="2">
        <v>2472</v>
      </c>
      <c r="C2592" s="96" t="s">
        <v>621</v>
      </c>
      <c r="D2592" s="1" t="s">
        <v>501</v>
      </c>
      <c r="H2592" s="72"/>
      <c r="I2592" s="4"/>
      <c r="J2592" s="4"/>
      <c r="K2592" s="72"/>
      <c r="L2592" s="4"/>
      <c r="M2592" s="4"/>
      <c r="N2592" s="4"/>
      <c r="O2592" s="4"/>
      <c r="P2592" s="4"/>
      <c r="Q2592" s="70"/>
      <c r="R2592" s="71"/>
      <c r="S2592" s="4"/>
      <c r="T2592" s="4"/>
    </row>
    <row r="2593" spans="1:20" ht="11.65" customHeight="1">
      <c r="A2593" s="2">
        <v>2473</v>
      </c>
      <c r="C2593" s="96"/>
      <c r="F2593" s="96" t="s">
        <v>646</v>
      </c>
      <c r="G2593" s="1" t="s">
        <v>645</v>
      </c>
      <c r="H2593" s="72"/>
      <c r="I2593" s="4">
        <v>0</v>
      </c>
      <c r="J2593" s="4">
        <v>0</v>
      </c>
      <c r="K2593" s="72"/>
      <c r="L2593" s="4">
        <v>0</v>
      </c>
      <c r="M2593" s="4">
        <f>L2593-N2593</f>
        <v>0</v>
      </c>
      <c r="N2593" s="98">
        <v>0</v>
      </c>
      <c r="O2593" s="4">
        <f>P2593-N2593</f>
        <v>0</v>
      </c>
      <c r="P2593" s="4">
        <v>0</v>
      </c>
      <c r="Q2593" s="70"/>
      <c r="R2593" s="71"/>
      <c r="S2593" s="4"/>
      <c r="T2593" s="4"/>
    </row>
    <row r="2594" spans="1:20" ht="11.65" customHeight="1" thickBot="1">
      <c r="A2594" s="2">
        <v>2474</v>
      </c>
      <c r="C2594" s="96"/>
      <c r="H2594" s="72" t="s">
        <v>1</v>
      </c>
      <c r="I2594" s="114">
        <v>-425139386.01499879</v>
      </c>
      <c r="J2594" s="114">
        <v>-188663050.40450513</v>
      </c>
      <c r="K2594" s="72"/>
      <c r="L2594" s="114">
        <f>SUBTOTAL(9,L2580:L2593)</f>
        <v>-458360436.74730122</v>
      </c>
      <c r="M2594" s="114">
        <f>SUBTOTAL(9,M2580:M2593)</f>
        <v>-254552123.83199361</v>
      </c>
      <c r="N2594" s="114">
        <f>SUBTOTAL(9,N2580:N2593)</f>
        <v>-203808312.91530758</v>
      </c>
      <c r="O2594" s="114">
        <f>SUBTOTAL(9,O2580:O2593)</f>
        <v>0</v>
      </c>
      <c r="P2594" s="114">
        <f>SUBTOTAL(9,P2580:P2593)</f>
        <v>-203808312.91530758</v>
      </c>
      <c r="Q2594" s="70"/>
      <c r="R2594" s="71"/>
      <c r="S2594" s="4"/>
      <c r="T2594" s="4"/>
    </row>
    <row r="2595" spans="1:20" ht="11.65" customHeight="1" thickTop="1">
      <c r="A2595" s="2">
        <v>2475</v>
      </c>
      <c r="C2595" s="96"/>
      <c r="H2595" s="72"/>
      <c r="I2595" s="97"/>
      <c r="J2595" s="97"/>
      <c r="K2595" s="72"/>
      <c r="L2595" s="97"/>
      <c r="M2595" s="4"/>
      <c r="N2595" s="4"/>
      <c r="O2595" s="4"/>
      <c r="P2595" s="4"/>
      <c r="Q2595" s="70"/>
      <c r="R2595" s="71"/>
      <c r="S2595" s="4"/>
      <c r="T2595" s="4"/>
    </row>
    <row r="2596" spans="1:20" ht="11.65" customHeight="1">
      <c r="A2596" s="2">
        <v>2476</v>
      </c>
      <c r="C2596" s="96">
        <v>111390</v>
      </c>
      <c r="D2596" s="67" t="s">
        <v>623</v>
      </c>
      <c r="H2596" s="72"/>
      <c r="I2596" s="97"/>
      <c r="J2596" s="97"/>
      <c r="K2596" s="72"/>
      <c r="L2596" s="97"/>
      <c r="M2596" s="4"/>
      <c r="N2596" s="4"/>
      <c r="O2596" s="4"/>
      <c r="P2596" s="4"/>
      <c r="Q2596" s="70"/>
      <c r="R2596" s="71"/>
      <c r="S2596" s="4"/>
      <c r="T2596" s="4"/>
    </row>
    <row r="2597" spans="1:20" ht="11.65" customHeight="1">
      <c r="A2597" s="2">
        <v>2477</v>
      </c>
      <c r="C2597" s="96"/>
      <c r="D2597" s="67"/>
      <c r="F2597" s="96" t="s">
        <v>673</v>
      </c>
      <c r="G2597" s="1" t="s">
        <v>131</v>
      </c>
      <c r="H2597" s="72"/>
      <c r="I2597" s="4">
        <v>-5581416.6550000003</v>
      </c>
      <c r="J2597" s="4">
        <v>-3071180.0350000001</v>
      </c>
      <c r="K2597" s="72"/>
      <c r="L2597" s="4">
        <v>-5581416.6550000003</v>
      </c>
      <c r="M2597" s="4">
        <f>L2597-N2597</f>
        <v>-2510236.62</v>
      </c>
      <c r="N2597" s="98">
        <v>-3071180.0350000001</v>
      </c>
      <c r="O2597" s="4">
        <f>P2597-N2597</f>
        <v>0</v>
      </c>
      <c r="P2597" s="4">
        <v>-3071180.0350000001</v>
      </c>
      <c r="Q2597" s="70"/>
      <c r="R2597" s="71"/>
      <c r="S2597" s="4"/>
      <c r="T2597" s="4"/>
    </row>
    <row r="2598" spans="1:20" ht="11.65" customHeight="1">
      <c r="A2598" s="2">
        <v>2478</v>
      </c>
      <c r="C2598" s="96"/>
      <c r="D2598" s="67"/>
      <c r="F2598" s="96" t="s">
        <v>574</v>
      </c>
      <c r="G2598" s="1" t="s">
        <v>135</v>
      </c>
      <c r="H2598" s="72"/>
      <c r="I2598" s="4">
        <v>-2976259.915</v>
      </c>
      <c r="J2598" s="4">
        <v>-1284395.4735004921</v>
      </c>
      <c r="K2598" s="72"/>
      <c r="L2598" s="4">
        <v>-2976259.915</v>
      </c>
      <c r="M2598" s="4">
        <f>L2598-N2598</f>
        <v>-1691864.441499508</v>
      </c>
      <c r="N2598" s="98">
        <v>-1284395.4735004921</v>
      </c>
      <c r="O2598" s="4">
        <f>P2598-N2598</f>
        <v>0</v>
      </c>
      <c r="P2598" s="4">
        <v>-1284395.4735004921</v>
      </c>
      <c r="Q2598" s="70"/>
      <c r="R2598" s="71"/>
      <c r="S2598" s="4"/>
      <c r="T2598" s="4"/>
    </row>
    <row r="2599" spans="1:20" ht="11.65" customHeight="1">
      <c r="A2599" s="2">
        <v>2479</v>
      </c>
      <c r="C2599" s="96"/>
      <c r="F2599" s="96" t="s">
        <v>671</v>
      </c>
      <c r="G2599" s="1" t="s">
        <v>134</v>
      </c>
      <c r="H2599" s="72"/>
      <c r="I2599" s="4">
        <v>1332075.83</v>
      </c>
      <c r="J2599" s="4">
        <v>570842.52932413679</v>
      </c>
      <c r="K2599" s="72"/>
      <c r="L2599" s="4">
        <v>1332075.83</v>
      </c>
      <c r="M2599" s="4">
        <f>L2599-N2599</f>
        <v>761233.30067586328</v>
      </c>
      <c r="N2599" s="98">
        <v>570842.52932413679</v>
      </c>
      <c r="O2599" s="4">
        <f>P2599-N2599</f>
        <v>0</v>
      </c>
      <c r="P2599" s="4">
        <v>570842.52932413679</v>
      </c>
      <c r="Q2599" s="70"/>
      <c r="R2599" s="71"/>
      <c r="S2599" s="4"/>
      <c r="T2599" s="4"/>
    </row>
    <row r="2600" spans="1:20" ht="11.65" customHeight="1">
      <c r="A2600" s="2">
        <v>2480</v>
      </c>
      <c r="C2600" s="96"/>
      <c r="H2600" s="72" t="s">
        <v>489</v>
      </c>
      <c r="I2600" s="99">
        <v>-7225600.7400000002</v>
      </c>
      <c r="J2600" s="99">
        <v>-3784732.9791763555</v>
      </c>
      <c r="K2600" s="72"/>
      <c r="L2600" s="99">
        <f>SUBTOTAL(9,L2597:L2599)</f>
        <v>-7225600.7400000002</v>
      </c>
      <c r="M2600" s="99">
        <f>SUBTOTAL(9,M2597:M2599)</f>
        <v>-3440867.7608236447</v>
      </c>
      <c r="N2600" s="99">
        <f>SUBTOTAL(9,N2597:N2599)</f>
        <v>-3784732.9791763555</v>
      </c>
      <c r="O2600" s="99">
        <f>SUBTOTAL(9,O2597:O2599)</f>
        <v>0</v>
      </c>
      <c r="P2600" s="99">
        <f>SUBTOTAL(9,P2597:P2599)</f>
        <v>-3784732.9791763555</v>
      </c>
      <c r="Q2600" s="70"/>
      <c r="R2600" s="71"/>
      <c r="S2600" s="4"/>
      <c r="T2600" s="4"/>
    </row>
    <row r="2601" spans="1:20" ht="11.65" customHeight="1">
      <c r="A2601" s="2">
        <v>2481</v>
      </c>
      <c r="C2601" s="96"/>
      <c r="H2601" s="72"/>
      <c r="I2601" s="4"/>
      <c r="J2601" s="4"/>
      <c r="K2601" s="72"/>
      <c r="L2601" s="4"/>
      <c r="M2601" s="4"/>
      <c r="N2601" s="4"/>
      <c r="O2601" s="4"/>
      <c r="P2601" s="4"/>
      <c r="Q2601" s="70"/>
      <c r="R2601" s="71"/>
      <c r="S2601" s="4"/>
      <c r="T2601" s="4"/>
    </row>
    <row r="2602" spans="1:20" ht="11.65" customHeight="1">
      <c r="A2602" s="2">
        <v>2482</v>
      </c>
      <c r="C2602" s="96"/>
      <c r="E2602" s="123" t="s">
        <v>624</v>
      </c>
      <c r="H2602" s="72"/>
      <c r="I2602" s="99">
        <v>7225600.7400000002</v>
      </c>
      <c r="J2602" s="99">
        <v>3784732.9791763555</v>
      </c>
      <c r="K2602" s="72"/>
      <c r="L2602" s="99">
        <f>-L2600</f>
        <v>7225600.7400000002</v>
      </c>
      <c r="M2602" s="99">
        <f>-M2600</f>
        <v>3440867.7608236447</v>
      </c>
      <c r="N2602" s="99">
        <f>-N2600</f>
        <v>3784732.9791763555</v>
      </c>
      <c r="O2602" s="99">
        <f>-O2600</f>
        <v>0</v>
      </c>
      <c r="P2602" s="99">
        <f>-P2600</f>
        <v>3784732.9791763555</v>
      </c>
      <c r="Q2602" s="70"/>
      <c r="R2602" s="71"/>
      <c r="S2602" s="4"/>
      <c r="T2602" s="4"/>
    </row>
    <row r="2603" spans="1:20" ht="11.65" customHeight="1">
      <c r="A2603" s="2">
        <v>2483</v>
      </c>
      <c r="C2603" s="96"/>
      <c r="H2603" s="72"/>
      <c r="I2603" s="4"/>
      <c r="J2603" s="4"/>
      <c r="K2603" s="72"/>
      <c r="L2603" s="4"/>
      <c r="M2603" s="4"/>
      <c r="N2603" s="4"/>
      <c r="O2603" s="4"/>
      <c r="P2603" s="4"/>
      <c r="Q2603" s="70"/>
      <c r="R2603" s="71"/>
      <c r="S2603" s="4"/>
      <c r="T2603" s="4"/>
    </row>
    <row r="2604" spans="1:20" ht="11.65" customHeight="1" thickBot="1">
      <c r="A2604" s="2">
        <v>2484</v>
      </c>
      <c r="C2604" s="101" t="s">
        <v>625</v>
      </c>
      <c r="H2604" s="102" t="s">
        <v>616</v>
      </c>
      <c r="I2604" s="119">
        <v>-455571389.53499877</v>
      </c>
      <c r="J2604" s="119">
        <v>-194955530.18390864</v>
      </c>
      <c r="K2604" s="102"/>
      <c r="L2604" s="119">
        <f>SUBTOTAL(9,L2557:L2602)</f>
        <v>-493771391.20471096</v>
      </c>
      <c r="M2604" s="119">
        <f>SUBTOTAL(9,M2557:M2602)</f>
        <v>-282231215.4384383</v>
      </c>
      <c r="N2604" s="119">
        <f>SUBTOTAL(9,N2557:N2602)</f>
        <v>-211540175.76627263</v>
      </c>
      <c r="O2604" s="119">
        <f>SUBTOTAL(9,O2557:O2602)</f>
        <v>0</v>
      </c>
      <c r="P2604" s="119">
        <f>SUBTOTAL(9,P2557:P2602)</f>
        <v>-211540175.76627263</v>
      </c>
      <c r="Q2604" s="70"/>
      <c r="R2604" s="71"/>
      <c r="S2604" s="4"/>
      <c r="T2604" s="4"/>
    </row>
    <row r="2605" spans="1:20" ht="11.65" customHeight="1" thickTop="1">
      <c r="A2605" s="2">
        <v>2485</v>
      </c>
      <c r="C2605" s="96" t="s">
        <v>1</v>
      </c>
      <c r="H2605" s="72"/>
      <c r="I2605" s="104"/>
      <c r="J2605" s="104"/>
      <c r="K2605" s="72"/>
      <c r="L2605" s="104"/>
      <c r="M2605" s="4"/>
      <c r="N2605" s="4"/>
      <c r="O2605" s="4"/>
      <c r="P2605" s="4"/>
      <c r="Q2605" s="70"/>
      <c r="R2605" s="71"/>
      <c r="S2605" s="4"/>
      <c r="T2605" s="4"/>
    </row>
    <row r="2606" spans="1:20" ht="11.65" customHeight="1">
      <c r="A2606" s="2">
        <v>2486</v>
      </c>
      <c r="C2606" s="96"/>
      <c r="H2606" s="72"/>
      <c r="I2606" s="104"/>
      <c r="J2606" s="104"/>
      <c r="K2606" s="72"/>
      <c r="L2606" s="104"/>
      <c r="M2606" s="4"/>
      <c r="N2606" s="4"/>
      <c r="O2606" s="4"/>
      <c r="P2606" s="4"/>
      <c r="Q2606" s="70"/>
      <c r="R2606" s="71"/>
      <c r="S2606" s="4"/>
      <c r="T2606" s="4"/>
    </row>
    <row r="2607" spans="1:20" ht="11.65" customHeight="1">
      <c r="A2607" s="2">
        <v>2487</v>
      </c>
      <c r="C2607" s="96"/>
      <c r="E2607" s="67"/>
      <c r="H2607" s="72"/>
      <c r="I2607" s="104"/>
      <c r="J2607" s="104"/>
      <c r="K2607" s="72"/>
      <c r="L2607" s="104"/>
      <c r="M2607" s="104"/>
      <c r="N2607" s="104"/>
      <c r="O2607" s="104"/>
      <c r="P2607" s="104"/>
      <c r="Q2607" s="70"/>
      <c r="R2607" s="71"/>
      <c r="S2607" s="4"/>
      <c r="T2607" s="4"/>
    </row>
    <row r="2608" spans="1:20" ht="11.65" customHeight="1">
      <c r="A2608" s="2">
        <v>2488</v>
      </c>
      <c r="C2608" s="105"/>
      <c r="D2608" s="106"/>
      <c r="E2608" s="107"/>
      <c r="G2608" s="106"/>
      <c r="H2608" s="108"/>
      <c r="I2608" s="109"/>
      <c r="J2608" s="109"/>
      <c r="K2608" s="108"/>
      <c r="L2608" s="109"/>
      <c r="M2608" s="109"/>
      <c r="N2608" s="109"/>
      <c r="O2608" s="109"/>
      <c r="P2608" s="109"/>
      <c r="Q2608" s="70"/>
      <c r="R2608" s="71"/>
      <c r="S2608" s="4"/>
      <c r="T2608" s="4"/>
    </row>
    <row r="2609" spans="1:20" ht="11.65" customHeight="1">
      <c r="A2609" s="2">
        <v>2489</v>
      </c>
      <c r="C2609" s="96" t="s">
        <v>626</v>
      </c>
      <c r="H2609" s="72"/>
      <c r="I2609" s="4"/>
      <c r="J2609" s="4"/>
      <c r="K2609" s="72"/>
      <c r="L2609" s="4"/>
      <c r="M2609" s="4"/>
      <c r="N2609" s="4"/>
      <c r="O2609" s="4"/>
      <c r="P2609" s="4"/>
      <c r="Q2609" s="70"/>
      <c r="R2609" s="71"/>
      <c r="S2609" s="4"/>
      <c r="T2609" s="4"/>
    </row>
    <row r="2610" spans="1:20" ht="11.65" customHeight="1">
      <c r="A2610" s="2">
        <v>2490</v>
      </c>
      <c r="C2610" s="96"/>
      <c r="E2610" s="96" t="s">
        <v>131</v>
      </c>
      <c r="H2610" s="72"/>
      <c r="I2610" s="4">
        <v>-22847250.73</v>
      </c>
      <c r="J2610" s="4">
        <v>-3111316.2050000001</v>
      </c>
      <c r="K2610" s="72"/>
      <c r="L2610" s="4">
        <v>-24252687.619888473</v>
      </c>
      <c r="M2610" s="4">
        <f t="shared" ref="M2610:M2618" si="98">L2610-N2610</f>
        <v>-21116850.56462428</v>
      </c>
      <c r="N2610" s="98">
        <v>-3135837.055264194</v>
      </c>
      <c r="O2610" s="4">
        <f t="shared" ref="O2610:O2618" si="99">P2610-N2610</f>
        <v>0</v>
      </c>
      <c r="P2610" s="4">
        <v>-3135837.055264194</v>
      </c>
      <c r="Q2610" s="70"/>
      <c r="R2610" s="71"/>
      <c r="S2610" s="4"/>
      <c r="T2610" s="4"/>
    </row>
    <row r="2611" spans="1:20" ht="11.65" customHeight="1">
      <c r="A2611" s="2">
        <v>2491</v>
      </c>
      <c r="C2611" s="96"/>
      <c r="E2611" s="1" t="s">
        <v>136</v>
      </c>
      <c r="H2611" s="72"/>
      <c r="I2611" s="4">
        <v>0</v>
      </c>
      <c r="J2611" s="4">
        <v>0</v>
      </c>
      <c r="K2611" s="72"/>
      <c r="L2611" s="4">
        <v>0</v>
      </c>
      <c r="M2611" s="4">
        <f t="shared" si="98"/>
        <v>0</v>
      </c>
      <c r="N2611" s="98">
        <v>0</v>
      </c>
      <c r="O2611" s="4">
        <f t="shared" si="99"/>
        <v>0</v>
      </c>
      <c r="P2611" s="4">
        <v>0</v>
      </c>
      <c r="Q2611" s="70"/>
      <c r="R2611" s="71"/>
      <c r="S2611" s="4"/>
      <c r="T2611" s="4"/>
    </row>
    <row r="2612" spans="1:20" ht="11.65" customHeight="1">
      <c r="A2612" s="2">
        <v>2492</v>
      </c>
      <c r="C2612" s="96"/>
      <c r="E2612" s="1" t="s">
        <v>214</v>
      </c>
      <c r="H2612" s="72"/>
      <c r="I2612" s="4">
        <v>0</v>
      </c>
      <c r="J2612" s="4">
        <v>0</v>
      </c>
      <c r="K2612" s="72"/>
      <c r="L2612" s="4">
        <v>0</v>
      </c>
      <c r="M2612" s="4">
        <f t="shared" si="98"/>
        <v>0</v>
      </c>
      <c r="N2612" s="98">
        <v>0</v>
      </c>
      <c r="O2612" s="4">
        <f t="shared" si="99"/>
        <v>0</v>
      </c>
      <c r="P2612" s="4">
        <v>0</v>
      </c>
      <c r="Q2612" s="70"/>
      <c r="R2612" s="71"/>
      <c r="S2612" s="4"/>
      <c r="T2612" s="4"/>
    </row>
    <row r="2613" spans="1:20" ht="11.65" customHeight="1">
      <c r="A2613" s="2">
        <v>2493</v>
      </c>
      <c r="C2613" s="96"/>
      <c r="E2613" s="67" t="s">
        <v>133</v>
      </c>
      <c r="H2613" s="72"/>
      <c r="I2613" s="4">
        <v>-1300879.4950000001</v>
      </c>
      <c r="J2613" s="4">
        <v>-558771.54812731047</v>
      </c>
      <c r="K2613" s="72"/>
      <c r="L2613" s="4">
        <v>-1827567.6265357141</v>
      </c>
      <c r="M2613" s="4">
        <f t="shared" si="98"/>
        <v>-1042565.7905380491</v>
      </c>
      <c r="N2613" s="98">
        <v>-785001.83599766507</v>
      </c>
      <c r="O2613" s="4">
        <f t="shared" si="99"/>
        <v>0</v>
      </c>
      <c r="P2613" s="4">
        <v>-785001.83599766507</v>
      </c>
      <c r="Q2613" s="70"/>
      <c r="R2613" s="71"/>
      <c r="S2613" s="4"/>
      <c r="T2613" s="4"/>
    </row>
    <row r="2614" spans="1:20" ht="11.65" customHeight="1">
      <c r="A2614" s="2">
        <v>2494</v>
      </c>
      <c r="C2614" s="96"/>
      <c r="E2614" s="67" t="s">
        <v>134</v>
      </c>
      <c r="H2614" s="72"/>
      <c r="I2614" s="4">
        <v>-270615418.88999903</v>
      </c>
      <c r="J2614" s="4">
        <v>-115968465.69408725</v>
      </c>
      <c r="K2614" s="72"/>
      <c r="L2614" s="4">
        <v>-294799790.49347293</v>
      </c>
      <c r="M2614" s="4">
        <f t="shared" si="98"/>
        <v>-168467449.45135698</v>
      </c>
      <c r="N2614" s="98">
        <v>-126332341.04211596</v>
      </c>
      <c r="O2614" s="4">
        <f t="shared" si="99"/>
        <v>0</v>
      </c>
      <c r="P2614" s="4">
        <v>-126332341.04211596</v>
      </c>
      <c r="Q2614" s="70"/>
      <c r="R2614" s="71"/>
      <c r="S2614" s="4"/>
      <c r="T2614" s="4"/>
    </row>
    <row r="2615" spans="1:20" ht="11.65" customHeight="1">
      <c r="A2615" s="2">
        <v>2495</v>
      </c>
      <c r="C2615" s="96"/>
      <c r="E2615" s="67" t="s">
        <v>132</v>
      </c>
      <c r="H2615" s="72"/>
      <c r="I2615" s="4">
        <v>-97763900.359999895</v>
      </c>
      <c r="J2615" s="4">
        <v>-48777113.50919874</v>
      </c>
      <c r="K2615" s="72"/>
      <c r="L2615" s="4">
        <v>-108975113.94416706</v>
      </c>
      <c r="M2615" s="4">
        <f t="shared" si="98"/>
        <v>-54604415.93642538</v>
      </c>
      <c r="N2615" s="98">
        <v>-54370698.007741682</v>
      </c>
      <c r="O2615" s="4">
        <f t="shared" si="99"/>
        <v>0</v>
      </c>
      <c r="P2615" s="4">
        <v>-54370698.007741682</v>
      </c>
      <c r="Q2615" s="70"/>
      <c r="R2615" s="71"/>
      <c r="S2615" s="4"/>
      <c r="T2615" s="4"/>
    </row>
    <row r="2616" spans="1:20" ht="11.65" customHeight="1">
      <c r="A2616" s="2">
        <v>2496</v>
      </c>
      <c r="C2616" s="96"/>
      <c r="E2616" s="96" t="s">
        <v>216</v>
      </c>
      <c r="H2616" s="72"/>
      <c r="I2616" s="4">
        <v>0</v>
      </c>
      <c r="J2616" s="4">
        <v>0</v>
      </c>
      <c r="K2616" s="72"/>
      <c r="L2616" s="4">
        <v>0</v>
      </c>
      <c r="M2616" s="4">
        <f>L2616-N2616</f>
        <v>0</v>
      </c>
      <c r="N2616" s="98">
        <v>0</v>
      </c>
      <c r="O2616" s="4">
        <f>P2616-N2616</f>
        <v>0</v>
      </c>
      <c r="P2616" s="4">
        <v>0</v>
      </c>
      <c r="Q2616" s="70"/>
      <c r="R2616" s="71"/>
      <c r="S2616" s="4"/>
      <c r="T2616" s="4"/>
    </row>
    <row r="2617" spans="1:20" ht="11.65" customHeight="1">
      <c r="A2617" s="2">
        <v>2497</v>
      </c>
      <c r="C2617" s="96"/>
      <c r="E2617" s="96" t="s">
        <v>219</v>
      </c>
      <c r="H2617" s="72"/>
      <c r="I2617" s="4">
        <v>0</v>
      </c>
      <c r="J2617" s="4">
        <v>0</v>
      </c>
      <c r="K2617" s="72"/>
      <c r="L2617" s="4">
        <v>0</v>
      </c>
      <c r="M2617" s="4">
        <f>L2617-N2617</f>
        <v>0</v>
      </c>
      <c r="N2617" s="98">
        <v>0</v>
      </c>
      <c r="O2617" s="4">
        <f>P2617-N2617</f>
        <v>0</v>
      </c>
      <c r="P2617" s="4">
        <v>0</v>
      </c>
      <c r="Q2617" s="70"/>
      <c r="R2617" s="71"/>
      <c r="S2617" s="4"/>
      <c r="T2617" s="4"/>
    </row>
    <row r="2618" spans="1:20" ht="11.65" customHeight="1">
      <c r="A2618" s="2">
        <v>2498</v>
      </c>
      <c r="C2618" s="96"/>
      <c r="E2618" s="1" t="s">
        <v>135</v>
      </c>
      <c r="H2618" s="72"/>
      <c r="I2618" s="4">
        <v>-70269540.799999908</v>
      </c>
      <c r="J2618" s="4">
        <v>-30324596.206671692</v>
      </c>
      <c r="K2618" s="72"/>
      <c r="L2618" s="4">
        <v>-71141832.260646805</v>
      </c>
      <c r="M2618" s="4">
        <f t="shared" si="98"/>
        <v>-40440801.45631732</v>
      </c>
      <c r="N2618" s="98">
        <v>-30701030.804329485</v>
      </c>
      <c r="O2618" s="4">
        <f t="shared" si="99"/>
        <v>0</v>
      </c>
      <c r="P2618" s="4">
        <v>-30701030.804329485</v>
      </c>
      <c r="Q2618" s="70"/>
      <c r="R2618" s="71"/>
      <c r="S2618" s="4"/>
      <c r="T2618" s="4"/>
    </row>
    <row r="2619" spans="1:20" ht="11.65" customHeight="1">
      <c r="A2619" s="2">
        <v>2499</v>
      </c>
      <c r="C2619" s="96"/>
      <c r="E2619" s="1" t="s">
        <v>627</v>
      </c>
      <c r="H2619" s="72"/>
      <c r="I2619" s="4">
        <v>7225600.7400000002</v>
      </c>
      <c r="J2619" s="4">
        <v>3784732.9791763555</v>
      </c>
      <c r="K2619" s="72"/>
      <c r="L2619" s="4">
        <f>L2602</f>
        <v>7225600.7400000002</v>
      </c>
      <c r="M2619" s="4">
        <f>M2602</f>
        <v>3440867.7608236447</v>
      </c>
      <c r="N2619" s="4">
        <f>N2602</f>
        <v>3784732.9791763555</v>
      </c>
      <c r="O2619" s="4">
        <f>O2602</f>
        <v>0</v>
      </c>
      <c r="P2619" s="4">
        <f>P2602</f>
        <v>3784732.9791763555</v>
      </c>
      <c r="Q2619" s="70"/>
      <c r="R2619" s="71"/>
      <c r="S2619" s="4"/>
      <c r="T2619" s="4"/>
    </row>
    <row r="2620" spans="1:20" ht="11.65" customHeight="1" thickBot="1">
      <c r="A2620" s="2">
        <v>2500</v>
      </c>
      <c r="C2620" s="96" t="s">
        <v>628</v>
      </c>
      <c r="H2620" s="72" t="s">
        <v>1</v>
      </c>
      <c r="I2620" s="114">
        <v>-455571389.53499883</v>
      </c>
      <c r="J2620" s="114">
        <v>-194955530.18390864</v>
      </c>
      <c r="K2620" s="72"/>
      <c r="L2620" s="114">
        <f>SUM(L2610:L2619)</f>
        <v>-493771391.20471102</v>
      </c>
      <c r="M2620" s="114">
        <f>SUM(M2610:M2619)</f>
        <v>-282231215.43843836</v>
      </c>
      <c r="N2620" s="114">
        <f>SUM(N2610:N2619)</f>
        <v>-211540175.76627263</v>
      </c>
      <c r="O2620" s="114">
        <f>SUM(O2610:O2619)</f>
        <v>0</v>
      </c>
      <c r="P2620" s="114">
        <f>SUM(P2610:P2619)</f>
        <v>-211540175.76627263</v>
      </c>
      <c r="Q2620" s="70"/>
      <c r="R2620" s="71"/>
      <c r="S2620" s="4"/>
      <c r="T2620" s="4"/>
    </row>
    <row r="2621" spans="1:20" ht="11.65" customHeight="1" thickTop="1">
      <c r="A2621" s="2"/>
      <c r="C2621" s="96"/>
      <c r="I2621" s="4"/>
      <c r="J2621" s="4"/>
      <c r="L2621" s="4"/>
      <c r="M2621" s="4"/>
      <c r="N2621" s="4"/>
      <c r="O2621" s="4"/>
      <c r="P2621" s="4"/>
      <c r="Q2621" s="70"/>
      <c r="R2621" s="71"/>
      <c r="S2621" s="4"/>
      <c r="T2621" s="4"/>
    </row>
    <row r="2622" spans="1:20" ht="11.65" customHeight="1">
      <c r="C2622" s="96"/>
      <c r="I2622" s="4"/>
      <c r="J2622" s="4"/>
      <c r="L2622" s="4"/>
      <c r="M2622" s="4"/>
      <c r="N2622" s="4"/>
      <c r="O2622" s="4"/>
      <c r="P2622" s="4"/>
      <c r="Q2622" s="70"/>
      <c r="R2622" s="71"/>
      <c r="S2622" s="4"/>
      <c r="T2622" s="4"/>
    </row>
    <row r="2623" spans="1:20" ht="11.65" customHeight="1">
      <c r="B2623" s="8"/>
      <c r="C2623" s="96"/>
      <c r="D2623" s="8"/>
      <c r="E2623" s="8"/>
      <c r="F2623" s="8"/>
      <c r="G2623" s="8"/>
      <c r="I2623" s="104"/>
      <c r="J2623" s="104"/>
      <c r="L2623" s="104"/>
      <c r="M2623" s="4"/>
      <c r="N2623" s="4"/>
      <c r="O2623" s="4"/>
      <c r="P2623" s="4"/>
      <c r="Q2623" s="70"/>
      <c r="R2623" s="71"/>
      <c r="S2623" s="4"/>
      <c r="T2623" s="4"/>
    </row>
    <row r="2624" spans="1:20">
      <c r="A2624" s="1" t="s">
        <v>629</v>
      </c>
      <c r="C2624" s="96" t="s">
        <v>629</v>
      </c>
      <c r="E2624" s="1" t="s">
        <v>629</v>
      </c>
      <c r="F2624" s="1" t="s">
        <v>629</v>
      </c>
      <c r="G2624" s="1" t="s">
        <v>629</v>
      </c>
      <c r="H2624" s="2" t="s">
        <v>629</v>
      </c>
      <c r="I2624" s="1" t="s">
        <v>629</v>
      </c>
      <c r="J2624" s="1" t="s">
        <v>629</v>
      </c>
      <c r="L2624" s="1" t="s">
        <v>629</v>
      </c>
      <c r="M2624" s="1" t="s">
        <v>629</v>
      </c>
      <c r="N2624" s="1" t="s">
        <v>629</v>
      </c>
      <c r="O2624" s="1" t="s">
        <v>629</v>
      </c>
      <c r="P2624" s="1" t="s">
        <v>629</v>
      </c>
      <c r="Q2624" s="70"/>
      <c r="R2624" s="71"/>
      <c r="S2624" s="4"/>
      <c r="T2624" s="4"/>
    </row>
    <row r="2625" spans="13:20">
      <c r="M2625" s="4"/>
      <c r="N2625" s="4"/>
      <c r="O2625" s="4"/>
      <c r="P2625" s="4"/>
      <c r="Q2625" s="70"/>
      <c r="R2625" s="71"/>
      <c r="S2625" s="4"/>
      <c r="T2625" s="4"/>
    </row>
  </sheetData>
  <printOptions horizontalCentered="1"/>
  <pageMargins left="0.4" right="0" top="0.47" bottom="0.25" header="0.34" footer="0.25"/>
  <pageSetup scale="78" fitToWidth="0" fitToHeight="0" orientation="portrait" r:id="rId1"/>
  <headerFooter alignWithMargins="0">
    <oddHeader xml:space="preserve">&amp;RPage 9.&amp;P&amp;7
</oddHeader>
  </headerFooter>
  <rowBreaks count="38" manualBreakCount="38">
    <brk id="108" max="16383" man="1"/>
    <brk id="185" max="16383" man="1"/>
    <brk id="264" max="14" man="1"/>
    <brk id="333" max="14" man="1"/>
    <brk id="413" max="14" man="1"/>
    <brk id="476" max="14" man="1"/>
    <brk id="544" max="14" man="1"/>
    <brk id="621" max="14" man="1"/>
    <brk id="699" max="14" man="1"/>
    <brk id="773" max="14" man="1"/>
    <brk id="842" max="14" man="1"/>
    <brk id="907" max="14" man="1"/>
    <brk id="975" max="14" man="1"/>
    <brk id="1042" max="14" man="1"/>
    <brk id="1112" max="14" man="1"/>
    <brk id="1185" max="14" man="1"/>
    <brk id="1244" max="14" man="1"/>
    <brk id="1306" max="14" man="1"/>
    <brk id="1365" max="14" man="1"/>
    <brk id="1441" max="14" man="1"/>
    <brk id="1514" max="14" man="1"/>
    <brk id="1587" max="14" man="1"/>
    <brk id="1656" max="14" man="1"/>
    <brk id="1727" max="14" man="1"/>
    <brk id="1789" max="14" man="1"/>
    <brk id="1839" max="14" man="1"/>
    <brk id="1888" max="14" man="1"/>
    <brk id="1956" max="14" man="1"/>
    <brk id="2018" max="14" man="1"/>
    <brk id="2065" max="14" man="1"/>
    <brk id="2126" max="14" man="1"/>
    <brk id="2187" max="14" man="1"/>
    <brk id="2247" max="14" man="1"/>
    <brk id="2297" max="14" man="1"/>
    <brk id="2366" max="14" man="1"/>
    <brk id="2421" max="14" man="1"/>
    <brk id="2498" max="14" man="1"/>
    <brk id="2569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9.1 through 9.39</vt:lpstr>
      <vt:lpstr>'9.1 through 9.39'!Print_Area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2012-02-17T20:31:50Z</dcterms:created>
  <dcterms:modified xsi:type="dcterms:W3CDTF">2012-02-22T20:54:06Z</dcterms:modified>
</cp:coreProperties>
</file>