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480" windowHeight="8955" tabRatio="727" activeTab="3"/>
  </bookViews>
  <sheets>
    <sheet name="ROR (1)" sheetId="1" r:id="rId1"/>
    <sheet name="FFO (17.1)" sheetId="2" r:id="rId2"/>
    <sheet name="Pre-Tax ROR (17.2)" sheetId="3" r:id="rId3"/>
    <sheet name="Fin. Cap. Str. (17.3)" sheetId="4" r:id="rId4"/>
    <sheet name="OBS Debt (17.4)" sheetId="5" r:id="rId5"/>
    <sheet name="S&amp;P IS" sheetId="6" r:id="rId6"/>
    <sheet name="S&amp;P BS" sheetId="7" r:id="rId7"/>
    <sheet name="TOC_Disclaimer" sheetId="8" r:id="rId8"/>
  </sheets>
  <definedNames>
    <definedName name="_WRK1" localSheetId="4">#REF!</definedName>
    <definedName name="_WRK1" localSheetId="2">#REF!</definedName>
    <definedName name="_WRK1">#REF!</definedName>
    <definedName name="_WRK2" localSheetId="4">#REF!</definedName>
    <definedName name="_WRK2" localSheetId="2">#REF!</definedName>
    <definedName name="_WRK2">#REF!</definedName>
    <definedName name="EV__LASTREFTIME__" hidden="1">39198.5712152778</definedName>
    <definedName name="NOTBALANCED" localSheetId="4">#REF!</definedName>
    <definedName name="NOTBALANCED" localSheetId="2">#REF!</definedName>
    <definedName name="NOTBALANCED" localSheetId="0">#REF!</definedName>
    <definedName name="NOTBALANCED">#REF!</definedName>
    <definedName name="NvsASD">"V1999-12-31"</definedName>
    <definedName name="NvsAutoDrillOk">"VN"</definedName>
    <definedName name="NvsElapsedTime">0.0136769675955293</definedName>
    <definedName name="NvsEndTime">36546.4462868056</definedName>
    <definedName name="NvsInstSpec">"%"</definedName>
    <definedName name="NvsLayoutType">"M3"</definedName>
    <definedName name="NvsNplSpec">"%,X,RZF..,CZF.."</definedName>
    <definedName name="NvsPanelEffdt">"V1990-01-01"</definedName>
    <definedName name="NvsPanelSetid">"VAEP"</definedName>
    <definedName name="NvsReqBU">"VX60"</definedName>
    <definedName name="NvsReqBUOnly">"VN"</definedName>
    <definedName name="NvsTransLed">"VN"</definedName>
    <definedName name="NvsTreeASD">"V2020-01-01"</definedName>
    <definedName name="NvsValTbl.CURRENCY_CD">"CURRENCY_CD_TBL"</definedName>
    <definedName name="PAGE3" localSheetId="4">#REF!</definedName>
    <definedName name="PAGE3" localSheetId="2">#REF!</definedName>
    <definedName name="PAGE3" localSheetId="0">#REF!</definedName>
    <definedName name="PAGE3">#REF!</definedName>
    <definedName name="PAGE4" localSheetId="4">#REF!</definedName>
    <definedName name="PAGE4" localSheetId="2">#REF!</definedName>
    <definedName name="PAGE4">#REF!</definedName>
    <definedName name="_xlnm.Print_Area" localSheetId="2">'Pre-Tax ROR (17.2)'!$A$1:$G$25</definedName>
    <definedName name="PRINTJE1" localSheetId="4">#REF!</definedName>
    <definedName name="PRINTJE1" localSheetId="2">#REF!</definedName>
    <definedName name="PRINTJE1" localSheetId="0">#REF!</definedName>
    <definedName name="PRINTJE1">#REF!</definedName>
    <definedName name="PRINTJE2" localSheetId="4">#REF!</definedName>
    <definedName name="PRINTJE2" localSheetId="2">#REF!</definedName>
    <definedName name="PRINTJE2">#REF!</definedName>
    <definedName name="PRTWORK" localSheetId="4">#REF!</definedName>
    <definedName name="PRTWORK" localSheetId="2">#REF!</definedName>
    <definedName name="PRTWORK">#REF!</definedName>
    <definedName name="WORKSHEET" localSheetId="4">#REF!</definedName>
    <definedName name="WORKSHEET" localSheetId="2">#REF!</definedName>
    <definedName name="WORKSHEET">#REF!</definedName>
  </definedNames>
  <calcPr fullCalcOnLoad="1"/>
</workbook>
</file>

<file path=xl/sharedStrings.xml><?xml version="1.0" encoding="utf-8"?>
<sst xmlns="http://schemas.openxmlformats.org/spreadsheetml/2006/main" count="1528" uniqueCount="306">
  <si>
    <t>Rate of Return</t>
  </si>
  <si>
    <t>Line</t>
  </si>
  <si>
    <t>Description</t>
  </si>
  <si>
    <t>Amount</t>
  </si>
  <si>
    <t>Weight</t>
  </si>
  <si>
    <t>Cost</t>
  </si>
  <si>
    <t>Weighted</t>
  </si>
  <si>
    <t>Pre-Tax</t>
  </si>
  <si>
    <t>Total</t>
  </si>
  <si>
    <t>Significant</t>
  </si>
  <si>
    <t>Reference</t>
  </si>
  <si>
    <t>Rate Base</t>
  </si>
  <si>
    <t>Weighted Common Return</t>
  </si>
  <si>
    <t>Pre-Tax Rate of Return</t>
  </si>
  <si>
    <t>Income to Common</t>
  </si>
  <si>
    <t>Line 1 x Line 2.</t>
  </si>
  <si>
    <t>EBIT</t>
  </si>
  <si>
    <t>Line 1 x Line 3.</t>
  </si>
  <si>
    <t>Depreciation &amp; Amortization</t>
  </si>
  <si>
    <t>Imputed Amortization</t>
  </si>
  <si>
    <t>Deferred Income Taxes &amp; ITC</t>
  </si>
  <si>
    <t>Funds from Operations (FFO)</t>
  </si>
  <si>
    <t>Sum of Line 4 and Lines 6 through 8.</t>
  </si>
  <si>
    <t>Imputed Interest Expense</t>
  </si>
  <si>
    <t>EBITDA</t>
  </si>
  <si>
    <t>Sum of Lines 5 through 7 and Line 10.</t>
  </si>
  <si>
    <t>Total Debt Ratio</t>
  </si>
  <si>
    <t>45% - 50%</t>
  </si>
  <si>
    <t>Debt to EBITDA</t>
  </si>
  <si>
    <t>3.0x - 4.0x</t>
  </si>
  <si>
    <t>(Line 1 x Line 12) / Line 11.</t>
  </si>
  <si>
    <t>FFO to Total Debt</t>
  </si>
  <si>
    <t>20% - 30%</t>
  </si>
  <si>
    <t>Line 9 / (Line 1 x Line 12).</t>
  </si>
  <si>
    <t>Sources:</t>
  </si>
  <si>
    <t>Total Long-Term Debt</t>
  </si>
  <si>
    <t>Common Equity</t>
  </si>
  <si>
    <t>(1)</t>
  </si>
  <si>
    <t>(2)</t>
  </si>
  <si>
    <t>(3)</t>
  </si>
  <si>
    <t>(4)</t>
  </si>
  <si>
    <t>Aggressive</t>
  </si>
  <si>
    <t>50% - 60%</t>
  </si>
  <si>
    <t>12% - 20%</t>
  </si>
  <si>
    <r>
      <t>S&amp;P Benchmark</t>
    </r>
    <r>
      <rPr>
        <b/>
        <vertAlign val="superscript"/>
        <sz val="12"/>
        <rFont val="Arial"/>
        <family val="2"/>
      </rPr>
      <t>1/2</t>
    </r>
  </si>
  <si>
    <t>(Financial Capital Structure)</t>
  </si>
  <si>
    <t>Long-Term Debt</t>
  </si>
  <si>
    <t>Tax Conversion Factor*</t>
  </si>
  <si>
    <t>Standard &amp; Poor's Credit Metrics</t>
  </si>
  <si>
    <t>(Pre-Tax Rate of Return)</t>
  </si>
  <si>
    <t>Amount (000)</t>
  </si>
  <si>
    <t>Note:</t>
  </si>
  <si>
    <t>Retail</t>
  </si>
  <si>
    <t>Cost of Service</t>
  </si>
  <si>
    <t>Off Balance Sheet Debt*</t>
  </si>
  <si>
    <t>4.0x - 5.0x</t>
  </si>
  <si>
    <r>
      <rPr>
        <vertAlign val="superscript"/>
        <sz val="12"/>
        <rFont val="Arial"/>
        <family val="2"/>
      </rPr>
      <t>1</t>
    </r>
    <r>
      <rPr>
        <sz val="12"/>
        <rFont val="Arial"/>
        <family val="2"/>
      </rPr>
      <t xml:space="preserve"> Standard &amp; Poor's: "Criteria Methodology: Business Risk/Financial Risk Matrix Expanded," May 27, 2009.</t>
    </r>
  </si>
  <si>
    <t>Preferred Stock</t>
  </si>
  <si>
    <t>PacifiCorp</t>
  </si>
  <si>
    <t xml:space="preserve">Rocky Mountain Power </t>
  </si>
  <si>
    <t>Standard and Poor's Credit Metrics</t>
  </si>
  <si>
    <t>(Off-Balance Sheet Debt Equivalents)</t>
  </si>
  <si>
    <r>
      <t>Total Company</t>
    </r>
    <r>
      <rPr>
        <vertAlign val="superscript"/>
        <sz val="10"/>
        <rFont val="Arial"/>
        <family val="2"/>
      </rPr>
      <t>2</t>
    </r>
  </si>
  <si>
    <t>Off-Balance Sheet Debt</t>
  </si>
  <si>
    <t xml:space="preserve">   Operating Leases</t>
  </si>
  <si>
    <t xml:space="preserve">   Purchased Power Agreements</t>
  </si>
  <si>
    <t>Total Off-Balance Sheet Debt</t>
  </si>
  <si>
    <t>Total Imputed Interest Expense</t>
  </si>
  <si>
    <t>Imputed Amortization Expense</t>
  </si>
  <si>
    <t>Total Imputed Amortization Expense</t>
  </si>
  <si>
    <t>Page 2, Line 4, Col. 5.</t>
  </si>
  <si>
    <t xml:space="preserve">   Line 1 / Line 2 </t>
  </si>
  <si>
    <t>Page 2, Line 3, Col. 4.</t>
  </si>
  <si>
    <t>Page 4, Line 14, Col 1.</t>
  </si>
  <si>
    <t>Page 4, Line 13, Col 1.</t>
  </si>
  <si>
    <t>* Page 4, Line 6, Col. 1.</t>
  </si>
  <si>
    <t>Adjusted Capital Structure</t>
  </si>
  <si>
    <t>Page 3, Line 3, Col. 2.</t>
  </si>
  <si>
    <t>This Export copy displays all available data for the selected tab(s), including filtered data that may not currently appear on the screen.</t>
  </si>
  <si>
    <t>Entity</t>
  </si>
  <si>
    <t>Last updated</t>
  </si>
  <si>
    <t>06-Mar-2012 12:02 PM EST</t>
  </si>
  <si>
    <t>Source</t>
  </si>
  <si>
    <t>Adjusted</t>
  </si>
  <si>
    <t>Period</t>
  </si>
  <si>
    <t>Annual</t>
  </si>
  <si>
    <t>Currency</t>
  </si>
  <si>
    <t>Reported Currency</t>
  </si>
  <si>
    <t>Currency Conversion</t>
  </si>
  <si>
    <t>Historical</t>
  </si>
  <si>
    <t>Column Order</t>
  </si>
  <si>
    <t>Latest on Left</t>
  </si>
  <si>
    <t>31-Dec-2011</t>
  </si>
  <si>
    <t>31-Dec-2010</t>
  </si>
  <si>
    <t>31-Dec-2009</t>
  </si>
  <si>
    <t>31-Dec-2008</t>
  </si>
  <si>
    <t>31-Dec-2007</t>
  </si>
  <si>
    <t>31-Dec-2006</t>
  </si>
  <si>
    <t>31-Mar-2006</t>
  </si>
  <si>
    <t>31-Mar-2005</t>
  </si>
  <si>
    <t>31-Mar-2004</t>
  </si>
  <si>
    <t>(Units reported in: Millions)</t>
  </si>
  <si>
    <t>Most Recent 3 Yrs. Unweighted Avg.</t>
  </si>
  <si>
    <t>USD</t>
  </si>
  <si>
    <t>Sales</t>
  </si>
  <si>
    <t>Other operating revenues</t>
  </si>
  <si>
    <t/>
  </si>
  <si>
    <t>Revenues, pre-adjusted</t>
  </si>
  <si>
    <t>Less: Captive finance revenues</t>
  </si>
  <si>
    <t>Plus: Revenues, consolidating (deconsolidating)</t>
  </si>
  <si>
    <t>Less: Nonrecourse interest</t>
  </si>
  <si>
    <t>Less: Securitized interest</t>
  </si>
  <si>
    <t>Less: Amortized portion of nonrecourse debt</t>
  </si>
  <si>
    <t>Less: Amortized portion of securitized debt</t>
  </si>
  <si>
    <t>Plus: Revenues - Finance/Interest Income</t>
  </si>
  <si>
    <t>Plus: Revenues - Profit on disposals</t>
  </si>
  <si>
    <t>Plus: Revenues - Derivatives</t>
  </si>
  <si>
    <t>Plus: Revenues (ad hoc)</t>
  </si>
  <si>
    <t>Revenues, adjusted</t>
  </si>
  <si>
    <t>Cost of goods sold</t>
  </si>
  <si>
    <t>SG&amp;A</t>
  </si>
  <si>
    <t>R&amp;D</t>
  </si>
  <si>
    <t>Raw materials, supplies, and merchandise</t>
  </si>
  <si>
    <t>Change in stocks</t>
  </si>
  <si>
    <t>Capitalized costs</t>
  </si>
  <si>
    <t>Staff expense, total</t>
  </si>
  <si>
    <t>Taxes other than income</t>
  </si>
  <si>
    <t>Operating expense, other</t>
  </si>
  <si>
    <t>Income (expense) of unconsolidated companies</t>
  </si>
  <si>
    <t>Special item gains/(losses)-disposals, restructuring, FX, asset sales</t>
  </si>
  <si>
    <t>Operating expenses (bef. D&amp;A), total, pre-adjusted</t>
  </si>
  <si>
    <t>Operating income (bef. D&amp;A), pre-adjusted</t>
  </si>
  <si>
    <t>Plus: Trade receivables sold</t>
  </si>
  <si>
    <t>Plus: OLA rent</t>
  </si>
  <si>
    <t>Plus: Captive finance operating expense</t>
  </si>
  <si>
    <t>Less: Expenses, consolidating (deconsolidating)</t>
  </si>
  <si>
    <t>Plus: ARO finance costs</t>
  </si>
  <si>
    <t>Plus: PPA depreciation</t>
  </si>
  <si>
    <t>Plus: PPA interest expense</t>
  </si>
  <si>
    <t>Less: Capitalized development costs</t>
  </si>
  <si>
    <t>Less: Infrastructure renewal costs</t>
  </si>
  <si>
    <t>Plus: Capitalized Interest (EBITDA transfer from inventory)</t>
  </si>
  <si>
    <t>Plus: Pension &amp; other postretirement expense</t>
  </si>
  <si>
    <t>Plus: EBITDA - Income (expense) of unconsolidated companies</t>
  </si>
  <si>
    <t>Plus: EBITDA - Gain/(Loss) on disposals of PP&amp;E</t>
  </si>
  <si>
    <t>Plus: EBITDA - Foreign Exchange gain/(loss)</t>
  </si>
  <si>
    <t>Plus: EBITDA - Restructuring costs</t>
  </si>
  <si>
    <t>Plus: EBITDA - Derivatives</t>
  </si>
  <si>
    <t>Plus: EBITDA - Settlement (litigation/insurance) costs</t>
  </si>
  <si>
    <t>Plus: EBITDA - Valuation gains/(losses)</t>
  </si>
  <si>
    <t>Plus: EBITDA - Business Divestments</t>
  </si>
  <si>
    <t>Plus: EBITDA - Inventory</t>
  </si>
  <si>
    <t>Plus: EBITDA - Other income/(expense)</t>
  </si>
  <si>
    <t>Plus: Operating expenses (ad hoc)</t>
  </si>
  <si>
    <t>Operating income (bef. D&amp;A), pension adjusted</t>
  </si>
  <si>
    <t>D&amp;A, pre-adjusted</t>
  </si>
  <si>
    <t>Impairment charges/(reversals)</t>
  </si>
  <si>
    <t>Asset valuation gains/(losses)</t>
  </si>
  <si>
    <t>D&amp;A, Impairment &amp; Valuation changes, pre-adjusted</t>
  </si>
  <si>
    <t>Plus: OLA depreciation</t>
  </si>
  <si>
    <t>Less: Captive Finance depreciation</t>
  </si>
  <si>
    <t>Plus: Depreciation, consolidating (deconsolidating)</t>
  </si>
  <si>
    <t>Less: Amortized development costs</t>
  </si>
  <si>
    <t>Plus: D&amp;A - Asset Valuation gains/(losses)</t>
  </si>
  <si>
    <t>Plus: D&amp;A - Impairment charges/(reversals)</t>
  </si>
  <si>
    <t>Plus: D&amp;A - Reverse Goodwill amortisation</t>
  </si>
  <si>
    <t>Plus: D&amp;A (ad hoc)</t>
  </si>
  <si>
    <t>D&amp;A, adjusted</t>
  </si>
  <si>
    <t>Operating income (after D&amp;A), adjusted</t>
  </si>
  <si>
    <t>Non-operating income (expense), total</t>
  </si>
  <si>
    <t>EBIT, pre-adjusted</t>
  </si>
  <si>
    <t>Plus: EBIT - Finance/Interest income</t>
  </si>
  <si>
    <t>Plus: EBIT - Income (expense) of unconsolidated companies</t>
  </si>
  <si>
    <t>Plus: EBIT (ad hoc)</t>
  </si>
  <si>
    <t>Less: Captive Finance investment income</t>
  </si>
  <si>
    <t>Plus: Non-operating income/(expense), consolidating (deconsolidating)</t>
  </si>
  <si>
    <t>Plus: Transfer pmt. (to) from captive fin. co.</t>
  </si>
  <si>
    <t>EBIT, adjusted</t>
  </si>
  <si>
    <t>Interest expense, pre-adjusted</t>
  </si>
  <si>
    <t>Plus: Capitalized interest</t>
  </si>
  <si>
    <t>Plus: OLA interest expense</t>
  </si>
  <si>
    <t>Plus: Interest from receivables sold</t>
  </si>
  <si>
    <t>Plus: receivables sold interest adjustment</t>
  </si>
  <si>
    <t>Less: Captive finance interest</t>
  </si>
  <si>
    <t>Plus: Interest expense, consolidating (deconsolidating)</t>
  </si>
  <si>
    <t>Plus: Debt-like hybrid pmts. reported as dividends</t>
  </si>
  <si>
    <t>Less: Equity-like hybrid pmts. reported as interest</t>
  </si>
  <si>
    <t>Less: 50% of intermediate-equity hybrid pmts. reported as interest expense</t>
  </si>
  <si>
    <t>Plus: 50% of intermediate-equity hybrid pmts. reported as dividends</t>
  </si>
  <si>
    <t>Plus: Pension &amp; other postretirement expense, normalized data</t>
  </si>
  <si>
    <t>Plus: Interest expense - Derivatives</t>
  </si>
  <si>
    <t>Plus: Interest expense - Shareholder loan</t>
  </si>
  <si>
    <t>Plus: Interest expense (ad hoc)</t>
  </si>
  <si>
    <t>Interest expense, adjusted (pensions normalized)</t>
  </si>
  <si>
    <t>EBITDA, pre-adjusted</t>
  </si>
  <si>
    <t>Plus: Trade Receivables sold</t>
  </si>
  <si>
    <t>Plus: Exploration costs</t>
  </si>
  <si>
    <t>Plus: Dividends received from equity investments</t>
  </si>
  <si>
    <t>Plus: Stock compensation expense</t>
  </si>
  <si>
    <t>EBITDA, adjusted</t>
  </si>
  <si>
    <t>Rep. Currency</t>
  </si>
  <si>
    <t>Exchange Rate</t>
  </si>
  <si>
    <t>Conversion Method</t>
  </si>
  <si>
    <t>H</t>
  </si>
  <si>
    <t>* Note: NM-Not Meaningful</t>
  </si>
  <si>
    <t>Cash &amp; short-term investments, pre-adjusted</t>
  </si>
  <si>
    <t>Less: Restricted cash</t>
  </si>
  <si>
    <t>Less: Surplus cash and near-cash investments</t>
  </si>
  <si>
    <t>Plus: Cash, consolidating (deconsolidating)</t>
  </si>
  <si>
    <t>Cash &amp; short-term investments, adjusted</t>
  </si>
  <si>
    <t>Receivables, pre-adjusted</t>
  </si>
  <si>
    <t>Plus: Finance receivables sold</t>
  </si>
  <si>
    <t>Less: Parent short-term finance receivables</t>
  </si>
  <si>
    <t>Receivables, adjusted</t>
  </si>
  <si>
    <t>Inventories, pre-adjusted</t>
  </si>
  <si>
    <t>Other current assets, pre-adjusted</t>
  </si>
  <si>
    <t>Total current assets, adjusted</t>
  </si>
  <si>
    <t>Total assets, pre-adjusted</t>
  </si>
  <si>
    <t>Less: Total assets of captive finance entity</t>
  </si>
  <si>
    <t>Plus: Total assets, consolidating (deconsolidating)</t>
  </si>
  <si>
    <t>Plus: Present value of operating leases</t>
  </si>
  <si>
    <t>Plus: Total assets - Fair Value</t>
  </si>
  <si>
    <t>Plus: Total assets (ad hoc)</t>
  </si>
  <si>
    <t>Total assets, adjusted</t>
  </si>
  <si>
    <t>Debt</t>
  </si>
  <si>
    <t>Short-term debt</t>
  </si>
  <si>
    <t>Long-term debt</t>
  </si>
  <si>
    <t>Debt, pre-adjusted</t>
  </si>
  <si>
    <t>Plus: OLA debt</t>
  </si>
  <si>
    <t>Less: Captive finance debt</t>
  </si>
  <si>
    <t>Plus: Debt, consolidating (deconsolidating)</t>
  </si>
  <si>
    <t>Less: Nonrecourse debt</t>
  </si>
  <si>
    <t>Less: Securitized debt</t>
  </si>
  <si>
    <t>Plus: Purchase power debt equivalent</t>
  </si>
  <si>
    <t>Plus: ARO debt adjustment</t>
  </si>
  <si>
    <t>Plus: Low-equity hybrid reported as equity</t>
  </si>
  <si>
    <t>Less: High-equity hybrid reported as debt</t>
  </si>
  <si>
    <t>Less: 50% of intermediate-equity hybrid reported as debt</t>
  </si>
  <si>
    <t>Plus: 50% of intermediate-equity hybrid reported as equity</t>
  </si>
  <si>
    <t>Plus: Pension &amp; other postretirement debt/deferred compensation</t>
  </si>
  <si>
    <t>Plus: Other debt-like obligations (guarantees, litigation, etc.)</t>
  </si>
  <si>
    <t>Plus: Accrued interest not included in pre-adjusted debt</t>
  </si>
  <si>
    <t>Plus: Debt - Litigation</t>
  </si>
  <si>
    <t>Plus: Debt - Workers Compensation/Self Insurance</t>
  </si>
  <si>
    <t>Plus: Debt - Volumetric Production Payments</t>
  </si>
  <si>
    <t>Plus: Debt - Unamortised capitalized borrowing costs</t>
  </si>
  <si>
    <t>Plus: Debt - Derivatives</t>
  </si>
  <si>
    <t>Plus: Debt - Foreign currency hedges</t>
  </si>
  <si>
    <t>Plus: Debt - Fair value adjustments</t>
  </si>
  <si>
    <t>Plus: Debt - Finance leases</t>
  </si>
  <si>
    <t>Plus: Debt - Put options on minority stakes</t>
  </si>
  <si>
    <t>Plus: Debt - Debt serviced by third parties</t>
  </si>
  <si>
    <t>Plus: Debt - Shareholder loans</t>
  </si>
  <si>
    <t>Plus: Debt - Equity component of convertible debt</t>
  </si>
  <si>
    <t>Plus: Debt - Tax Liabilities</t>
  </si>
  <si>
    <t>Plus: Debt (ad hoc)</t>
  </si>
  <si>
    <t>Debt, adjusted</t>
  </si>
  <si>
    <t>Preferred stock, pre-adjusted</t>
  </si>
  <si>
    <t>Less: Low-equity hybrid reported as equity</t>
  </si>
  <si>
    <t>Plus: High-equity hybrid reported as debt</t>
  </si>
  <si>
    <t>Plus: 50% of intermediate-equity hybrid reported as debt</t>
  </si>
  <si>
    <t>Less: 50% of intermediate-equity hybrid reported as equity</t>
  </si>
  <si>
    <t>Preferred stock, adjusted</t>
  </si>
  <si>
    <t>Common equity, pre-adjusted</t>
  </si>
  <si>
    <t>Less: Captive finance equity</t>
  </si>
  <si>
    <t>Plus: Equity, consolidating (deconsolidating)</t>
  </si>
  <si>
    <t>Plus: Pension &amp; other postretirement equity</t>
  </si>
  <si>
    <t>Plus: Equity - Government grants</t>
  </si>
  <si>
    <t>Plus: Equity - Equity component of convertible debt</t>
  </si>
  <si>
    <t>Plus: Equity - Fair Value adjustments</t>
  </si>
  <si>
    <t>Plus: Equity (ad hoc)</t>
  </si>
  <si>
    <t>Common equity, adjusted</t>
  </si>
  <si>
    <t>Copyright © 2012 by Standard &amp; Poor's Financial Services LLC. All rights reserved.</t>
  </si>
  <si>
    <t>No content (including ratings, credit-related analyses and data, model, software or other application or output therefrom) or any part thereof (Content) may be modified, reverse engineered, reproduced or distributed in any form by any means, or stored in a database or retrieval system, without the prior written permission of Standard &amp; Poor's Financial Services LLC or its affiliates (collectively, S&amp;P). The Content shall not be used for any unlawful or unauthorized purposes. S&amp;P and any third-party providers, as well as their directors, officers, shareholders, employees or agents (collectively S&amp;P Parties) do not guarantee the accuracy, completeness, timeliness or availability of the Content. S&amp;P Parties are not responsible for any errors or omissions (negligent or otherwise), regardless of the cause, for the results obtained from the use of the Content, or for the security or maintenance of any data input by the user. The Content is provided on an "as is" basis. S&amp;P PARTIES DISCLAIM ANY AND ALL EXPRESS OR IMPLIED WARRANTIES, INCLUDING, BUT NOT LIMITED TO, ANY WARRANTIES OF MERCHANTABILITY OR FITNESS FOR A PARTICULAR PURPOSE OR USE, FREEDOM FROM BUGS, SOFTWARE ERRORS OR DEFECTS, THAT THE CONTENT'S FUNCTIONING WILL BE UNINTERRUPTED, OR THAT THE CONTENT WILL OPERATE WITH ANY SOFTWARE OR HARDWARE CONFIGURATION. In no event shall S&amp;P Parties be liable to any party for any direct, indirect, incidental, exemplary, compensatory, punitive, special or consequential damages, costs, expenses, legal fees, or losses (including, without limitation, lost income or lost profits and opportunity costs or losses caused by negligence) in connection with any use of the Content even if advised of the possibility of such damages.</t>
  </si>
  <si>
    <t>Credit-related and other analyses, including ratings, and statements in the Content are statements of opinion as of the date they are expressed and not statements of fact. S&amp;P's opinions, analyses, and rating acknowledgment decisions (described below) are not recommendations to purchase, hold, or sell any securities or to make any investment decisions, and do not address the suitability of any security. S&amp;P assumes no obligation to update the Content following publication in any form or format. The Content should not be relied on and is not a substitute for the skill, judgment and experience of the user, its management, employees, advisors and/or clients when making investment and other business decisions. S&amp;P does not act as a fiduciary or an investment advisor except where registered as such. While S&amp;P has obtained information from sources it believes to be reliable, S&amp;P does not perform an audit and undertakes no duty of due diligence or independent verification of any information it receives.</t>
  </si>
  <si>
    <t>To the extent that regulatory authorities allow a rating agency to acknowledge in one jurisdiction a rating issued in another jurisdiction for certain regulatory purposes, S&amp;P reserves the right to assign, withdraw, or suspend such acknowledgement at any time and in its sole discretion. S&amp;P Parties disclaim any duty whatsoever arising out of the assignment, withdrawal, or suspension of an acknowledgment as well as any liability for any damage alleged to have been suffered on account thereof.</t>
  </si>
  <si>
    <t>S&amp;P keeps certain activities of its business units separate from each other in order to preserve the independence and objectivity of their respective activities. As a result, certain business units of S&amp;P may have information that is not available to other S&amp;P business units. S&amp;P has established policies and procedures to maintain the confidentiality of certain nonpublic information received in connection with each analytical process.</t>
  </si>
  <si>
    <t>S&amp;P may receive compensation for its ratings and certain analyses, normally from issuers or underwriters of securities or from obligors. S&amp;P reserves the right to disseminate its opinions and analyses. S&amp;P's public ratings and analyses are made available on its Web sites, www.standardandpoors.com (free of charge), and www.ratingsdirect.com and www.globalcreditportal.com (subscription), and may be distributed through other means, including via S&amp;P publications and third-party redistributors. Additional information about our ratings fees is available at www.standardandpoors.com/usratingsfees.</t>
  </si>
  <si>
    <t>You are using a functionality that permits you to export content from RatingsDirect on the Global Credit Portal. You are permitted to provide limited excerpts of information from this export to others provided you: (1) do so solely in the ordinary course of your internal business; (2) do not provide RatingsDirect information in any manner that may obviate the need for the individuals who receive such excerpts to obtain their own Global Credit Portal password/license; and, (3) provide S&amp;P with appropriate attribution and a disclaimer on S&amp;P's behalf.</t>
  </si>
  <si>
    <t>To reprint, translate, or use the data or information other than as provided herein, contact Client Services, 55 Water Street, New York, NY 10041; (1) 212-438-7280 or by e-mail to: research_request@standardandpoors.com.</t>
  </si>
  <si>
    <t>Any Passwords/user IDs issued by S&amp;P to users are single user dedicated and may ONLY be used by the individual to whom they have been assigned. No sharing of passwords/user IDs and no simultaneous access via the same password/user ID is permitted.</t>
  </si>
  <si>
    <t>300259732</t>
  </si>
  <si>
    <t xml:space="preserve">   Line 3 x Line 9.</t>
  </si>
  <si>
    <t xml:space="preserve">   Line 3 x Line 12.</t>
  </si>
  <si>
    <t>Exhibit FEA-1 (MPG-1).</t>
  </si>
  <si>
    <t>RMP UT May 2013 Rate Base</t>
  </si>
  <si>
    <t>Total UT May 2013 Rate Base</t>
  </si>
  <si>
    <t>Rocky Mountain Power UT Allocation</t>
  </si>
  <si>
    <t>* Exhibit RMP___(SRM-3), Page 2.1.</t>
  </si>
  <si>
    <t>Exhibit RMP___(SRM-3), Page 1.0.</t>
  </si>
  <si>
    <r>
      <rPr>
        <vertAlign val="superscript"/>
        <sz val="12"/>
        <color indexed="8"/>
        <rFont val="Arial"/>
        <family val="2"/>
      </rPr>
      <t>2</t>
    </r>
    <r>
      <rPr>
        <sz val="12"/>
        <color indexed="8"/>
        <rFont val="Arial"/>
        <family val="2"/>
      </rPr>
      <t xml:space="preserve"> </t>
    </r>
    <r>
      <rPr>
        <i/>
        <sz val="12"/>
        <color indexed="8"/>
        <rFont val="Arial"/>
        <family val="2"/>
      </rPr>
      <t xml:space="preserve">S&amp;P RatingsDirect: </t>
    </r>
    <r>
      <rPr>
        <sz val="12"/>
        <color indexed="8"/>
        <rFont val="Arial"/>
        <family val="2"/>
      </rPr>
      <t>"U.S. Regulated Electric Utilities, Strongest to Weakest," April 20, 2012.</t>
    </r>
  </si>
  <si>
    <t>Based on the April 2012, S&amp;P metrics, PacifiCorp has an "Excellent" business profile and a "Significant" financial profile.</t>
  </si>
  <si>
    <t>Page 2 of 4.</t>
  </si>
  <si>
    <r>
      <t>Rocky Mountain Power UT Allocator</t>
    </r>
    <r>
      <rPr>
        <b/>
        <vertAlign val="superscript"/>
        <sz val="10"/>
        <rFont val="Arial"/>
        <family val="2"/>
      </rPr>
      <t>1</t>
    </r>
  </si>
  <si>
    <t>Jurisdictional Allocator</t>
  </si>
  <si>
    <t>Common Equity*</t>
  </si>
  <si>
    <t>Confidential Workpapers.</t>
  </si>
  <si>
    <t>** The common equity balance was developed on MPG's</t>
  </si>
  <si>
    <t>Long-Term Debt*</t>
  </si>
  <si>
    <t>Sources and Notes:</t>
  </si>
  <si>
    <t xml:space="preserve">* The long-term debt balance reflects the updated financing </t>
  </si>
  <si>
    <t>activities as outlined in RMP Williams Rebuttal WY.</t>
  </si>
  <si>
    <t>Williams Direct at 2, adjusted to remove common equity</t>
  </si>
  <si>
    <t xml:space="preserve"> supporting non-utility assets.</t>
  </si>
  <si>
    <r>
      <rPr>
        <vertAlign val="superscript"/>
        <sz val="10"/>
        <color indexed="8"/>
        <rFont val="Arial"/>
        <family val="2"/>
      </rPr>
      <t>1</t>
    </r>
    <r>
      <rPr>
        <sz val="10"/>
        <color indexed="8"/>
        <rFont val="Arial"/>
        <family val="2"/>
      </rPr>
      <t xml:space="preserve"> Exhibit RMP___(SRM-3), Page 2.2.</t>
    </r>
  </si>
  <si>
    <r>
      <rPr>
        <vertAlign val="superscript"/>
        <sz val="10"/>
        <color indexed="8"/>
        <rFont val="Arial"/>
        <family val="2"/>
      </rPr>
      <t>2</t>
    </r>
    <r>
      <rPr>
        <sz val="10"/>
        <color indexed="8"/>
        <rFont val="Arial"/>
        <family val="2"/>
      </rPr>
      <t xml:space="preserve"> Standard &amp; Poor's Ratings Direct, On-Line.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</si>
</sst>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x"/>
    <numFmt numFmtId="166" formatCode="_(* #,##0_);_(* \(#,##0\);_(* &quot;-&quot;??_);_(@_)"/>
    <numFmt numFmtId="167" formatCode="0.0000"/>
    <numFmt numFmtId="168" formatCode="0.0"/>
    <numFmt numFmtId="169" formatCode="0.000%"/>
    <numFmt numFmtId="170" formatCode="_(* #,##0.0000_);_(* \(#,##0.0000\);_(* &quot;-&quot;??_);_(@_)"/>
    <numFmt numFmtId="171" formatCode="0.0%"/>
  </numFmts>
  <fonts count="95">
    <font>
      <sz val="11"/>
      <color theme="1"/>
      <name val="Arial"/>
      <family val="2"/>
    </font>
    <font>
      <sz val="11"/>
      <color indexed="8"/>
      <name val="Arial"/>
      <family val="2"/>
    </font>
    <font>
      <sz val="10"/>
      <name val="Arial"/>
      <family val="2"/>
    </font>
    <font>
      <sz val="8"/>
      <name val="Arial"/>
      <family val="2"/>
    </font>
    <font>
      <sz val="10"/>
      <name val="MS Sans Serif"/>
      <family val="2"/>
    </font>
    <font>
      <b/>
      <sz val="10"/>
      <name val="MS Sans Serif"/>
      <family val="2"/>
    </font>
    <font>
      <vertAlign val="superscript"/>
      <sz val="10"/>
      <name val="Arial"/>
      <family val="2"/>
    </font>
    <font>
      <sz val="12"/>
      <color indexed="8"/>
      <name val="Arial"/>
      <family val="2"/>
    </font>
    <font>
      <b/>
      <vertAlign val="superscript"/>
      <sz val="12"/>
      <name val="Arial"/>
      <family val="2"/>
    </font>
    <font>
      <sz val="12"/>
      <name val="Arial"/>
      <family val="2"/>
    </font>
    <font>
      <vertAlign val="superscript"/>
      <sz val="12"/>
      <name val="Arial"/>
      <family val="2"/>
    </font>
    <font>
      <vertAlign val="superscript"/>
      <sz val="12"/>
      <color indexed="8"/>
      <name val="Arial"/>
      <family val="2"/>
    </font>
    <font>
      <i/>
      <sz val="12"/>
      <color indexed="8"/>
      <name val="Arial"/>
      <family val="2"/>
    </font>
    <font>
      <b/>
      <sz val="14"/>
      <name val="Arial"/>
      <family val="2"/>
    </font>
    <font>
      <b/>
      <sz val="12"/>
      <name val="Arial"/>
      <family val="2"/>
    </font>
    <font>
      <b/>
      <sz val="10"/>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11"/>
      <name val="Arial"/>
      <family val="2"/>
    </font>
    <font>
      <b/>
      <u val="single"/>
      <sz val="11"/>
      <name val="Arial"/>
      <family val="2"/>
    </font>
    <font>
      <sz val="11"/>
      <name val="Arial"/>
      <family val="2"/>
    </font>
    <font>
      <u val="single"/>
      <sz val="11"/>
      <name val="Arial"/>
      <family val="2"/>
    </font>
    <font>
      <b/>
      <vertAlign val="superscript"/>
      <sz val="10"/>
      <name val="Arial"/>
      <family val="2"/>
    </font>
    <font>
      <sz val="7"/>
      <color indexed="23"/>
      <name val="Arial"/>
      <family val="2"/>
    </font>
    <font>
      <b/>
      <sz val="7"/>
      <color indexed="23"/>
      <name val="Arial"/>
      <family val="2"/>
    </font>
    <font>
      <sz val="8"/>
      <color indexed="23"/>
      <name val="Arial"/>
      <family val="2"/>
    </font>
    <font>
      <sz val="8"/>
      <name val="Verdana"/>
      <family val="2"/>
    </font>
    <font>
      <sz val="7"/>
      <color indexed="23"/>
      <name val="Verdana"/>
      <family val="2"/>
    </font>
    <font>
      <sz val="10"/>
      <color indexed="8"/>
      <name val="Arial"/>
      <family val="2"/>
    </font>
    <font>
      <vertAlign val="superscript"/>
      <sz val="10"/>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u val="single"/>
      <sz val="11"/>
      <color indexed="8"/>
      <name val="Arial"/>
      <family val="2"/>
    </font>
    <font>
      <b/>
      <sz val="12"/>
      <color indexed="8"/>
      <name val="Arial"/>
      <family val="2"/>
    </font>
    <font>
      <b/>
      <u val="single"/>
      <sz val="12"/>
      <color indexed="8"/>
      <name val="Arial"/>
      <family val="2"/>
    </font>
    <font>
      <u val="singleAccounting"/>
      <sz val="11"/>
      <color indexed="8"/>
      <name val="Arial"/>
      <family val="2"/>
    </font>
    <font>
      <u val="single"/>
      <sz val="11"/>
      <color indexed="8"/>
      <name val="Arial"/>
      <family val="2"/>
    </font>
    <font>
      <b/>
      <u val="single"/>
      <sz val="10"/>
      <color indexed="8"/>
      <name val="Arial"/>
      <family val="2"/>
    </font>
    <font>
      <b/>
      <sz val="10"/>
      <color indexed="8"/>
      <name val="Arial"/>
      <family val="2"/>
    </font>
    <font>
      <u val="singleAccounting"/>
      <sz val="10"/>
      <color indexed="8"/>
      <name val="Arial"/>
      <family val="2"/>
    </font>
    <font>
      <b/>
      <sz val="20"/>
      <color indexed="8"/>
      <name val="Arial"/>
      <family val="2"/>
    </font>
    <font>
      <b/>
      <sz val="16"/>
      <color indexed="8"/>
      <name val="Arial"/>
      <family val="2"/>
    </font>
    <font>
      <b/>
      <u val="single"/>
      <sz val="14"/>
      <color indexed="8"/>
      <name val="Arial"/>
      <family val="2"/>
    </font>
    <font>
      <b/>
      <sz val="24"/>
      <color indexed="8"/>
      <name val="Arial"/>
      <family val="2"/>
    </font>
    <font>
      <b/>
      <u val="single"/>
      <sz val="18"/>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u val="single"/>
      <sz val="11"/>
      <color theme="1"/>
      <name val="Arial"/>
      <family val="2"/>
    </font>
    <font>
      <b/>
      <sz val="12"/>
      <color theme="1"/>
      <name val="Arial"/>
      <family val="2"/>
    </font>
    <font>
      <sz val="12"/>
      <color theme="1"/>
      <name val="Arial"/>
      <family val="2"/>
    </font>
    <font>
      <b/>
      <u val="single"/>
      <sz val="12"/>
      <color theme="1"/>
      <name val="Arial"/>
      <family val="2"/>
    </font>
    <font>
      <u val="singleAccounting"/>
      <sz val="11"/>
      <color theme="1"/>
      <name val="Arial"/>
      <family val="2"/>
    </font>
    <font>
      <u val="single"/>
      <sz val="11"/>
      <color theme="1"/>
      <name val="Arial"/>
      <family val="2"/>
    </font>
    <font>
      <b/>
      <u val="single"/>
      <sz val="10"/>
      <color theme="1"/>
      <name val="Arial"/>
      <family val="2"/>
    </font>
    <font>
      <b/>
      <sz val="10"/>
      <color theme="1"/>
      <name val="Arial"/>
      <family val="2"/>
    </font>
    <font>
      <sz val="10"/>
      <color theme="1"/>
      <name val="Arial"/>
      <family val="2"/>
    </font>
    <font>
      <u val="singleAccounting"/>
      <sz val="10"/>
      <color theme="1"/>
      <name val="Arial"/>
      <family val="2"/>
    </font>
    <font>
      <b/>
      <sz val="20"/>
      <color theme="1"/>
      <name val="Arial"/>
      <family val="2"/>
    </font>
    <font>
      <b/>
      <sz val="16"/>
      <color theme="1"/>
      <name val="Arial"/>
      <family val="2"/>
    </font>
    <font>
      <b/>
      <u val="single"/>
      <sz val="14"/>
      <color theme="1"/>
      <name val="Arial"/>
      <family val="2"/>
    </font>
    <font>
      <b/>
      <sz val="24"/>
      <color theme="1"/>
      <name val="Arial"/>
      <family val="2"/>
    </font>
    <font>
      <b/>
      <u val="single"/>
      <sz val="18"/>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rgb="FFFFFF00"/>
        <bgColor indexed="64"/>
      </patternFill>
    </fill>
    <fill>
      <patternFill patternType="solid">
        <fgColor indexed="9"/>
        <bgColor indexed="64"/>
      </patternFill>
    </fill>
    <fill>
      <patternFill patternType="solid">
        <fgColor indexed="5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border>
    <border>
      <left>
        <color indexed="63"/>
      </left>
      <right>
        <color indexed="63"/>
      </right>
      <top style="thin">
        <color theme="4"/>
      </top>
      <bottom style="double">
        <color theme="4"/>
      </bottom>
    </border>
    <border>
      <left/>
      <right/>
      <top/>
      <bottom style="thin"/>
    </border>
    <border>
      <left/>
      <right style="medium"/>
      <top/>
      <bottom/>
    </border>
    <border>
      <left/>
      <right style="medium"/>
      <top/>
      <bottom style="medium"/>
    </border>
    <border>
      <left/>
      <right style="medium"/>
      <top style="medium"/>
      <bottom/>
    </border>
    <border>
      <left style="thin">
        <color indexed="55"/>
      </left>
      <right style="thin">
        <color indexed="55"/>
      </right>
      <top style="thin">
        <color indexed="55"/>
      </top>
      <bottom style="thin">
        <color indexed="55"/>
      </bottom>
    </border>
    <border>
      <left/>
      <right/>
      <top style="medium"/>
      <bottom/>
    </border>
    <border>
      <left style="medium"/>
      <right style="medium"/>
      <top style="medium"/>
      <bottom/>
    </border>
    <border>
      <left style="medium"/>
      <right style="medium"/>
      <top/>
      <bottom/>
    </border>
    <border>
      <left style="medium"/>
      <right style="medium"/>
      <top/>
      <bottom style="medium"/>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7" fillId="0" borderId="0" applyFont="0" applyFill="0" applyBorder="0" applyAlignment="0" applyProtection="0"/>
    <xf numFmtId="44" fontId="2"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 fillId="0" borderId="0" applyNumberFormat="0" applyFill="0" applyBorder="0" applyProtection="0">
      <alignment wrapText="1"/>
    </xf>
    <xf numFmtId="0" fontId="2" fillId="0" borderId="0" applyNumberFormat="0" applyFill="0" applyBorder="0" applyProtection="0">
      <alignment horizontal="justify" vertical="top" wrapText="1"/>
    </xf>
    <xf numFmtId="0" fontId="73" fillId="30" borderId="1" applyNumberFormat="0" applyAlignment="0" applyProtection="0"/>
    <xf numFmtId="0" fontId="3" fillId="31" borderId="0">
      <alignment/>
      <protection/>
    </xf>
    <xf numFmtId="0" fontId="74" fillId="0" borderId="6" applyNumberFormat="0" applyFill="0" applyAlignment="0" applyProtection="0"/>
    <xf numFmtId="0" fontId="75" fillId="32"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67" fillId="0" borderId="0">
      <alignment/>
      <protection/>
    </xf>
    <xf numFmtId="0" fontId="2" fillId="0" borderId="0">
      <alignment/>
      <protection/>
    </xf>
    <xf numFmtId="0" fontId="0" fillId="33"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15" fontId="4" fillId="0" borderId="0" applyFont="0" applyFill="0" applyBorder="0" applyAlignment="0" applyProtection="0"/>
    <xf numFmtId="4" fontId="4" fillId="0" borderId="0" applyFont="0" applyFill="0" applyBorder="0" applyAlignment="0" applyProtection="0"/>
    <xf numFmtId="0" fontId="5" fillId="0" borderId="9">
      <alignment horizontal="center"/>
      <protection/>
    </xf>
    <xf numFmtId="3" fontId="4" fillId="0" borderId="0" applyFont="0" applyFill="0" applyBorder="0" applyAlignment="0" applyProtection="0"/>
    <xf numFmtId="0" fontId="4" fillId="34" borderId="0" applyNumberFormat="0" applyFont="0" applyBorder="0" applyAlignment="0" applyProtection="0"/>
    <xf numFmtId="0" fontId="16" fillId="35"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7" fillId="35"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8" fillId="36" borderId="0" applyNumberFormat="0" applyBorder="0" applyAlignment="0" applyProtection="0"/>
    <xf numFmtId="0" fontId="18" fillId="36" borderId="0" applyNumberFormat="0" applyBorder="0" applyProtection="0">
      <alignment horizontal="center"/>
    </xf>
    <xf numFmtId="0" fontId="19" fillId="36" borderId="0" applyNumberFormat="0" applyBorder="0" applyAlignment="0" applyProtection="0"/>
    <xf numFmtId="0" fontId="2" fillId="0" borderId="0" applyNumberFormat="0" applyFont="0" applyFill="0" applyBorder="0" applyProtection="0">
      <alignment horizontal="right"/>
    </xf>
    <xf numFmtId="0" fontId="2" fillId="0" borderId="0" applyNumberFormat="0" applyFont="0" applyFill="0" applyBorder="0" applyProtection="0">
      <alignment horizontal="left"/>
    </xf>
    <xf numFmtId="0" fontId="3" fillId="0" borderId="0" applyNumberFormat="0" applyFill="0" applyBorder="0" applyAlignment="0" applyProtection="0"/>
    <xf numFmtId="0" fontId="20" fillId="0" borderId="0" applyNumberFormat="0" applyFill="0" applyBorder="0" applyAlignment="0" applyProtection="0"/>
    <xf numFmtId="0" fontId="2" fillId="37" borderId="0" applyNumberFormat="0" applyFont="0" applyBorder="0" applyAlignment="0" applyProtection="0"/>
    <xf numFmtId="167" fontId="2" fillId="0" borderId="0" applyFont="0" applyFill="0" applyBorder="0" applyAlignment="0" applyProtection="0"/>
    <xf numFmtId="2" fontId="2" fillId="0" borderId="0" applyFont="0" applyFill="0" applyBorder="0" applyAlignment="0" applyProtection="0"/>
    <xf numFmtId="168" fontId="2" fillId="0" borderId="0" applyFont="0" applyFill="0" applyBorder="0" applyAlignment="0" applyProtection="0"/>
    <xf numFmtId="0" fontId="2" fillId="0" borderId="9" applyNumberFormat="0" applyFont="0" applyFill="0" applyAlignment="0" applyProtection="0"/>
    <xf numFmtId="0" fontId="77" fillId="0" borderId="0" applyNumberFormat="0" applyFill="0" applyBorder="0" applyAlignment="0" applyProtection="0"/>
    <xf numFmtId="0" fontId="78" fillId="0" borderId="10" applyNumberFormat="0" applyFill="0" applyAlignment="0" applyProtection="0"/>
    <xf numFmtId="0" fontId="79" fillId="0" borderId="0" applyNumberFormat="0" applyFill="0" applyBorder="0" applyAlignment="0" applyProtection="0"/>
  </cellStyleXfs>
  <cellXfs count="139">
    <xf numFmtId="0" fontId="0" fillId="0" borderId="0" xfId="0" applyAlignment="1">
      <alignment/>
    </xf>
    <xf numFmtId="0" fontId="0" fillId="0" borderId="0" xfId="0" applyAlignment="1">
      <alignment horizontal="center"/>
    </xf>
    <xf numFmtId="0" fontId="0" fillId="0" borderId="11" xfId="0" applyBorder="1" applyAlignment="1">
      <alignment/>
    </xf>
    <xf numFmtId="0" fontId="78" fillId="0" borderId="0" xfId="0" applyFont="1" applyAlignment="1">
      <alignment horizontal="center"/>
    </xf>
    <xf numFmtId="0" fontId="80" fillId="0" borderId="0" xfId="0" applyFont="1" applyAlignment="1">
      <alignment horizontal="center"/>
    </xf>
    <xf numFmtId="0" fontId="81" fillId="0" borderId="0" xfId="0" applyFont="1" applyAlignment="1">
      <alignment horizontal="center"/>
    </xf>
    <xf numFmtId="0" fontId="82" fillId="0" borderId="0" xfId="0" applyFont="1" applyAlignment="1">
      <alignment/>
    </xf>
    <xf numFmtId="0" fontId="81" fillId="0" borderId="0" xfId="0" applyFont="1" applyBorder="1" applyAlignment="1">
      <alignment horizontal="center"/>
    </xf>
    <xf numFmtId="0" fontId="83" fillId="0" borderId="0" xfId="0" applyFont="1" applyAlignment="1">
      <alignment horizontal="center"/>
    </xf>
    <xf numFmtId="0" fontId="81" fillId="0" borderId="0" xfId="0" applyFont="1" applyAlignment="1" quotePrefix="1">
      <alignment horizontal="center"/>
    </xf>
    <xf numFmtId="0" fontId="82" fillId="0" borderId="0" xfId="0" applyFont="1" applyAlignment="1">
      <alignment horizontal="center"/>
    </xf>
    <xf numFmtId="164" fontId="82" fillId="0" borderId="0" xfId="48" applyNumberFormat="1" applyFont="1" applyAlignment="1">
      <alignment/>
    </xf>
    <xf numFmtId="0" fontId="9" fillId="0" borderId="0" xfId="0" applyFont="1" applyAlignment="1">
      <alignment/>
    </xf>
    <xf numFmtId="10" fontId="82" fillId="0" borderId="0" xfId="0" applyNumberFormat="1" applyFont="1" applyAlignment="1">
      <alignment/>
    </xf>
    <xf numFmtId="0" fontId="82" fillId="0" borderId="0" xfId="0" applyFont="1" applyFill="1" applyAlignment="1">
      <alignment/>
    </xf>
    <xf numFmtId="0" fontId="82" fillId="0" borderId="11" xfId="0" applyFont="1" applyBorder="1" applyAlignment="1">
      <alignment/>
    </xf>
    <xf numFmtId="0" fontId="83" fillId="0" borderId="0" xfId="0" applyFont="1" applyAlignment="1">
      <alignment horizontal="center"/>
    </xf>
    <xf numFmtId="0" fontId="82" fillId="0" borderId="11" xfId="0" applyFont="1" applyFill="1" applyBorder="1" applyAlignment="1">
      <alignment/>
    </xf>
    <xf numFmtId="0" fontId="82" fillId="0" borderId="0" xfId="0" applyFont="1" applyAlignment="1">
      <alignment/>
    </xf>
    <xf numFmtId="0" fontId="82" fillId="0" borderId="0" xfId="0" applyFont="1" applyFill="1" applyAlignment="1">
      <alignment/>
    </xf>
    <xf numFmtId="49" fontId="21" fillId="0" borderId="0" xfId="0" applyNumberFormat="1" applyFont="1" applyAlignment="1">
      <alignment horizontal="center"/>
    </xf>
    <xf numFmtId="49" fontId="21" fillId="0" borderId="0" xfId="0" applyNumberFormat="1" applyFont="1" applyAlignment="1">
      <alignment/>
    </xf>
    <xf numFmtId="2" fontId="21" fillId="0" borderId="0" xfId="0" applyNumberFormat="1" applyFont="1" applyAlignment="1">
      <alignment horizontal="center"/>
    </xf>
    <xf numFmtId="2" fontId="22" fillId="0" borderId="0" xfId="0" applyNumberFormat="1" applyFont="1" applyAlignment="1">
      <alignment horizontal="center"/>
    </xf>
    <xf numFmtId="164" fontId="21" fillId="0" borderId="0" xfId="48" applyNumberFormat="1" applyFont="1" applyAlignment="1" quotePrefix="1">
      <alignment horizontal="center"/>
    </xf>
    <xf numFmtId="0" fontId="23" fillId="0" borderId="0" xfId="0" applyFont="1" applyAlignment="1">
      <alignment horizontal="center"/>
    </xf>
    <xf numFmtId="0" fontId="23" fillId="0" borderId="0" xfId="0" applyFont="1" applyAlignment="1">
      <alignment/>
    </xf>
    <xf numFmtId="10" fontId="23" fillId="0" borderId="0" xfId="81" applyNumberFormat="1" applyFont="1" applyAlignment="1">
      <alignment horizontal="center"/>
    </xf>
    <xf numFmtId="2" fontId="23" fillId="0" borderId="0" xfId="0" applyNumberFormat="1" applyFont="1" applyAlignment="1">
      <alignment horizontal="center"/>
    </xf>
    <xf numFmtId="1" fontId="23" fillId="0" borderId="0" xfId="0" applyNumberFormat="1" applyFont="1" applyAlignment="1">
      <alignment horizontal="center"/>
    </xf>
    <xf numFmtId="10" fontId="23" fillId="0" borderId="0" xfId="0" applyNumberFormat="1" applyFont="1" applyAlignment="1">
      <alignment horizontal="center"/>
    </xf>
    <xf numFmtId="169" fontId="21" fillId="0" borderId="0" xfId="81" applyNumberFormat="1" applyFont="1" applyAlignment="1">
      <alignment horizontal="center"/>
    </xf>
    <xf numFmtId="169" fontId="23" fillId="0" borderId="0" xfId="81" applyNumberFormat="1" applyFont="1" applyAlignment="1">
      <alignment horizontal="center"/>
    </xf>
    <xf numFmtId="0" fontId="23" fillId="0" borderId="11" xfId="0" applyFont="1" applyBorder="1" applyAlignment="1">
      <alignment/>
    </xf>
    <xf numFmtId="164" fontId="82" fillId="0" borderId="0" xfId="48" applyNumberFormat="1" applyFont="1" applyFill="1" applyAlignment="1">
      <alignment/>
    </xf>
    <xf numFmtId="0" fontId="82" fillId="0" borderId="0" xfId="0" applyFont="1" applyAlignment="1">
      <alignment horizontal="center" vertical="center"/>
    </xf>
    <xf numFmtId="0" fontId="82" fillId="0" borderId="0" xfId="0" applyFont="1" applyAlignment="1">
      <alignment vertical="center"/>
    </xf>
    <xf numFmtId="0" fontId="82" fillId="0" borderId="0" xfId="0" applyFont="1" applyFill="1" applyAlignment="1">
      <alignment vertical="center"/>
    </xf>
    <xf numFmtId="0" fontId="0" fillId="0" borderId="0" xfId="0" applyAlignment="1">
      <alignment vertical="center"/>
    </xf>
    <xf numFmtId="10" fontId="0" fillId="0" borderId="0" xfId="81" applyNumberFormat="1" applyFont="1" applyAlignment="1">
      <alignment horizontal="center" vertical="center"/>
    </xf>
    <xf numFmtId="10" fontId="84" fillId="0" borderId="0" xfId="81" applyNumberFormat="1" applyFont="1" applyAlignment="1">
      <alignment horizontal="center" vertical="center"/>
    </xf>
    <xf numFmtId="0" fontId="78" fillId="0" borderId="0" xfId="0" applyFont="1" applyAlignment="1">
      <alignment vertical="center"/>
    </xf>
    <xf numFmtId="10" fontId="78" fillId="0" borderId="0" xfId="81" applyNumberFormat="1" applyFont="1" applyAlignment="1">
      <alignment horizontal="center" vertical="center"/>
    </xf>
    <xf numFmtId="0" fontId="23" fillId="0" borderId="0" xfId="0" applyFont="1" applyAlignment="1">
      <alignment vertical="center"/>
    </xf>
    <xf numFmtId="10" fontId="23" fillId="0" borderId="0" xfId="81" applyNumberFormat="1" applyFont="1" applyAlignment="1">
      <alignment horizontal="center" vertical="center"/>
    </xf>
    <xf numFmtId="0" fontId="21" fillId="0" borderId="0" xfId="0" applyFont="1" applyAlignment="1">
      <alignment vertical="center"/>
    </xf>
    <xf numFmtId="10" fontId="21" fillId="0" borderId="0" xfId="81" applyNumberFormat="1" applyFont="1" applyAlignment="1">
      <alignment horizontal="center" vertical="center"/>
    </xf>
    <xf numFmtId="1" fontId="23" fillId="0" borderId="0" xfId="0" applyNumberFormat="1" applyFont="1" applyAlignment="1">
      <alignment horizontal="center" vertical="center"/>
    </xf>
    <xf numFmtId="0" fontId="0" fillId="0" borderId="0" xfId="0" applyAlignment="1">
      <alignment horizontal="center" vertical="center"/>
    </xf>
    <xf numFmtId="49" fontId="22" fillId="0" borderId="0" xfId="0" applyNumberFormat="1" applyFont="1" applyAlignment="1">
      <alignment horizontal="center"/>
    </xf>
    <xf numFmtId="0" fontId="0" fillId="38" borderId="0" xfId="0" applyFill="1" applyAlignment="1">
      <alignment/>
    </xf>
    <xf numFmtId="0" fontId="23" fillId="0" borderId="0" xfId="0" applyFont="1" applyAlignment="1">
      <alignment horizontal="left" vertical="center"/>
    </xf>
    <xf numFmtId="10" fontId="23" fillId="0" borderId="0" xfId="89" applyNumberFormat="1" applyFont="1" applyAlignment="1">
      <alignment horizontal="center" vertical="center"/>
    </xf>
    <xf numFmtId="10" fontId="24" fillId="0" borderId="0" xfId="89" applyNumberFormat="1" applyFont="1" applyAlignment="1">
      <alignment horizontal="center" vertical="center"/>
    </xf>
    <xf numFmtId="10" fontId="21" fillId="0" borderId="0" xfId="89" applyNumberFormat="1" applyFont="1" applyBorder="1" applyAlignment="1">
      <alignment horizontal="center" vertical="center"/>
    </xf>
    <xf numFmtId="10" fontId="21" fillId="0" borderId="0" xfId="89" applyNumberFormat="1" applyFont="1" applyAlignment="1">
      <alignment horizontal="center" vertical="center"/>
    </xf>
    <xf numFmtId="10" fontId="24" fillId="0" borderId="0" xfId="81" applyNumberFormat="1" applyFont="1" applyAlignment="1">
      <alignment horizontal="center" vertical="center"/>
    </xf>
    <xf numFmtId="10" fontId="23" fillId="0" borderId="0" xfId="0" applyNumberFormat="1" applyFont="1" applyAlignment="1">
      <alignment horizontal="center" vertical="center"/>
    </xf>
    <xf numFmtId="169" fontId="21" fillId="0" borderId="0" xfId="81" applyNumberFormat="1" applyFont="1" applyAlignment="1">
      <alignment horizontal="center" vertical="center"/>
    </xf>
    <xf numFmtId="0" fontId="23" fillId="38" borderId="0" xfId="0" applyFont="1" applyFill="1" applyAlignment="1">
      <alignment/>
    </xf>
    <xf numFmtId="0" fontId="0" fillId="0" borderId="0" xfId="0" applyFill="1" applyAlignment="1">
      <alignment/>
    </xf>
    <xf numFmtId="167" fontId="0" fillId="0" borderId="0" xfId="0" applyNumberFormat="1" applyAlignment="1">
      <alignment/>
    </xf>
    <xf numFmtId="0" fontId="23" fillId="0" borderId="0" xfId="0" applyFont="1" applyFill="1" applyAlignment="1">
      <alignment/>
    </xf>
    <xf numFmtId="0" fontId="0" fillId="0" borderId="0" xfId="0" applyAlignment="1">
      <alignment horizontal="right"/>
    </xf>
    <xf numFmtId="0" fontId="85" fillId="0" borderId="0" xfId="0" applyFont="1" applyAlignment="1">
      <alignment horizontal="center"/>
    </xf>
    <xf numFmtId="166" fontId="0" fillId="0" borderId="0" xfId="43" applyNumberFormat="1" applyFont="1" applyAlignment="1">
      <alignment/>
    </xf>
    <xf numFmtId="170" fontId="0" fillId="0" borderId="0" xfId="43" applyNumberFormat="1" applyFont="1" applyAlignment="1">
      <alignment/>
    </xf>
    <xf numFmtId="0" fontId="78" fillId="0" borderId="0" xfId="0" applyFont="1" applyAlignment="1">
      <alignment/>
    </xf>
    <xf numFmtId="0" fontId="82" fillId="0" borderId="12" xfId="0" applyFont="1" applyBorder="1" applyAlignment="1">
      <alignment horizontal="center" vertical="center"/>
    </xf>
    <xf numFmtId="0" fontId="80" fillId="0" borderId="0" xfId="0" applyFont="1" applyAlignment="1">
      <alignment horizontal="center"/>
    </xf>
    <xf numFmtId="0" fontId="78" fillId="0" borderId="0" xfId="0" applyFont="1" applyFill="1" applyAlignment="1" quotePrefix="1">
      <alignment horizontal="center"/>
    </xf>
    <xf numFmtId="166" fontId="82" fillId="0" borderId="0" xfId="43" applyNumberFormat="1" applyFont="1" applyAlignment="1">
      <alignment/>
    </xf>
    <xf numFmtId="10" fontId="82" fillId="0" borderId="0" xfId="81" applyNumberFormat="1" applyFont="1" applyAlignment="1">
      <alignment/>
    </xf>
    <xf numFmtId="10" fontId="82" fillId="0" borderId="0" xfId="81" applyNumberFormat="1" applyFont="1" applyFill="1" applyAlignment="1">
      <alignment/>
    </xf>
    <xf numFmtId="0" fontId="9" fillId="0" borderId="0" xfId="0" applyFont="1" applyFill="1" applyAlignment="1">
      <alignment/>
    </xf>
    <xf numFmtId="166" fontId="78" fillId="0" borderId="0" xfId="43" applyNumberFormat="1" applyFont="1" applyAlignment="1">
      <alignment/>
    </xf>
    <xf numFmtId="171" fontId="0" fillId="0" borderId="0" xfId="81" applyNumberFormat="1" applyFont="1" applyAlignment="1">
      <alignment/>
    </xf>
    <xf numFmtId="0" fontId="23" fillId="0" borderId="0" xfId="0" applyFont="1" applyBorder="1" applyAlignment="1">
      <alignment/>
    </xf>
    <xf numFmtId="0" fontId="82" fillId="0" borderId="0" xfId="0" applyFont="1" applyFill="1" applyAlignment="1">
      <alignment horizontal="center"/>
    </xf>
    <xf numFmtId="1" fontId="23" fillId="0" borderId="0" xfId="0" applyNumberFormat="1" applyFont="1" applyFill="1" applyAlignment="1">
      <alignment horizontal="center" vertical="center"/>
    </xf>
    <xf numFmtId="0" fontId="23" fillId="0" borderId="0" xfId="0" applyFont="1" applyFill="1" applyAlignment="1">
      <alignment vertical="center"/>
    </xf>
    <xf numFmtId="10" fontId="23" fillId="0" borderId="0" xfId="81" applyNumberFormat="1" applyFont="1" applyFill="1" applyAlignment="1">
      <alignment horizontal="center" vertical="center"/>
    </xf>
    <xf numFmtId="169" fontId="23" fillId="0" borderId="0" xfId="81" applyNumberFormat="1" applyFont="1" applyFill="1" applyAlignment="1">
      <alignment horizontal="center" vertical="center"/>
    </xf>
    <xf numFmtId="0" fontId="78" fillId="0" borderId="0" xfId="0" applyFont="1" applyFill="1" applyAlignment="1">
      <alignment/>
    </xf>
    <xf numFmtId="0" fontId="82" fillId="0" borderId="13" xfId="0" applyFont="1" applyFill="1" applyBorder="1" applyAlignment="1">
      <alignment horizontal="center" vertical="center"/>
    </xf>
    <xf numFmtId="14" fontId="0" fillId="0" borderId="0" xfId="0" applyNumberFormat="1" applyAlignment="1">
      <alignment/>
    </xf>
    <xf numFmtId="0" fontId="82" fillId="0" borderId="14" xfId="0" applyFont="1" applyBorder="1" applyAlignment="1">
      <alignment horizontal="center" vertical="center"/>
    </xf>
    <xf numFmtId="0" fontId="2" fillId="0" borderId="0" xfId="74">
      <alignment/>
      <protection/>
    </xf>
    <xf numFmtId="0" fontId="2" fillId="38" borderId="0" xfId="74" applyFill="1">
      <alignment/>
      <protection/>
    </xf>
    <xf numFmtId="0" fontId="27" fillId="39" borderId="15" xfId="74" applyFont="1" applyFill="1" applyBorder="1" applyAlignment="1">
      <alignment vertical="center" wrapText="1" indent="1"/>
      <protection/>
    </xf>
    <xf numFmtId="4" fontId="28" fillId="40" borderId="15" xfId="74" applyNumberFormat="1" applyFont="1" applyFill="1" applyBorder="1" applyAlignment="1">
      <alignment vertical="center" wrapText="1" indent="1"/>
      <protection/>
    </xf>
    <xf numFmtId="4" fontId="28" fillId="39" borderId="15" xfId="74" applyNumberFormat="1" applyFont="1" applyFill="1" applyBorder="1" applyAlignment="1">
      <alignment vertical="center" wrapText="1" indent="1"/>
      <protection/>
    </xf>
    <xf numFmtId="0" fontId="26" fillId="39" borderId="0" xfId="74" applyFont="1" applyFill="1" applyAlignment="1">
      <alignment vertical="center" wrapText="1" indent="1"/>
      <protection/>
    </xf>
    <xf numFmtId="0" fontId="30" fillId="0" borderId="0" xfId="74" applyFont="1" applyAlignment="1">
      <alignment vertical="center" wrapText="1"/>
      <protection/>
    </xf>
    <xf numFmtId="0" fontId="27" fillId="38" borderId="15" xfId="74" applyFont="1" applyFill="1" applyBorder="1" applyAlignment="1">
      <alignment vertical="center" wrapText="1" indent="1"/>
      <protection/>
    </xf>
    <xf numFmtId="4" fontId="28" fillId="38" borderId="15" xfId="74" applyNumberFormat="1" applyFont="1" applyFill="1" applyBorder="1" applyAlignment="1">
      <alignment vertical="center" wrapText="1" indent="1"/>
      <protection/>
    </xf>
    <xf numFmtId="0" fontId="0" fillId="0" borderId="0" xfId="0" applyFont="1" applyAlignment="1">
      <alignment vertical="center"/>
    </xf>
    <xf numFmtId="10" fontId="0" fillId="0" borderId="0" xfId="81" applyNumberFormat="1" applyFont="1" applyAlignment="1">
      <alignment horizontal="center" vertical="center"/>
    </xf>
    <xf numFmtId="0" fontId="81" fillId="0" borderId="16" xfId="0" applyFont="1" applyBorder="1" applyAlignment="1">
      <alignment horizontal="center" vertical="center"/>
    </xf>
    <xf numFmtId="0" fontId="81" fillId="0" borderId="0" xfId="0" applyFont="1" applyBorder="1" applyAlignment="1">
      <alignment horizontal="center" vertical="center"/>
    </xf>
    <xf numFmtId="0" fontId="81" fillId="0" borderId="9" xfId="0" applyFont="1" applyFill="1" applyBorder="1" applyAlignment="1">
      <alignment horizontal="center" vertical="center"/>
    </xf>
    <xf numFmtId="9" fontId="9" fillId="0" borderId="17" xfId="82" applyNumberFormat="1" applyFont="1" applyFill="1" applyBorder="1" applyAlignment="1">
      <alignment horizontal="center" vertical="center"/>
    </xf>
    <xf numFmtId="165" fontId="9" fillId="0" borderId="18" xfId="72" applyNumberFormat="1" applyFont="1" applyBorder="1" applyAlignment="1">
      <alignment horizontal="center" vertical="center"/>
      <protection/>
    </xf>
    <xf numFmtId="9" fontId="9" fillId="0" borderId="19" xfId="82" applyNumberFormat="1" applyFont="1" applyFill="1" applyBorder="1" applyAlignment="1">
      <alignment horizontal="center" vertical="center"/>
    </xf>
    <xf numFmtId="171" fontId="23" fillId="0" borderId="0" xfId="89" applyNumberFormat="1" applyFont="1" applyAlignment="1">
      <alignment horizontal="center" vertical="center"/>
    </xf>
    <xf numFmtId="171" fontId="24" fillId="0" borderId="0" xfId="89" applyNumberFormat="1" applyFont="1" applyAlignment="1">
      <alignment horizontal="center" vertical="center"/>
    </xf>
    <xf numFmtId="171" fontId="21" fillId="0" borderId="0" xfId="89" applyNumberFormat="1" applyFont="1" applyAlignment="1">
      <alignment horizontal="center" vertical="center"/>
    </xf>
    <xf numFmtId="167" fontId="23" fillId="0" borderId="0" xfId="0" applyNumberFormat="1" applyFont="1" applyFill="1" applyAlignment="1">
      <alignment horizontal="center" vertical="center"/>
    </xf>
    <xf numFmtId="0" fontId="0" fillId="0" borderId="0" xfId="0" applyAlignment="1">
      <alignment horizontal="left" indent="1"/>
    </xf>
    <xf numFmtId="0" fontId="85" fillId="0" borderId="11" xfId="0" applyFont="1" applyBorder="1" applyAlignment="1">
      <alignment/>
    </xf>
    <xf numFmtId="0" fontId="86" fillId="0" borderId="0" xfId="0" applyFont="1" applyAlignment="1">
      <alignment horizontal="center"/>
    </xf>
    <xf numFmtId="0" fontId="87" fillId="0" borderId="0" xfId="0" applyFont="1" applyAlignment="1" quotePrefix="1">
      <alignment horizontal="center"/>
    </xf>
    <xf numFmtId="0" fontId="88" fillId="0" borderId="0" xfId="0" applyFont="1" applyAlignment="1">
      <alignment/>
    </xf>
    <xf numFmtId="0" fontId="87" fillId="0" borderId="11" xfId="0" applyFont="1" applyBorder="1" applyAlignment="1">
      <alignment/>
    </xf>
    <xf numFmtId="0" fontId="87" fillId="0" borderId="0" xfId="0" applyFont="1" applyBorder="1" applyAlignment="1">
      <alignment/>
    </xf>
    <xf numFmtId="0" fontId="88" fillId="0" borderId="0" xfId="0" applyFont="1" applyAlignment="1">
      <alignment horizontal="center"/>
    </xf>
    <xf numFmtId="164" fontId="88" fillId="0" borderId="0" xfId="48" applyNumberFormat="1" applyFont="1" applyAlignment="1">
      <alignment/>
    </xf>
    <xf numFmtId="0" fontId="87" fillId="0" borderId="0" xfId="0" applyFont="1" applyAlignment="1">
      <alignment/>
    </xf>
    <xf numFmtId="10" fontId="87" fillId="0" borderId="0" xfId="81" applyNumberFormat="1" applyFont="1" applyBorder="1" applyAlignment="1">
      <alignment horizontal="center"/>
    </xf>
    <xf numFmtId="164" fontId="88" fillId="0" borderId="0" xfId="48" applyNumberFormat="1" applyFont="1" applyAlignment="1">
      <alignment/>
    </xf>
    <xf numFmtId="166" fontId="88" fillId="0" borderId="0" xfId="43" applyNumberFormat="1" applyFont="1" applyAlignment="1">
      <alignment/>
    </xf>
    <xf numFmtId="166" fontId="89" fillId="0" borderId="0" xfId="43" applyNumberFormat="1" applyFont="1" applyAlignment="1">
      <alignment/>
    </xf>
    <xf numFmtId="166" fontId="89" fillId="0" borderId="0" xfId="48" applyNumberFormat="1" applyFont="1" applyAlignment="1">
      <alignment/>
    </xf>
    <xf numFmtId="0" fontId="88" fillId="0" borderId="0" xfId="0" applyFont="1" applyAlignment="1">
      <alignment/>
    </xf>
    <xf numFmtId="0" fontId="88" fillId="0" borderId="11" xfId="0" applyFont="1" applyBorder="1" applyAlignment="1">
      <alignment/>
    </xf>
    <xf numFmtId="0" fontId="90" fillId="0" borderId="0" xfId="0" applyFont="1" applyAlignment="1">
      <alignment horizontal="center"/>
    </xf>
    <xf numFmtId="0" fontId="91" fillId="0" borderId="0" xfId="0" applyFont="1" applyAlignment="1">
      <alignment horizontal="center"/>
    </xf>
    <xf numFmtId="0" fontId="92" fillId="0" borderId="0" xfId="0" applyFont="1" applyAlignment="1">
      <alignment horizontal="center"/>
    </xf>
    <xf numFmtId="0" fontId="93" fillId="0" borderId="0" xfId="0" applyFont="1" applyAlignment="1">
      <alignment horizontal="center"/>
    </xf>
    <xf numFmtId="0" fontId="94" fillId="0" borderId="0" xfId="0" applyFont="1" applyAlignment="1">
      <alignment horizontal="center"/>
    </xf>
    <xf numFmtId="0" fontId="83" fillId="0" borderId="0" xfId="0" applyFont="1" applyAlignment="1">
      <alignment horizontal="center"/>
    </xf>
    <xf numFmtId="0" fontId="81" fillId="0" borderId="11" xfId="0" applyFont="1" applyBorder="1" applyAlignment="1">
      <alignment horizontal="center"/>
    </xf>
    <xf numFmtId="49" fontId="22" fillId="0" borderId="0" xfId="0" applyNumberFormat="1" applyFont="1" applyAlignment="1">
      <alignment horizontal="center"/>
    </xf>
    <xf numFmtId="0" fontId="80" fillId="0" borderId="0" xfId="0" applyFont="1" applyAlignment="1">
      <alignment horizontal="center"/>
    </xf>
    <xf numFmtId="0" fontId="86" fillId="0" borderId="0" xfId="0" applyFont="1" applyAlignment="1">
      <alignment horizontal="center"/>
    </xf>
    <xf numFmtId="0" fontId="27" fillId="39" borderId="15" xfId="74" applyFont="1" applyFill="1" applyBorder="1" applyAlignment="1">
      <alignment vertical="center" wrapText="1" indent="1"/>
      <protection/>
    </xf>
    <xf numFmtId="0" fontId="26" fillId="39" borderId="0" xfId="74" applyFont="1" applyFill="1" applyAlignment="1">
      <alignment vertical="center" wrapText="1" indent="1"/>
      <protection/>
    </xf>
    <xf numFmtId="0" fontId="29" fillId="0" borderId="0" xfId="74" applyFont="1" applyAlignment="1">
      <alignment vertical="center" wrapText="1"/>
      <protection/>
    </xf>
    <xf numFmtId="0" fontId="2" fillId="0" borderId="0" xfId="74">
      <alignment/>
      <protection/>
    </xf>
  </cellXfs>
  <cellStyles count="104">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omma 4" xfId="47"/>
    <cellStyle name="Currency" xfId="48"/>
    <cellStyle name="Currency [0]" xfId="49"/>
    <cellStyle name="Currency 10" xfId="50"/>
    <cellStyle name="Currency 11" xfId="51"/>
    <cellStyle name="Currency 2" xfId="52"/>
    <cellStyle name="Currency 3" xfId="53"/>
    <cellStyle name="Currency 4" xfId="54"/>
    <cellStyle name="Currency 5" xfId="55"/>
    <cellStyle name="Currency 6" xfId="56"/>
    <cellStyle name="Currency 7" xfId="57"/>
    <cellStyle name="Currency 8" xfId="58"/>
    <cellStyle name="Explanatory Text" xfId="59"/>
    <cellStyle name="Good" xfId="60"/>
    <cellStyle name="Heading 1" xfId="61"/>
    <cellStyle name="Heading 2" xfId="62"/>
    <cellStyle name="Heading 3" xfId="63"/>
    <cellStyle name="Heading 4" xfId="64"/>
    <cellStyle name="HeadlineStyle" xfId="65"/>
    <cellStyle name="HeadlineStyleJustified" xfId="66"/>
    <cellStyle name="Input" xfId="67"/>
    <cellStyle name="Lines" xfId="68"/>
    <cellStyle name="Linked Cell" xfId="69"/>
    <cellStyle name="Neutral" xfId="70"/>
    <cellStyle name="Normal 2" xfId="71"/>
    <cellStyle name="Normal 2 2" xfId="72"/>
    <cellStyle name="Normal 2 3" xfId="73"/>
    <cellStyle name="Normal 2 4" xfId="74"/>
    <cellStyle name="Normal 3" xfId="75"/>
    <cellStyle name="Normal 4" xfId="76"/>
    <cellStyle name="Normal 5" xfId="77"/>
    <cellStyle name="Normal 6" xfId="78"/>
    <cellStyle name="Note" xfId="79"/>
    <cellStyle name="Output" xfId="80"/>
    <cellStyle name="Percent" xfId="81"/>
    <cellStyle name="Percent 2" xfId="82"/>
    <cellStyle name="Percent 2 2" xfId="83"/>
    <cellStyle name="Percent 3" xfId="84"/>
    <cellStyle name="Percent 4" xfId="85"/>
    <cellStyle name="Percent 5" xfId="86"/>
    <cellStyle name="Percent 6" xfId="87"/>
    <cellStyle name="Percent 7" xfId="88"/>
    <cellStyle name="Percent 8" xfId="89"/>
    <cellStyle name="PSChar" xfId="90"/>
    <cellStyle name="PSDate" xfId="91"/>
    <cellStyle name="PSDec" xfId="92"/>
    <cellStyle name="PSHeading" xfId="93"/>
    <cellStyle name="PSInt" xfId="94"/>
    <cellStyle name="PSSpacer" xfId="95"/>
    <cellStyle name="Style 21" xfId="96"/>
    <cellStyle name="Style 22" xfId="97"/>
    <cellStyle name="Style 22 2" xfId="98"/>
    <cellStyle name="Style 23" xfId="99"/>
    <cellStyle name="Style 24" xfId="100"/>
    <cellStyle name="Style 24 2" xfId="101"/>
    <cellStyle name="Style 25" xfId="102"/>
    <cellStyle name="Style 26" xfId="103"/>
    <cellStyle name="Style 27" xfId="104"/>
    <cellStyle name="Style 28" xfId="105"/>
    <cellStyle name="Style 29" xfId="106"/>
    <cellStyle name="Style 30" xfId="107"/>
    <cellStyle name="Style 31" xfId="108"/>
    <cellStyle name="Style 32" xfId="109"/>
    <cellStyle name="Style 33" xfId="110"/>
    <cellStyle name="Style 34" xfId="111"/>
    <cellStyle name="Style 35" xfId="112"/>
    <cellStyle name="Style 36" xfId="113"/>
    <cellStyle name="Style 39" xfId="114"/>
    <cellStyle name="Title" xfId="115"/>
    <cellStyle name="Total" xfId="116"/>
    <cellStyle name="Warning Text"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25"/>
  <sheetViews>
    <sheetView view="pageLayout" zoomScale="90" zoomScaleNormal="80" zoomScalePageLayoutView="90" workbookViewId="0" topLeftCell="A1">
      <selection activeCell="A1" sqref="A1:G1"/>
    </sheetView>
  </sheetViews>
  <sheetFormatPr defaultColWidth="9.00390625" defaultRowHeight="14.25"/>
  <cols>
    <col min="1" max="1" width="6.375" style="0" customWidth="1"/>
    <col min="2" max="2" width="15.75390625" style="0" customWidth="1"/>
    <col min="3" max="4" width="10.625" style="0" customWidth="1"/>
    <col min="5" max="5" width="1.875" style="0" customWidth="1"/>
    <col min="6" max="6" width="9.375" style="0" customWidth="1"/>
    <col min="7" max="7" width="1.75390625" style="0" customWidth="1"/>
  </cols>
  <sheetData>
    <row r="1" spans="1:7" ht="26.25">
      <c r="A1" s="125" t="s">
        <v>59</v>
      </c>
      <c r="B1" s="125"/>
      <c r="C1" s="125"/>
      <c r="D1" s="125"/>
      <c r="E1" s="125"/>
      <c r="F1" s="125"/>
      <c r="G1" s="125"/>
    </row>
    <row r="5" spans="1:7" ht="20.25">
      <c r="A5" s="126" t="s">
        <v>0</v>
      </c>
      <c r="B5" s="126"/>
      <c r="C5" s="126"/>
      <c r="D5" s="126"/>
      <c r="E5" s="126"/>
      <c r="F5" s="126"/>
      <c r="G5" s="126"/>
    </row>
    <row r="6" spans="1:7" ht="18">
      <c r="A6" s="127" t="s">
        <v>76</v>
      </c>
      <c r="B6" s="127"/>
      <c r="C6" s="127"/>
      <c r="D6" s="127"/>
      <c r="E6" s="127"/>
      <c r="F6" s="127"/>
      <c r="G6" s="127"/>
    </row>
    <row r="8" spans="1:6" ht="15">
      <c r="A8" s="20"/>
      <c r="B8" s="21"/>
      <c r="C8" s="20"/>
      <c r="D8" s="22"/>
      <c r="E8" s="22"/>
      <c r="F8" s="22"/>
    </row>
    <row r="9" spans="1:6" ht="15">
      <c r="A9" s="20"/>
      <c r="B9" s="21"/>
      <c r="C9" s="20"/>
      <c r="D9" s="22"/>
      <c r="E9" s="22"/>
      <c r="F9" s="22" t="s">
        <v>6</v>
      </c>
    </row>
    <row r="10" spans="1:6" ht="15">
      <c r="A10" s="49" t="s">
        <v>1</v>
      </c>
      <c r="B10" s="49" t="s">
        <v>2</v>
      </c>
      <c r="C10" s="49" t="s">
        <v>4</v>
      </c>
      <c r="D10" s="23" t="s">
        <v>5</v>
      </c>
      <c r="E10" s="23"/>
      <c r="F10" s="23" t="s">
        <v>5</v>
      </c>
    </row>
    <row r="11" spans="1:6" ht="15">
      <c r="A11" s="20"/>
      <c r="B11" s="20"/>
      <c r="C11" s="24" t="s">
        <v>37</v>
      </c>
      <c r="D11" s="24" t="s">
        <v>38</v>
      </c>
      <c r="E11" s="24"/>
      <c r="F11" s="24" t="s">
        <v>39</v>
      </c>
    </row>
    <row r="12" spans="1:6" ht="14.25">
      <c r="A12" s="25"/>
      <c r="B12" s="26"/>
      <c r="C12" s="25"/>
      <c r="D12" s="27"/>
      <c r="E12" s="27"/>
      <c r="F12" s="28"/>
    </row>
    <row r="13" spans="1:6" ht="21" customHeight="1">
      <c r="A13" s="47">
        <f>MAX(A3:A12)+1</f>
        <v>1</v>
      </c>
      <c r="B13" s="51" t="s">
        <v>298</v>
      </c>
      <c r="C13" s="104">
        <v>0.4869885936414879</v>
      </c>
      <c r="D13" s="52">
        <v>0.05362</v>
      </c>
      <c r="E13" s="52"/>
      <c r="F13" s="52">
        <f>+C13*D13</f>
        <v>0.02611232839105658</v>
      </c>
    </row>
    <row r="14" spans="1:6" ht="21" customHeight="1">
      <c r="A14" s="47">
        <f>MAX(A4:A13)+1</f>
        <v>2</v>
      </c>
      <c r="B14" s="51" t="s">
        <v>57</v>
      </c>
      <c r="C14" s="104">
        <v>0.0028728907739631335</v>
      </c>
      <c r="D14" s="52">
        <v>0.0543</v>
      </c>
      <c r="E14" s="52"/>
      <c r="F14" s="52">
        <f>+C14*D14</f>
        <v>0.00015599796902619815</v>
      </c>
    </row>
    <row r="15" spans="1:6" ht="21" customHeight="1">
      <c r="A15" s="47">
        <f>MAX(A5:A14)+1</f>
        <v>3</v>
      </c>
      <c r="B15" s="51" t="s">
        <v>295</v>
      </c>
      <c r="C15" s="105">
        <v>0.5101385155845489</v>
      </c>
      <c r="D15" s="54">
        <v>0.0925</v>
      </c>
      <c r="E15" s="54"/>
      <c r="F15" s="53">
        <f>+C15*D15</f>
        <v>0.047187812691570775</v>
      </c>
    </row>
    <row r="16" spans="1:7" ht="21" customHeight="1">
      <c r="A16" s="47">
        <f>MAX(A7:A15)+1</f>
        <v>4</v>
      </c>
      <c r="B16" s="45" t="s">
        <v>8</v>
      </c>
      <c r="C16" s="106">
        <f>SUM(C13:C15)</f>
        <v>1</v>
      </c>
      <c r="D16" s="44"/>
      <c r="E16" s="44"/>
      <c r="F16" s="46">
        <f>SUM(F13:F15)</f>
        <v>0.07345613905165355</v>
      </c>
      <c r="G16" s="38"/>
    </row>
    <row r="17" spans="1:6" ht="15">
      <c r="A17" s="29"/>
      <c r="B17" s="77"/>
      <c r="C17" s="30"/>
      <c r="D17" s="27"/>
      <c r="E17" s="27"/>
      <c r="F17" s="31"/>
    </row>
    <row r="18" spans="1:6" ht="14.25">
      <c r="A18" s="29"/>
      <c r="B18" s="109"/>
      <c r="C18" s="27"/>
      <c r="D18" s="27"/>
      <c r="E18" s="27"/>
      <c r="F18" s="32"/>
    </row>
    <row r="19" spans="1:6" ht="14.25">
      <c r="A19" s="29"/>
      <c r="B19" t="s">
        <v>299</v>
      </c>
      <c r="C19" s="27"/>
      <c r="D19" s="27"/>
      <c r="E19" s="27"/>
      <c r="F19" s="32"/>
    </row>
    <row r="20" ht="14.25">
      <c r="B20" s="77" t="s">
        <v>302</v>
      </c>
    </row>
    <row r="21" ht="14.25">
      <c r="B21" s="77" t="s">
        <v>303</v>
      </c>
    </row>
    <row r="22" ht="22.5" customHeight="1">
      <c r="B22" s="77" t="s">
        <v>300</v>
      </c>
    </row>
    <row r="23" ht="14.25">
      <c r="B23" s="77" t="s">
        <v>301</v>
      </c>
    </row>
    <row r="24" ht="22.5" customHeight="1">
      <c r="B24" t="s">
        <v>297</v>
      </c>
    </row>
    <row r="25" ht="14.25">
      <c r="B25" s="108" t="s">
        <v>296</v>
      </c>
    </row>
  </sheetData>
  <sheetProtection/>
  <mergeCells count="3">
    <mergeCell ref="A1:G1"/>
    <mergeCell ref="A5:G5"/>
    <mergeCell ref="A6:G6"/>
  </mergeCells>
  <printOptions horizontalCentered="1"/>
  <pageMargins left="0.7" right="0.7" top="1" bottom="0.75" header="0.5" footer="0.3"/>
  <pageSetup fitToHeight="1" fitToWidth="1" horizontalDpi="600" verticalDpi="600" orientation="portrait" r:id="rId1"/>
  <headerFooter>
    <oddHeader>&amp;RExhibit FEA-1 (MPG-1)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view="pageLayout" zoomScaleNormal="80" workbookViewId="0" topLeftCell="A1">
      <selection activeCell="A1" sqref="A1:H1"/>
    </sheetView>
  </sheetViews>
  <sheetFormatPr defaultColWidth="9.00390625" defaultRowHeight="14.25"/>
  <cols>
    <col min="1" max="1" width="6.125" style="0" customWidth="1"/>
    <col min="3" max="3" width="19.50390625" style="0" customWidth="1"/>
    <col min="4" max="4" width="16.375" style="0" bestFit="1" customWidth="1"/>
    <col min="5" max="6" width="13.50390625" style="0" customWidth="1"/>
    <col min="7" max="7" width="1.875" style="0" customWidth="1"/>
    <col min="8" max="8" width="37.375" style="0" customWidth="1"/>
    <col min="10" max="10" width="9.625" style="0" bestFit="1" customWidth="1"/>
  </cols>
  <sheetData>
    <row r="1" spans="1:8" ht="30">
      <c r="A1" s="128" t="str">
        <f>'ROR (1)'!A1:F1</f>
        <v>Rocky Mountain Power </v>
      </c>
      <c r="B1" s="128"/>
      <c r="C1" s="128"/>
      <c r="D1" s="128"/>
      <c r="E1" s="128"/>
      <c r="F1" s="128"/>
      <c r="G1" s="128"/>
      <c r="H1" s="128"/>
    </row>
    <row r="5" spans="1:8" ht="23.25">
      <c r="A5" s="129" t="s">
        <v>48</v>
      </c>
      <c r="B5" s="129"/>
      <c r="C5" s="129"/>
      <c r="D5" s="129"/>
      <c r="E5" s="129"/>
      <c r="F5" s="129"/>
      <c r="G5" s="129"/>
      <c r="H5" s="129"/>
    </row>
    <row r="9" spans="1:8" ht="15.75">
      <c r="A9" s="5"/>
      <c r="B9" s="5"/>
      <c r="C9" s="5"/>
      <c r="D9" s="5" t="s">
        <v>52</v>
      </c>
      <c r="E9" s="6"/>
      <c r="F9" s="7"/>
      <c r="G9" s="5"/>
      <c r="H9" s="5"/>
    </row>
    <row r="10" spans="1:8" ht="18.75">
      <c r="A10" s="5"/>
      <c r="B10" s="5"/>
      <c r="C10" s="5"/>
      <c r="D10" s="5" t="s">
        <v>53</v>
      </c>
      <c r="E10" s="131" t="s">
        <v>44</v>
      </c>
      <c r="F10" s="131"/>
      <c r="G10" s="5"/>
      <c r="H10" s="5"/>
    </row>
    <row r="11" spans="1:8" ht="15.75">
      <c r="A11" s="8" t="s">
        <v>1</v>
      </c>
      <c r="B11" s="130" t="s">
        <v>2</v>
      </c>
      <c r="C11" s="130"/>
      <c r="D11" s="8" t="s">
        <v>3</v>
      </c>
      <c r="E11" s="16" t="s">
        <v>9</v>
      </c>
      <c r="F11" s="8" t="s">
        <v>41</v>
      </c>
      <c r="G11" s="8"/>
      <c r="H11" s="8" t="s">
        <v>10</v>
      </c>
    </row>
    <row r="12" spans="1:8" ht="15.75">
      <c r="A12" s="6"/>
      <c r="B12" s="6"/>
      <c r="C12" s="6"/>
      <c r="D12" s="9" t="s">
        <v>37</v>
      </c>
      <c r="E12" s="9" t="s">
        <v>38</v>
      </c>
      <c r="F12" s="9" t="s">
        <v>39</v>
      </c>
      <c r="G12" s="5"/>
      <c r="H12" s="9" t="s">
        <v>40</v>
      </c>
    </row>
    <row r="13" spans="1:8" ht="15">
      <c r="A13" s="6"/>
      <c r="B13" s="6"/>
      <c r="C13" s="6"/>
      <c r="D13" s="6"/>
      <c r="E13" s="6"/>
      <c r="F13" s="6"/>
      <c r="G13" s="6"/>
      <c r="H13" s="6"/>
    </row>
    <row r="14" spans="1:8" s="60" customFormat="1" ht="23.25" customHeight="1">
      <c r="A14" s="78">
        <f>MAX(A9:A13)+1</f>
        <v>1</v>
      </c>
      <c r="B14" s="14" t="s">
        <v>11</v>
      </c>
      <c r="C14" s="14"/>
      <c r="D14" s="34">
        <f>'OBS Debt (17.4)'!E15</f>
        <v>5752868671</v>
      </c>
      <c r="E14" s="14"/>
      <c r="F14" s="14"/>
      <c r="G14" s="14"/>
      <c r="H14" s="74" t="s">
        <v>289</v>
      </c>
    </row>
    <row r="15" spans="1:8" ht="23.25" customHeight="1">
      <c r="A15" s="10">
        <f aca="true" t="shared" si="0" ref="A15:A28">MAX(A10:A14)+1</f>
        <v>2</v>
      </c>
      <c r="B15" s="6" t="s">
        <v>12</v>
      </c>
      <c r="C15" s="6"/>
      <c r="D15" s="13">
        <f>'Pre-Tax ROR (17.2)'!F16</f>
        <v>0.047187812691570775</v>
      </c>
      <c r="E15" s="6"/>
      <c r="F15" s="6"/>
      <c r="G15" s="6"/>
      <c r="H15" s="19" t="s">
        <v>72</v>
      </c>
    </row>
    <row r="16" spans="1:10" ht="23.25" customHeight="1">
      <c r="A16" s="10">
        <f t="shared" si="0"/>
        <v>3</v>
      </c>
      <c r="B16" s="6" t="s">
        <v>13</v>
      </c>
      <c r="C16" s="6"/>
      <c r="D16" s="13">
        <f>'Pre-Tax ROR (17.2)'!G17</f>
        <v>0.10248136263823873</v>
      </c>
      <c r="E16" s="6"/>
      <c r="F16" s="6"/>
      <c r="G16" s="6"/>
      <c r="H16" s="19" t="s">
        <v>70</v>
      </c>
      <c r="J16" s="85"/>
    </row>
    <row r="17" spans="1:10" ht="23.25" customHeight="1">
      <c r="A17" s="10">
        <f t="shared" si="0"/>
        <v>4</v>
      </c>
      <c r="B17" s="6" t="s">
        <v>14</v>
      </c>
      <c r="C17" s="6"/>
      <c r="D17" s="11">
        <f>D14*D15</f>
        <v>271465289.2863537</v>
      </c>
      <c r="E17" s="6"/>
      <c r="F17" s="6"/>
      <c r="G17" s="6"/>
      <c r="H17" s="18" t="s">
        <v>15</v>
      </c>
      <c r="J17" s="85"/>
    </row>
    <row r="18" spans="1:8" ht="23.25" customHeight="1">
      <c r="A18" s="10">
        <f t="shared" si="0"/>
        <v>5</v>
      </c>
      <c r="B18" s="6" t="s">
        <v>16</v>
      </c>
      <c r="C18" s="6"/>
      <c r="D18" s="11">
        <f>D14*D16</f>
        <v>589561820.4829135</v>
      </c>
      <c r="E18" s="6"/>
      <c r="F18" s="6"/>
      <c r="G18" s="6"/>
      <c r="H18" s="18" t="s">
        <v>17</v>
      </c>
    </row>
    <row r="19" spans="1:8" s="60" customFormat="1" ht="23.25" customHeight="1">
      <c r="A19" s="78">
        <f t="shared" si="0"/>
        <v>6</v>
      </c>
      <c r="B19" s="14" t="s">
        <v>18</v>
      </c>
      <c r="C19" s="14"/>
      <c r="D19" s="34">
        <f>237119812+23034735</f>
        <v>260154547</v>
      </c>
      <c r="E19" s="73"/>
      <c r="F19" s="14"/>
      <c r="G19" s="14"/>
      <c r="H19" s="74" t="s">
        <v>289</v>
      </c>
    </row>
    <row r="20" spans="1:8" ht="23.25" customHeight="1">
      <c r="A20" s="10">
        <f t="shared" si="0"/>
        <v>7</v>
      </c>
      <c r="B20" s="6" t="s">
        <v>19</v>
      </c>
      <c r="C20" s="6"/>
      <c r="D20" s="34">
        <f>'OBS Debt (17.4)'!E43*1000</f>
        <v>12695777.598012697</v>
      </c>
      <c r="E20" s="14"/>
      <c r="F20" s="14"/>
      <c r="G20" s="14"/>
      <c r="H20" s="19" t="s">
        <v>73</v>
      </c>
    </row>
    <row r="21" spans="1:8" s="60" customFormat="1" ht="23.25" customHeight="1">
      <c r="A21" s="78">
        <f t="shared" si="0"/>
        <v>8</v>
      </c>
      <c r="B21" s="14" t="s">
        <v>20</v>
      </c>
      <c r="C21" s="14"/>
      <c r="D21" s="34">
        <f>94260457-1545328</f>
        <v>92715129</v>
      </c>
      <c r="E21" s="14"/>
      <c r="F21" s="14"/>
      <c r="G21" s="14"/>
      <c r="H21" s="74" t="s">
        <v>289</v>
      </c>
    </row>
    <row r="22" spans="1:8" ht="23.25" customHeight="1">
      <c r="A22" s="10">
        <f t="shared" si="0"/>
        <v>9</v>
      </c>
      <c r="B22" s="6" t="s">
        <v>21</v>
      </c>
      <c r="C22" s="6"/>
      <c r="D22" s="11">
        <f>D17+SUM(D19:D21)</f>
        <v>637030742.8843664</v>
      </c>
      <c r="E22" s="6"/>
      <c r="F22" s="6"/>
      <c r="G22" s="6"/>
      <c r="H22" s="18" t="s">
        <v>22</v>
      </c>
    </row>
    <row r="23" spans="1:8" ht="23.25" customHeight="1">
      <c r="A23" s="10">
        <f t="shared" si="0"/>
        <v>10</v>
      </c>
      <c r="B23" s="6" t="s">
        <v>23</v>
      </c>
      <c r="C23" s="6"/>
      <c r="D23" s="34">
        <f>'OBS Debt (17.4)'!E44*1000</f>
        <v>7054920.799378984</v>
      </c>
      <c r="E23" s="14"/>
      <c r="F23" s="14"/>
      <c r="G23" s="14"/>
      <c r="H23" s="19" t="s">
        <v>74</v>
      </c>
    </row>
    <row r="24" spans="1:8" ht="23.25" customHeight="1">
      <c r="A24" s="10">
        <f t="shared" si="0"/>
        <v>11</v>
      </c>
      <c r="B24" s="6" t="s">
        <v>24</v>
      </c>
      <c r="C24" s="6"/>
      <c r="D24" s="11">
        <f>SUM(D18:D20)+D23</f>
        <v>869467065.8803052</v>
      </c>
      <c r="E24" s="6"/>
      <c r="F24" s="6"/>
      <c r="G24" s="6"/>
      <c r="H24" s="18" t="s">
        <v>25</v>
      </c>
    </row>
    <row r="25" spans="1:8" ht="9.75" customHeight="1" thickBot="1">
      <c r="A25" s="10"/>
      <c r="B25" s="6"/>
      <c r="C25" s="6"/>
      <c r="D25" s="11"/>
      <c r="E25" s="6"/>
      <c r="F25" s="6"/>
      <c r="G25" s="6"/>
      <c r="H25" s="6"/>
    </row>
    <row r="26" spans="1:8" s="38" customFormat="1" ht="23.25" customHeight="1">
      <c r="A26" s="35">
        <f t="shared" si="0"/>
        <v>12</v>
      </c>
      <c r="B26" s="36" t="s">
        <v>26</v>
      </c>
      <c r="C26" s="36"/>
      <c r="D26" s="101">
        <f>'Fin. Cap. Str. (17.3)'!D16</f>
        <v>0.49818475426528847</v>
      </c>
      <c r="E26" s="98" t="s">
        <v>27</v>
      </c>
      <c r="F26" s="86" t="s">
        <v>42</v>
      </c>
      <c r="G26" s="36"/>
      <c r="H26" s="37" t="s">
        <v>77</v>
      </c>
    </row>
    <row r="27" spans="1:8" s="38" customFormat="1" ht="23.25" customHeight="1">
      <c r="A27" s="35">
        <f t="shared" si="0"/>
        <v>13</v>
      </c>
      <c r="B27" s="36" t="s">
        <v>28</v>
      </c>
      <c r="C27" s="36"/>
      <c r="D27" s="102">
        <f>(D14*D26)/D24</f>
        <v>3.296262248048343</v>
      </c>
      <c r="E27" s="99" t="s">
        <v>29</v>
      </c>
      <c r="F27" s="68" t="s">
        <v>55</v>
      </c>
      <c r="G27" s="36"/>
      <c r="H27" s="36" t="s">
        <v>30</v>
      </c>
    </row>
    <row r="28" spans="1:8" s="38" customFormat="1" ht="23.25" customHeight="1" thickBot="1">
      <c r="A28" s="35">
        <f t="shared" si="0"/>
        <v>14</v>
      </c>
      <c r="B28" s="36" t="s">
        <v>31</v>
      </c>
      <c r="C28" s="36"/>
      <c r="D28" s="103">
        <f>D22/(D14*D26)</f>
        <v>0.22227237960172255</v>
      </c>
      <c r="E28" s="100" t="s">
        <v>32</v>
      </c>
      <c r="F28" s="84" t="s">
        <v>43</v>
      </c>
      <c r="G28" s="37"/>
      <c r="H28" s="36" t="s">
        <v>33</v>
      </c>
    </row>
    <row r="29" spans="1:8" ht="15">
      <c r="A29" s="6"/>
      <c r="B29" s="6"/>
      <c r="C29" s="6"/>
      <c r="D29" s="6"/>
      <c r="E29" s="6"/>
      <c r="F29" s="6"/>
      <c r="G29" s="6"/>
      <c r="H29" s="6"/>
    </row>
    <row r="30" spans="1:8" ht="15">
      <c r="A30" s="6"/>
      <c r="B30" s="6"/>
      <c r="C30" s="6"/>
      <c r="D30" s="71"/>
      <c r="E30" s="6"/>
      <c r="F30" s="6"/>
      <c r="G30" s="6"/>
      <c r="H30" s="6"/>
    </row>
    <row r="31" spans="1:8" ht="15">
      <c r="A31" s="6"/>
      <c r="B31" s="15"/>
      <c r="C31" s="6"/>
      <c r="D31" s="71"/>
      <c r="E31" s="72"/>
      <c r="F31" s="6"/>
      <c r="G31" s="6"/>
      <c r="H31" s="6"/>
    </row>
    <row r="32" spans="1:8" ht="15">
      <c r="A32" s="6"/>
      <c r="B32" s="6" t="s">
        <v>34</v>
      </c>
      <c r="C32" s="6"/>
      <c r="D32" s="6"/>
      <c r="E32" s="6"/>
      <c r="F32" s="6"/>
      <c r="G32" s="6"/>
      <c r="H32" s="6"/>
    </row>
    <row r="33" spans="1:8" ht="18">
      <c r="A33" s="6"/>
      <c r="B33" s="12" t="s">
        <v>56</v>
      </c>
      <c r="C33" s="6"/>
      <c r="D33" s="6"/>
      <c r="E33" s="6"/>
      <c r="F33" s="6"/>
      <c r="G33" s="6"/>
      <c r="H33" s="6"/>
    </row>
    <row r="34" spans="1:8" ht="18">
      <c r="A34" s="6"/>
      <c r="B34" s="14" t="s">
        <v>290</v>
      </c>
      <c r="C34" s="6"/>
      <c r="D34" s="6"/>
      <c r="E34" s="6"/>
      <c r="F34" s="6"/>
      <c r="G34" s="6"/>
      <c r="H34" s="6"/>
    </row>
    <row r="35" spans="1:8" ht="15">
      <c r="A35" s="6"/>
      <c r="B35" s="6"/>
      <c r="C35" s="6"/>
      <c r="D35" s="6"/>
      <c r="E35" s="6"/>
      <c r="F35" s="6"/>
      <c r="G35" s="6"/>
      <c r="H35" s="6"/>
    </row>
    <row r="36" spans="1:8" ht="15">
      <c r="A36" s="14"/>
      <c r="B36" s="17"/>
      <c r="C36" s="14"/>
      <c r="D36" s="14"/>
      <c r="E36" s="14"/>
      <c r="F36" s="14"/>
      <c r="G36" s="14"/>
      <c r="H36" s="14"/>
    </row>
    <row r="37" spans="1:8" ht="15">
      <c r="A37" s="14"/>
      <c r="B37" s="14" t="s">
        <v>51</v>
      </c>
      <c r="C37" s="14"/>
      <c r="D37" s="14"/>
      <c r="E37" s="14"/>
      <c r="F37" s="14"/>
      <c r="G37" s="14"/>
      <c r="H37" s="14"/>
    </row>
    <row r="38" spans="1:8" ht="15">
      <c r="A38" s="14"/>
      <c r="B38" s="14" t="s">
        <v>291</v>
      </c>
      <c r="C38" s="14"/>
      <c r="D38" s="14"/>
      <c r="E38" s="14"/>
      <c r="F38" s="14"/>
      <c r="G38" s="14"/>
      <c r="H38" s="14"/>
    </row>
  </sheetData>
  <sheetProtection/>
  <mergeCells count="4">
    <mergeCell ref="A1:H1"/>
    <mergeCell ref="A5:H5"/>
    <mergeCell ref="B11:C11"/>
    <mergeCell ref="E10:F10"/>
  </mergeCells>
  <printOptions horizontalCentered="1"/>
  <pageMargins left="0.7" right="0.7" top="1" bottom="0.75" header="0.3" footer="0.3"/>
  <pageSetup fitToHeight="1" fitToWidth="1" horizontalDpi="600" verticalDpi="600" orientation="portrait" scale="71" r:id="rId1"/>
  <headerFooter>
    <oddHeader>&amp;RExhibit FEA-17 (MPG-17)
Page 1 of 4</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25"/>
  <sheetViews>
    <sheetView view="pageLayout" zoomScaleNormal="80" workbookViewId="0" topLeftCell="A1">
      <selection activeCell="A1" sqref="A1:G1"/>
    </sheetView>
  </sheetViews>
  <sheetFormatPr defaultColWidth="9.00390625" defaultRowHeight="14.25"/>
  <cols>
    <col min="1" max="1" width="9.125" style="0" bestFit="1" customWidth="1"/>
    <col min="3" max="3" width="11.50390625" style="0" customWidth="1"/>
    <col min="4" max="4" width="8.00390625" style="0" bestFit="1" customWidth="1"/>
    <col min="5" max="7" width="12.50390625" style="0" customWidth="1"/>
    <col min="9" max="9" width="10.875" style="0" bestFit="1" customWidth="1"/>
    <col min="10" max="10" width="15.875" style="0" bestFit="1" customWidth="1"/>
    <col min="11" max="13" width="14.875" style="0" bestFit="1" customWidth="1"/>
  </cols>
  <sheetData>
    <row r="1" spans="1:7" ht="26.25">
      <c r="A1" s="125" t="str">
        <f>'FFO (17.1)'!A1:H1</f>
        <v>Rocky Mountain Power </v>
      </c>
      <c r="B1" s="125"/>
      <c r="C1" s="125"/>
      <c r="D1" s="125"/>
      <c r="E1" s="125"/>
      <c r="F1" s="125"/>
      <c r="G1" s="125"/>
    </row>
    <row r="5" spans="1:7" ht="20.25">
      <c r="A5" s="126" t="str">
        <f>'FFO (17.1)'!A5:H5</f>
        <v>Standard &amp; Poor's Credit Metrics</v>
      </c>
      <c r="B5" s="126"/>
      <c r="C5" s="126"/>
      <c r="D5" s="126"/>
      <c r="E5" s="126"/>
      <c r="F5" s="126"/>
      <c r="G5" s="126"/>
    </row>
    <row r="6" spans="1:7" ht="18">
      <c r="A6" s="127" t="s">
        <v>49</v>
      </c>
      <c r="B6" s="127"/>
      <c r="C6" s="127"/>
      <c r="D6" s="127"/>
      <c r="E6" s="127"/>
      <c r="F6" s="127"/>
      <c r="G6" s="127"/>
    </row>
    <row r="9" spans="1:7" ht="15">
      <c r="A9" s="20"/>
      <c r="B9" s="21"/>
      <c r="C9" s="21"/>
      <c r="D9" s="20"/>
      <c r="E9" s="22"/>
      <c r="F9" s="22"/>
      <c r="G9" s="20" t="s">
        <v>7</v>
      </c>
    </row>
    <row r="10" spans="1:7" ht="15">
      <c r="A10" s="20"/>
      <c r="B10" s="21"/>
      <c r="C10" s="21"/>
      <c r="D10" s="20"/>
      <c r="E10" s="22"/>
      <c r="F10" s="22" t="s">
        <v>6</v>
      </c>
      <c r="G10" s="20" t="s">
        <v>6</v>
      </c>
    </row>
    <row r="11" spans="1:7" ht="15">
      <c r="A11" s="49" t="s">
        <v>1</v>
      </c>
      <c r="B11" s="132" t="s">
        <v>2</v>
      </c>
      <c r="C11" s="132"/>
      <c r="D11" s="49" t="s">
        <v>4</v>
      </c>
      <c r="E11" s="23" t="s">
        <v>5</v>
      </c>
      <c r="F11" s="23" t="s">
        <v>5</v>
      </c>
      <c r="G11" s="49" t="s">
        <v>5</v>
      </c>
    </row>
    <row r="12" spans="1:7" ht="15">
      <c r="A12" s="20"/>
      <c r="B12" s="20"/>
      <c r="C12" s="20"/>
      <c r="D12" s="24" t="s">
        <v>37</v>
      </c>
      <c r="E12" s="24" t="s">
        <v>38</v>
      </c>
      <c r="F12" s="24" t="s">
        <v>39</v>
      </c>
      <c r="G12" s="24" t="s">
        <v>40</v>
      </c>
    </row>
    <row r="13" spans="1:7" ht="14.25">
      <c r="A13" s="25"/>
      <c r="B13" s="26"/>
      <c r="C13" s="26"/>
      <c r="D13" s="25"/>
      <c r="E13" s="27"/>
      <c r="F13" s="28"/>
      <c r="G13" s="25"/>
    </row>
    <row r="14" spans="1:7" ht="21" customHeight="1">
      <c r="A14" s="47">
        <f>MAX(A3:A13)+1</f>
        <v>1</v>
      </c>
      <c r="B14" s="51" t="s">
        <v>46</v>
      </c>
      <c r="C14" s="43"/>
      <c r="D14" s="52">
        <f>'ROR (1)'!C13</f>
        <v>0.4869885936414879</v>
      </c>
      <c r="E14" s="52">
        <f>'ROR (1)'!D13</f>
        <v>0.05362</v>
      </c>
      <c r="F14" s="52">
        <f>+D14*E14</f>
        <v>0.02611232839105658</v>
      </c>
      <c r="G14" s="44">
        <f>F14</f>
        <v>0.02611232839105658</v>
      </c>
    </row>
    <row r="15" spans="1:7" ht="21" customHeight="1">
      <c r="A15" s="47">
        <f>MAX(A4:A14)+1</f>
        <v>2</v>
      </c>
      <c r="B15" s="51" t="s">
        <v>57</v>
      </c>
      <c r="C15" s="43"/>
      <c r="D15" s="52">
        <f>'ROR (1)'!C14</f>
        <v>0.0028728907739631335</v>
      </c>
      <c r="E15" s="52">
        <f>'ROR (1)'!D14</f>
        <v>0.0543</v>
      </c>
      <c r="F15" s="52">
        <f>+D15*E15</f>
        <v>0.00015599796902619815</v>
      </c>
      <c r="G15" s="44">
        <f>F15</f>
        <v>0.00015599796902619815</v>
      </c>
    </row>
    <row r="16" spans="1:7" ht="21" customHeight="1">
      <c r="A16" s="47">
        <f>MAX(A5:A15)+1</f>
        <v>3</v>
      </c>
      <c r="B16" s="51" t="s">
        <v>36</v>
      </c>
      <c r="C16" s="43"/>
      <c r="D16" s="53">
        <f>'ROR (1)'!C15</f>
        <v>0.5101385155845489</v>
      </c>
      <c r="E16" s="55">
        <f>'ROR (1)'!D15</f>
        <v>0.0925</v>
      </c>
      <c r="F16" s="53">
        <f>+D16*E16</f>
        <v>0.047187812691570775</v>
      </c>
      <c r="G16" s="56">
        <f>F16*$G$19</f>
        <v>0.07621303627815595</v>
      </c>
    </row>
    <row r="17" spans="1:11" ht="21" customHeight="1">
      <c r="A17" s="47">
        <f>MAX(A6:A16)+1</f>
        <v>4</v>
      </c>
      <c r="B17" s="45" t="s">
        <v>8</v>
      </c>
      <c r="C17" s="45"/>
      <c r="D17" s="55">
        <f>SUM(D14:D16)</f>
        <v>1</v>
      </c>
      <c r="E17" s="44"/>
      <c r="F17" s="46">
        <f>SUM(F14:F16)</f>
        <v>0.07345613905165355</v>
      </c>
      <c r="G17" s="46">
        <f>SUM(G14:G16)</f>
        <v>0.10248136263823873</v>
      </c>
      <c r="J17" s="75"/>
      <c r="K17" s="67"/>
    </row>
    <row r="18" spans="1:11" ht="21" customHeight="1">
      <c r="A18" s="47"/>
      <c r="B18" s="43"/>
      <c r="C18" s="43"/>
      <c r="D18" s="57"/>
      <c r="E18" s="44"/>
      <c r="F18" s="58"/>
      <c r="G18" s="46"/>
      <c r="J18" s="75"/>
      <c r="K18" s="67"/>
    </row>
    <row r="19" spans="1:10" s="60" customFormat="1" ht="21" customHeight="1">
      <c r="A19" s="79">
        <f>MAX(A10:A18)+1</f>
        <v>5</v>
      </c>
      <c r="B19" s="80" t="s">
        <v>47</v>
      </c>
      <c r="C19" s="80"/>
      <c r="D19" s="81"/>
      <c r="E19" s="81"/>
      <c r="F19" s="82"/>
      <c r="G19" s="107">
        <v>1.6151</v>
      </c>
      <c r="J19" s="83"/>
    </row>
    <row r="20" spans="1:7" ht="14.25">
      <c r="A20" s="47"/>
      <c r="C20" s="26"/>
      <c r="D20" s="27"/>
      <c r="E20" s="27"/>
      <c r="F20" s="32"/>
      <c r="G20" s="61"/>
    </row>
    <row r="21" spans="2:13" ht="14.25">
      <c r="B21" s="33"/>
      <c r="K21" s="64"/>
      <c r="L21" s="64"/>
      <c r="M21" s="64"/>
    </row>
    <row r="22" spans="2:13" ht="14.25">
      <c r="B22" s="26" t="s">
        <v>34</v>
      </c>
      <c r="J22" s="76"/>
      <c r="K22" s="65"/>
      <c r="L22" s="65"/>
      <c r="M22" s="65"/>
    </row>
    <row r="23" spans="2:13" ht="14.25">
      <c r="B23" s="62" t="s">
        <v>284</v>
      </c>
      <c r="K23" s="65"/>
      <c r="L23" s="65"/>
      <c r="M23" s="65"/>
    </row>
    <row r="24" spans="2:13" ht="14.25" hidden="1">
      <c r="B24" s="59"/>
      <c r="C24" s="50"/>
      <c r="D24" s="50"/>
      <c r="K24" s="65"/>
      <c r="L24" s="65"/>
      <c r="M24" s="65"/>
    </row>
    <row r="25" spans="1:13" ht="14.25">
      <c r="A25" s="60"/>
      <c r="B25" s="62" t="s">
        <v>288</v>
      </c>
      <c r="C25" s="60"/>
      <c r="D25" s="60"/>
      <c r="E25" s="60"/>
      <c r="F25" s="60"/>
      <c r="G25" s="60"/>
      <c r="J25" s="63"/>
      <c r="K25" s="66"/>
      <c r="L25" s="66"/>
      <c r="M25" s="66"/>
    </row>
  </sheetData>
  <sheetProtection/>
  <mergeCells count="4">
    <mergeCell ref="B11:C11"/>
    <mergeCell ref="A1:G1"/>
    <mergeCell ref="A5:G5"/>
    <mergeCell ref="A6:G6"/>
  </mergeCells>
  <printOptions horizontalCentered="1"/>
  <pageMargins left="0.7" right="0.7" top="1" bottom="0.75" header="0.3" footer="0.3"/>
  <pageSetup fitToHeight="1" fitToWidth="1" horizontalDpi="600" verticalDpi="600" orientation="portrait" r:id="rId1"/>
  <headerFooter>
    <oddHeader>&amp;RExhibit FEA-17 (MPG-17)
Page 2 of 4</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D26"/>
  <sheetViews>
    <sheetView tabSelected="1" view="pageLayout" zoomScaleNormal="80" workbookViewId="0" topLeftCell="A1">
      <selection activeCell="A1" sqref="A1:D1"/>
    </sheetView>
  </sheetViews>
  <sheetFormatPr defaultColWidth="9.00390625" defaultRowHeight="14.25"/>
  <cols>
    <col min="2" max="2" width="11.50390625" style="0" customWidth="1"/>
    <col min="3" max="3" width="13.50390625" style="0" customWidth="1"/>
    <col min="4" max="4" width="8.00390625" style="0" bestFit="1" customWidth="1"/>
  </cols>
  <sheetData>
    <row r="1" spans="1:4" ht="26.25">
      <c r="A1" s="125" t="str">
        <f>'FFO (17.1)'!A1:H1</f>
        <v>Rocky Mountain Power </v>
      </c>
      <c r="B1" s="125"/>
      <c r="C1" s="125"/>
      <c r="D1" s="125"/>
    </row>
    <row r="5" spans="1:4" ht="20.25">
      <c r="A5" s="126" t="str">
        <f>'Pre-Tax ROR (17.2)'!A5:G5</f>
        <v>Standard &amp; Poor's Credit Metrics</v>
      </c>
      <c r="B5" s="126"/>
      <c r="C5" s="126"/>
      <c r="D5" s="126"/>
    </row>
    <row r="6" spans="1:4" ht="18">
      <c r="A6" s="127" t="s">
        <v>45</v>
      </c>
      <c r="B6" s="127"/>
      <c r="C6" s="127"/>
      <c r="D6" s="127"/>
    </row>
    <row r="9" spans="1:4" ht="15">
      <c r="A9" s="3"/>
      <c r="B9" s="3"/>
      <c r="C9" s="3"/>
      <c r="D9" s="3"/>
    </row>
    <row r="10" spans="1:4" ht="15">
      <c r="A10" s="4" t="s">
        <v>1</v>
      </c>
      <c r="B10" s="133" t="s">
        <v>2</v>
      </c>
      <c r="C10" s="133"/>
      <c r="D10" s="69" t="s">
        <v>4</v>
      </c>
    </row>
    <row r="11" spans="1:4" ht="15">
      <c r="A11" s="3"/>
      <c r="B11" s="3"/>
      <c r="C11" s="3"/>
      <c r="D11" s="70" t="s">
        <v>37</v>
      </c>
    </row>
    <row r="13" spans="1:4" ht="22.5" customHeight="1">
      <c r="A13" s="48">
        <f>MAX(A8:A12)+1</f>
        <v>1</v>
      </c>
      <c r="B13" s="38" t="str">
        <f>'Pre-Tax ROR (17.2)'!B14</f>
        <v>Long-Term Debt</v>
      </c>
      <c r="C13" s="38"/>
      <c r="D13" s="39">
        <v>0.4776979317441705</v>
      </c>
    </row>
    <row r="14" spans="1:4" ht="22.5" customHeight="1">
      <c r="A14" s="48">
        <f>MAX(A9:A13)+1</f>
        <v>2</v>
      </c>
      <c r="B14" s="96" t="s">
        <v>54</v>
      </c>
      <c r="C14" s="96"/>
      <c r="D14" s="97">
        <v>0.019077781325114652</v>
      </c>
    </row>
    <row r="15" spans="1:4" ht="16.5">
      <c r="A15" s="48">
        <f>MAX(A10:A14)+1</f>
        <v>3</v>
      </c>
      <c r="B15" s="38" t="str">
        <f>'Pre-Tax ROR (17.2)'!B15</f>
        <v>Preferred Stock</v>
      </c>
      <c r="C15" s="38"/>
      <c r="D15" s="40">
        <v>0.0014090411960032629</v>
      </c>
    </row>
    <row r="16" spans="1:4" ht="22.5" customHeight="1">
      <c r="A16" s="48">
        <f>MAX(A11:A15)+1</f>
        <v>4</v>
      </c>
      <c r="B16" s="41" t="s">
        <v>35</v>
      </c>
      <c r="C16" s="41"/>
      <c r="D16" s="42">
        <f>SUM(D13:D15)</f>
        <v>0.49818475426528847</v>
      </c>
    </row>
    <row r="17" spans="1:4" ht="11.25" customHeight="1">
      <c r="A17" s="48"/>
      <c r="B17" s="38"/>
      <c r="C17" s="38"/>
      <c r="D17" s="39"/>
    </row>
    <row r="18" spans="1:4" ht="22.5" customHeight="1">
      <c r="A18" s="48">
        <f>MAX(A12:A17)+1</f>
        <v>5</v>
      </c>
      <c r="B18" s="38" t="str">
        <f>'Pre-Tax ROR (17.2)'!B15</f>
        <v>Preferred Stock</v>
      </c>
      <c r="C18" s="38"/>
      <c r="D18" s="39">
        <v>0.0014090411960032629</v>
      </c>
    </row>
    <row r="19" spans="1:4" ht="16.5">
      <c r="A19" s="48">
        <f>MAX(A13:A18)+1</f>
        <v>6</v>
      </c>
      <c r="B19" s="38" t="str">
        <f>'Pre-Tax ROR (17.2)'!B16</f>
        <v>Common Equity</v>
      </c>
      <c r="C19" s="38"/>
      <c r="D19" s="40">
        <v>0.5004062045387084</v>
      </c>
    </row>
    <row r="20" spans="1:4" ht="22.5" customHeight="1">
      <c r="A20" s="48">
        <f>MAX(A14:A19)+1</f>
        <v>7</v>
      </c>
      <c r="B20" s="41" t="s">
        <v>8</v>
      </c>
      <c r="C20" s="41"/>
      <c r="D20" s="42">
        <f>SUM(D16:D19)</f>
        <v>1.0000000000000002</v>
      </c>
    </row>
    <row r="21" ht="14.25">
      <c r="D21" s="1"/>
    </row>
    <row r="23" ht="14.25">
      <c r="B23" s="2"/>
    </row>
    <row r="24" ht="14.25">
      <c r="B24" t="s">
        <v>34</v>
      </c>
    </row>
    <row r="25" spans="2:3" ht="14.25">
      <c r="B25" s="62" t="s">
        <v>292</v>
      </c>
      <c r="C25" s="60"/>
    </row>
    <row r="26" ht="14.25">
      <c r="B26" t="s">
        <v>75</v>
      </c>
    </row>
  </sheetData>
  <sheetProtection/>
  <mergeCells count="4">
    <mergeCell ref="B10:C10"/>
    <mergeCell ref="A1:D1"/>
    <mergeCell ref="A5:D5"/>
    <mergeCell ref="A6:D6"/>
  </mergeCells>
  <printOptions horizontalCentered="1"/>
  <pageMargins left="0.7" right="0.7" top="1" bottom="0.75" header="0.3" footer="0.3"/>
  <pageSetup fitToHeight="1" fitToWidth="1" horizontalDpi="600" verticalDpi="600" orientation="portrait" r:id="rId1"/>
  <headerFooter>
    <oddHeader>&amp;RExhibit FEA-17 (MPG-17)
Page 3 of 4</oddHeader>
  </headerFooter>
</worksheet>
</file>

<file path=xl/worksheets/sheet5.xml><?xml version="1.0" encoding="utf-8"?>
<worksheet xmlns="http://schemas.openxmlformats.org/spreadsheetml/2006/main" xmlns:r="http://schemas.openxmlformats.org/officeDocument/2006/relationships">
  <dimension ref="A1:F49"/>
  <sheetViews>
    <sheetView view="pageLayout" zoomScaleNormal="80" workbookViewId="0" topLeftCell="A1">
      <selection activeCell="A1" sqref="A1:F1"/>
    </sheetView>
  </sheetViews>
  <sheetFormatPr defaultColWidth="9.00390625" defaultRowHeight="14.25"/>
  <cols>
    <col min="3" max="3" width="25.75390625" style="0" customWidth="1"/>
    <col min="4" max="4" width="1.875" style="0" customWidth="1"/>
    <col min="5" max="5" width="14.00390625" style="0" bestFit="1" customWidth="1"/>
    <col min="6" max="6" width="14.50390625" style="0" bestFit="1" customWidth="1"/>
  </cols>
  <sheetData>
    <row r="1" spans="1:6" ht="26.25">
      <c r="A1" s="125" t="str">
        <f>'Fin. Cap. Str. (17.3)'!A1:D1</f>
        <v>Rocky Mountain Power </v>
      </c>
      <c r="B1" s="125"/>
      <c r="C1" s="125"/>
      <c r="D1" s="125"/>
      <c r="E1" s="125"/>
      <c r="F1" s="125"/>
    </row>
    <row r="5" spans="1:6" ht="20.25">
      <c r="A5" s="126" t="s">
        <v>60</v>
      </c>
      <c r="B5" s="126"/>
      <c r="C5" s="126"/>
      <c r="D5" s="126"/>
      <c r="E5" s="126"/>
      <c r="F5" s="126"/>
    </row>
    <row r="6" spans="1:6" ht="18">
      <c r="A6" s="127" t="s">
        <v>61</v>
      </c>
      <c r="B6" s="127"/>
      <c r="C6" s="127"/>
      <c r="D6" s="127"/>
      <c r="E6" s="127"/>
      <c r="F6" s="127"/>
    </row>
    <row r="10" spans="1:6" ht="14.25">
      <c r="A10" s="110" t="s">
        <v>1</v>
      </c>
      <c r="B10" s="134" t="s">
        <v>2</v>
      </c>
      <c r="C10" s="134"/>
      <c r="D10" s="110"/>
      <c r="E10" s="110" t="s">
        <v>50</v>
      </c>
      <c r="F10" s="110" t="s">
        <v>10</v>
      </c>
    </row>
    <row r="11" spans="1:6" ht="14.25">
      <c r="A11" s="110"/>
      <c r="B11" s="110"/>
      <c r="C11" s="110"/>
      <c r="D11" s="110"/>
      <c r="E11" s="111" t="s">
        <v>37</v>
      </c>
      <c r="F11" s="111" t="s">
        <v>38</v>
      </c>
    </row>
    <row r="12" spans="1:6" ht="14.25">
      <c r="A12" s="112"/>
      <c r="B12" s="112"/>
      <c r="C12" s="112"/>
      <c r="D12" s="112"/>
      <c r="E12" s="112"/>
      <c r="F12" s="112"/>
    </row>
    <row r="13" spans="1:6" ht="14.25">
      <c r="A13" s="112"/>
      <c r="B13" s="113" t="s">
        <v>293</v>
      </c>
      <c r="C13" s="113"/>
      <c r="D13" s="114"/>
      <c r="E13" s="112"/>
      <c r="F13" s="112"/>
    </row>
    <row r="14" spans="1:6" ht="14.25">
      <c r="A14" s="112"/>
      <c r="B14" s="112"/>
      <c r="C14" s="112"/>
      <c r="D14" s="112"/>
      <c r="E14" s="112"/>
      <c r="F14" s="112"/>
    </row>
    <row r="15" spans="1:6" ht="14.25">
      <c r="A15" s="115">
        <f>MAX(A7:A14)+1</f>
        <v>1</v>
      </c>
      <c r="B15" s="112" t="s">
        <v>285</v>
      </c>
      <c r="C15" s="112"/>
      <c r="D15" s="112"/>
      <c r="E15" s="116">
        <v>5752868671</v>
      </c>
      <c r="F15" s="112"/>
    </row>
    <row r="16" spans="1:6" ht="14.25">
      <c r="A16" s="115">
        <f>MAX(A8:A15)+1</f>
        <v>2</v>
      </c>
      <c r="B16" s="112" t="s">
        <v>286</v>
      </c>
      <c r="C16" s="112"/>
      <c r="D16" s="112"/>
      <c r="E16" s="116">
        <v>13030633748</v>
      </c>
      <c r="F16" s="112"/>
    </row>
    <row r="17" spans="1:6" ht="7.5" customHeight="1">
      <c r="A17" s="115"/>
      <c r="B17" s="112"/>
      <c r="C17" s="112"/>
      <c r="D17" s="112"/>
      <c r="E17" s="116"/>
      <c r="F17" s="112"/>
    </row>
    <row r="18" spans="1:6" ht="14.25">
      <c r="A18" s="115">
        <f>MAX(A9:A16)+1</f>
        <v>3</v>
      </c>
      <c r="B18" s="117" t="s">
        <v>294</v>
      </c>
      <c r="C18" s="117"/>
      <c r="D18" s="117"/>
      <c r="E18" s="118">
        <f>E15/E16</f>
        <v>0.4414880183308794</v>
      </c>
      <c r="F18" s="112" t="s">
        <v>71</v>
      </c>
    </row>
    <row r="19" spans="1:6" ht="14.25">
      <c r="A19" s="115"/>
      <c r="B19" s="112"/>
      <c r="C19" s="112"/>
      <c r="D19" s="112"/>
      <c r="E19" s="112"/>
      <c r="F19" s="112"/>
    </row>
    <row r="20" spans="1:6" ht="14.25">
      <c r="A20" s="115"/>
      <c r="B20" s="112"/>
      <c r="C20" s="112"/>
      <c r="D20" s="112"/>
      <c r="E20" s="112"/>
      <c r="F20" s="112"/>
    </row>
    <row r="21" spans="1:6" ht="14.25">
      <c r="A21" s="115"/>
      <c r="B21" s="113" t="s">
        <v>62</v>
      </c>
      <c r="C21" s="113"/>
      <c r="D21" s="114"/>
      <c r="E21" s="112"/>
      <c r="F21" s="112"/>
    </row>
    <row r="22" spans="1:6" ht="14.25">
      <c r="A22" s="115"/>
      <c r="B22" s="112"/>
      <c r="C22" s="112"/>
      <c r="D22" s="112"/>
      <c r="E22" s="112"/>
      <c r="F22" s="112"/>
    </row>
    <row r="23" spans="1:6" ht="14.25">
      <c r="A23" s="115"/>
      <c r="B23" s="117" t="s">
        <v>63</v>
      </c>
      <c r="C23" s="112"/>
      <c r="D23" s="112"/>
      <c r="E23" s="112"/>
      <c r="F23" s="112"/>
    </row>
    <row r="24" spans="1:6" ht="14.25">
      <c r="A24" s="115">
        <f>MAX(A15:A23)+1</f>
        <v>4</v>
      </c>
      <c r="B24" s="112" t="s">
        <v>64</v>
      </c>
      <c r="C24" s="112"/>
      <c r="D24" s="112"/>
      <c r="E24" s="119">
        <f>'S&amp;P BS'!C42*1000</f>
        <v>46642.21038168412</v>
      </c>
      <c r="F24" s="120"/>
    </row>
    <row r="25" spans="1:6" ht="16.5">
      <c r="A25" s="115">
        <f>MAX(A16:A24)+1</f>
        <v>5</v>
      </c>
      <c r="B25" s="112" t="s">
        <v>65</v>
      </c>
      <c r="C25" s="112"/>
      <c r="D25" s="112"/>
      <c r="E25" s="121">
        <f>'S&amp;P BS'!C49*1000</f>
        <v>229111</v>
      </c>
      <c r="F25" s="112"/>
    </row>
    <row r="26" spans="1:6" ht="14.25">
      <c r="A26" s="115">
        <f>MAX(A18:A25)+1</f>
        <v>6</v>
      </c>
      <c r="B26" s="117" t="s">
        <v>66</v>
      </c>
      <c r="C26" s="112"/>
      <c r="D26" s="112"/>
      <c r="E26" s="119">
        <f>SUM(E24:E25)</f>
        <v>275753.2103816841</v>
      </c>
      <c r="F26" s="112"/>
    </row>
    <row r="27" spans="1:6" ht="14.25">
      <c r="A27" s="115"/>
      <c r="B27" s="112"/>
      <c r="C27" s="112"/>
      <c r="D27" s="112"/>
      <c r="E27" s="119"/>
      <c r="F27" s="112"/>
    </row>
    <row r="28" spans="1:6" ht="14.25">
      <c r="A28" s="115"/>
      <c r="B28" s="112"/>
      <c r="C28" s="112"/>
      <c r="D28" s="112"/>
      <c r="E28" s="119"/>
      <c r="F28" s="112"/>
    </row>
    <row r="29" spans="1:6" ht="14.25">
      <c r="A29" s="115"/>
      <c r="B29" s="117" t="s">
        <v>68</v>
      </c>
      <c r="C29" s="112"/>
      <c r="D29" s="112"/>
      <c r="E29" s="119"/>
      <c r="F29" s="112"/>
    </row>
    <row r="30" spans="1:6" ht="14.25">
      <c r="A30" s="115">
        <f>MAX(A21:A29)+1</f>
        <v>7</v>
      </c>
      <c r="B30" s="112" t="s">
        <v>64</v>
      </c>
      <c r="C30" s="112"/>
      <c r="D30" s="112"/>
      <c r="E30" s="119">
        <f>'S&amp;P IS'!C78*1000</f>
        <v>5991.857570363119</v>
      </c>
      <c r="F30" s="112"/>
    </row>
    <row r="31" spans="1:6" ht="16.5">
      <c r="A31" s="115">
        <f>MAX(A22:A30)+1</f>
        <v>8</v>
      </c>
      <c r="B31" s="112" t="s">
        <v>65</v>
      </c>
      <c r="C31" s="112"/>
      <c r="D31" s="112"/>
      <c r="E31" s="122">
        <f>'S&amp;P IS'!C52*1000</f>
        <v>22764.9309966545</v>
      </c>
      <c r="F31" s="112"/>
    </row>
    <row r="32" spans="1:6" ht="14.25">
      <c r="A32" s="115">
        <f>MAX(A23:A31)+1</f>
        <v>9</v>
      </c>
      <c r="B32" s="117" t="s">
        <v>69</v>
      </c>
      <c r="C32" s="112"/>
      <c r="D32" s="112"/>
      <c r="E32" s="119">
        <f>SUM(E30:E31)</f>
        <v>28756.78856701762</v>
      </c>
      <c r="F32" s="112"/>
    </row>
    <row r="33" spans="1:6" ht="14.25">
      <c r="A33" s="115"/>
      <c r="B33" s="112"/>
      <c r="C33" s="112"/>
      <c r="D33" s="112"/>
      <c r="E33" s="119"/>
      <c r="F33" s="112"/>
    </row>
    <row r="34" spans="1:6" ht="14.25">
      <c r="A34" s="115"/>
      <c r="B34" s="112"/>
      <c r="C34" s="112"/>
      <c r="D34" s="112"/>
      <c r="E34" s="123"/>
      <c r="F34" s="112"/>
    </row>
    <row r="35" spans="1:6" ht="14.25">
      <c r="A35" s="115"/>
      <c r="B35" s="117" t="s">
        <v>23</v>
      </c>
      <c r="C35" s="112"/>
      <c r="D35" s="112"/>
      <c r="E35" s="119"/>
      <c r="F35" s="112"/>
    </row>
    <row r="36" spans="1:6" ht="14.25">
      <c r="A36" s="115">
        <f>MAX(A26:A34)+1</f>
        <v>10</v>
      </c>
      <c r="B36" s="112" t="s">
        <v>64</v>
      </c>
      <c r="C36" s="112"/>
      <c r="D36" s="112"/>
      <c r="E36" s="119">
        <f>'S&amp;P IS'!C103*1000</f>
        <v>2508.142429636881</v>
      </c>
      <c r="F36" s="112"/>
    </row>
    <row r="37" spans="1:6" ht="16.5">
      <c r="A37" s="115">
        <f>MAX(A27:A36)+1</f>
        <v>11</v>
      </c>
      <c r="B37" s="112" t="s">
        <v>65</v>
      </c>
      <c r="C37" s="112"/>
      <c r="D37" s="112"/>
      <c r="E37" s="122">
        <f>'S&amp;P IS'!C53*1000</f>
        <v>13471.7268</v>
      </c>
      <c r="F37" s="112"/>
    </row>
    <row r="38" spans="1:6" ht="14.25">
      <c r="A38" s="115">
        <f>MAX(A29:A37)+1</f>
        <v>12</v>
      </c>
      <c r="B38" s="117" t="s">
        <v>67</v>
      </c>
      <c r="C38" s="112"/>
      <c r="D38" s="112"/>
      <c r="E38" s="119">
        <f>SUM(E36:E37)</f>
        <v>15979.86922963688</v>
      </c>
      <c r="F38" s="112"/>
    </row>
    <row r="39" spans="1:6" ht="14.25">
      <c r="A39" s="115"/>
      <c r="B39" s="112"/>
      <c r="C39" s="112"/>
      <c r="D39" s="112"/>
      <c r="E39" s="119"/>
      <c r="F39" s="112"/>
    </row>
    <row r="40" spans="1:6" ht="14.25">
      <c r="A40" s="115"/>
      <c r="B40" s="112"/>
      <c r="C40" s="112"/>
      <c r="D40" s="112"/>
      <c r="E40" s="119"/>
      <c r="F40" s="112"/>
    </row>
    <row r="41" spans="1:6" ht="14.25">
      <c r="A41" s="115"/>
      <c r="B41" s="113" t="s">
        <v>287</v>
      </c>
      <c r="C41" s="113"/>
      <c r="D41" s="114"/>
      <c r="E41" s="119"/>
      <c r="F41" s="112"/>
    </row>
    <row r="42" spans="1:6" ht="14.25">
      <c r="A42" s="115"/>
      <c r="B42" s="112"/>
      <c r="C42" s="112"/>
      <c r="D42" s="112"/>
      <c r="E42" s="119"/>
      <c r="F42" s="112"/>
    </row>
    <row r="43" spans="1:6" ht="14.25">
      <c r="A43" s="115">
        <f>MAX(A34:A41)+1</f>
        <v>13</v>
      </c>
      <c r="B43" s="112" t="s">
        <v>19</v>
      </c>
      <c r="C43" s="112"/>
      <c r="D43" s="112"/>
      <c r="E43" s="119">
        <f>E32*E18</f>
        <v>12695.777598012697</v>
      </c>
      <c r="F43" s="112" t="s">
        <v>282</v>
      </c>
    </row>
    <row r="44" spans="1:6" ht="14.25">
      <c r="A44" s="115">
        <f>MAX(A35:A43)+1</f>
        <v>14</v>
      </c>
      <c r="B44" s="112" t="s">
        <v>23</v>
      </c>
      <c r="C44" s="112"/>
      <c r="D44" s="112"/>
      <c r="E44" s="119">
        <f>E38*E18</f>
        <v>7054.920799378983</v>
      </c>
      <c r="F44" s="112" t="s">
        <v>283</v>
      </c>
    </row>
    <row r="45" spans="1:6" ht="14.25">
      <c r="A45" s="112"/>
      <c r="B45" s="112"/>
      <c r="C45" s="112"/>
      <c r="D45" s="112"/>
      <c r="E45" s="112"/>
      <c r="F45" s="112"/>
    </row>
    <row r="46" spans="1:6" ht="14.25">
      <c r="A46" s="112"/>
      <c r="B46" s="124"/>
      <c r="C46" s="112"/>
      <c r="D46" s="112"/>
      <c r="E46" s="112"/>
      <c r="F46" s="112"/>
    </row>
    <row r="47" spans="1:6" ht="14.25">
      <c r="A47" s="112"/>
      <c r="B47" s="112" t="s">
        <v>34</v>
      </c>
      <c r="C47" s="112"/>
      <c r="D47" s="112"/>
      <c r="E47" s="112"/>
      <c r="F47" s="112"/>
    </row>
    <row r="48" spans="1:6" ht="14.25">
      <c r="A48" s="112"/>
      <c r="B48" s="112" t="s">
        <v>304</v>
      </c>
      <c r="C48" s="112"/>
      <c r="D48" s="112"/>
      <c r="E48" s="112"/>
      <c r="F48" s="112"/>
    </row>
    <row r="49" spans="1:6" ht="14.25">
      <c r="A49" s="112"/>
      <c r="B49" s="112" t="s">
        <v>305</v>
      </c>
      <c r="C49" s="112"/>
      <c r="D49" s="112"/>
      <c r="E49" s="112"/>
      <c r="F49" s="112"/>
    </row>
  </sheetData>
  <sheetProtection/>
  <mergeCells count="4">
    <mergeCell ref="A1:F1"/>
    <mergeCell ref="A5:F5"/>
    <mergeCell ref="A6:F6"/>
    <mergeCell ref="B10:C10"/>
  </mergeCells>
  <printOptions horizontalCentered="1"/>
  <pageMargins left="0.7" right="0.7" top="1" bottom="0.75" header="0.3" footer="0.3"/>
  <pageSetup horizontalDpi="600" verticalDpi="600" orientation="portrait" scale="80" r:id="rId1"/>
  <headerFooter>
    <oddHeader>&amp;RExhibit FEA-17 (MPG-17)
Page 4 of 4
</oddHeader>
  </headerFooter>
</worksheet>
</file>

<file path=xl/worksheets/sheet6.xml><?xml version="1.0" encoding="utf-8"?>
<worksheet xmlns="http://schemas.openxmlformats.org/spreadsheetml/2006/main" xmlns:r="http://schemas.openxmlformats.org/officeDocument/2006/relationships">
  <dimension ref="A2:K164"/>
  <sheetViews>
    <sheetView showGridLines="0"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E24" sqref="E24"/>
    </sheetView>
  </sheetViews>
  <sheetFormatPr defaultColWidth="9.00390625" defaultRowHeight="14.25"/>
  <cols>
    <col min="1" max="2" width="17.50390625" style="87" customWidth="1"/>
    <col min="3" max="3" width="17.50390625" style="88" customWidth="1"/>
    <col min="4" max="11" width="17.50390625" style="87" customWidth="1"/>
    <col min="12" max="16384" width="9.00390625" style="87" customWidth="1"/>
  </cols>
  <sheetData>
    <row r="2" spans="1:9" ht="12.75">
      <c r="A2" s="136" t="s">
        <v>78</v>
      </c>
      <c r="B2" s="136"/>
      <c r="C2" s="136"/>
      <c r="D2" s="136"/>
      <c r="E2" s="136"/>
      <c r="F2" s="136"/>
      <c r="G2" s="136"/>
      <c r="H2" s="136"/>
      <c r="I2" s="136"/>
    </row>
    <row r="3" spans="1:10" ht="12.75">
      <c r="A3" s="89" t="s">
        <v>79</v>
      </c>
      <c r="B3" s="135" t="s">
        <v>58</v>
      </c>
      <c r="C3" s="135"/>
      <c r="D3" s="135"/>
      <c r="E3" s="135"/>
      <c r="F3" s="135"/>
      <c r="G3" s="135"/>
      <c r="H3" s="135"/>
      <c r="I3" s="135"/>
      <c r="J3" s="135"/>
    </row>
    <row r="4" spans="1:10" ht="12.75">
      <c r="A4" s="89" t="s">
        <v>80</v>
      </c>
      <c r="B4" s="135" t="s">
        <v>81</v>
      </c>
      <c r="C4" s="135"/>
      <c r="D4" s="135"/>
      <c r="E4" s="135"/>
      <c r="F4" s="135"/>
      <c r="G4" s="135"/>
      <c r="H4" s="135"/>
      <c r="I4" s="135"/>
      <c r="J4" s="135"/>
    </row>
    <row r="5" spans="1:10" ht="12.75">
      <c r="A5" s="89" t="s">
        <v>82</v>
      </c>
      <c r="B5" s="135" t="s">
        <v>83</v>
      </c>
      <c r="C5" s="135"/>
      <c r="D5" s="135"/>
      <c r="E5" s="135"/>
      <c r="F5" s="135"/>
      <c r="G5" s="135"/>
      <c r="H5" s="135"/>
      <c r="I5" s="135"/>
      <c r="J5" s="135"/>
    </row>
    <row r="6" spans="1:10" ht="12.75">
      <c r="A6" s="89" t="s">
        <v>84</v>
      </c>
      <c r="B6" s="135" t="s">
        <v>85</v>
      </c>
      <c r="C6" s="135"/>
      <c r="D6" s="135"/>
      <c r="E6" s="135"/>
      <c r="F6" s="135"/>
      <c r="G6" s="135"/>
      <c r="H6" s="135"/>
      <c r="I6" s="135"/>
      <c r="J6" s="135"/>
    </row>
    <row r="7" spans="1:10" ht="12.75">
      <c r="A7" s="89" t="s">
        <v>86</v>
      </c>
      <c r="B7" s="135" t="s">
        <v>87</v>
      </c>
      <c r="C7" s="135"/>
      <c r="D7" s="135"/>
      <c r="E7" s="135"/>
      <c r="F7" s="135"/>
      <c r="G7" s="135"/>
      <c r="H7" s="135"/>
      <c r="I7" s="135"/>
      <c r="J7" s="135"/>
    </row>
    <row r="8" spans="1:10" ht="12.75">
      <c r="A8" s="89" t="s">
        <v>88</v>
      </c>
      <c r="B8" s="135" t="s">
        <v>89</v>
      </c>
      <c r="C8" s="135"/>
      <c r="D8" s="135"/>
      <c r="E8" s="135"/>
      <c r="F8" s="135"/>
      <c r="G8" s="135"/>
      <c r="H8" s="135"/>
      <c r="I8" s="135"/>
      <c r="J8" s="135"/>
    </row>
    <row r="9" spans="1:10" ht="12.75">
      <c r="A9" s="89" t="s">
        <v>90</v>
      </c>
      <c r="B9" s="135" t="s">
        <v>91</v>
      </c>
      <c r="C9" s="135"/>
      <c r="D9" s="135"/>
      <c r="E9" s="135"/>
      <c r="F9" s="135"/>
      <c r="G9" s="135"/>
      <c r="H9" s="135"/>
      <c r="I9" s="135"/>
      <c r="J9" s="135"/>
    </row>
    <row r="11" spans="3:11" ht="12.75">
      <c r="C11" s="94" t="s">
        <v>85</v>
      </c>
      <c r="D11" s="89" t="s">
        <v>85</v>
      </c>
      <c r="E11" s="89" t="s">
        <v>85</v>
      </c>
      <c r="F11" s="89" t="s">
        <v>85</v>
      </c>
      <c r="G11" s="89" t="s">
        <v>85</v>
      </c>
      <c r="H11" s="89" t="s">
        <v>85</v>
      </c>
      <c r="I11" s="89" t="s">
        <v>85</v>
      </c>
      <c r="J11" s="89" t="s">
        <v>85</v>
      </c>
      <c r="K11" s="89" t="s">
        <v>85</v>
      </c>
    </row>
    <row r="12" spans="3:11" ht="12.75">
      <c r="C12" s="94" t="s">
        <v>92</v>
      </c>
      <c r="D12" s="89" t="s">
        <v>93</v>
      </c>
      <c r="E12" s="89" t="s">
        <v>94</v>
      </c>
      <c r="F12" s="89" t="s">
        <v>95</v>
      </c>
      <c r="G12" s="89" t="s">
        <v>96</v>
      </c>
      <c r="H12" s="89" t="s">
        <v>97</v>
      </c>
      <c r="I12" s="89" t="s">
        <v>98</v>
      </c>
      <c r="J12" s="89" t="s">
        <v>99</v>
      </c>
      <c r="K12" s="89" t="s">
        <v>100</v>
      </c>
    </row>
    <row r="13" spans="1:11" ht="18">
      <c r="A13" s="89" t="s">
        <v>101</v>
      </c>
      <c r="B13" s="89" t="s">
        <v>102</v>
      </c>
      <c r="C13" s="94" t="s">
        <v>103</v>
      </c>
      <c r="D13" s="89" t="s">
        <v>103</v>
      </c>
      <c r="E13" s="89" t="s">
        <v>103</v>
      </c>
      <c r="F13" s="89" t="s">
        <v>103</v>
      </c>
      <c r="G13" s="89" t="s">
        <v>103</v>
      </c>
      <c r="H13" s="89" t="s">
        <v>103</v>
      </c>
      <c r="I13" s="89" t="s">
        <v>103</v>
      </c>
      <c r="J13" s="89" t="s">
        <v>103</v>
      </c>
      <c r="K13" s="89" t="s">
        <v>103</v>
      </c>
    </row>
    <row r="14" spans="1:11" ht="12.75">
      <c r="A14" s="90" t="s">
        <v>104</v>
      </c>
      <c r="B14" s="90">
        <v>4491.666666666667</v>
      </c>
      <c r="C14" s="95">
        <v>4586</v>
      </c>
      <c r="D14" s="90">
        <v>4432</v>
      </c>
      <c r="E14" s="90">
        <v>4457</v>
      </c>
      <c r="F14" s="90">
        <v>4498</v>
      </c>
      <c r="G14" s="90">
        <v>4258</v>
      </c>
      <c r="H14" s="90">
        <v>4154.1</v>
      </c>
      <c r="I14" s="90">
        <v>3896.7</v>
      </c>
      <c r="J14" s="90">
        <v>3048.8</v>
      </c>
      <c r="K14" s="90">
        <v>3194.5</v>
      </c>
    </row>
    <row r="15" spans="1:11" ht="22.5">
      <c r="A15" s="91" t="s">
        <v>105</v>
      </c>
      <c r="B15" s="91" t="s">
        <v>106</v>
      </c>
      <c r="C15" s="95" t="s">
        <v>106</v>
      </c>
      <c r="D15" s="91" t="s">
        <v>106</v>
      </c>
      <c r="E15" s="91" t="s">
        <v>106</v>
      </c>
      <c r="F15" s="91" t="s">
        <v>106</v>
      </c>
      <c r="G15" s="91" t="s">
        <v>106</v>
      </c>
      <c r="H15" s="91" t="s">
        <v>106</v>
      </c>
      <c r="I15" s="91" t="s">
        <v>106</v>
      </c>
      <c r="J15" s="91" t="s">
        <v>106</v>
      </c>
      <c r="K15" s="91" t="s">
        <v>106</v>
      </c>
    </row>
    <row r="16" spans="1:11" ht="12.75">
      <c r="A16" s="90" t="s">
        <v>107</v>
      </c>
      <c r="B16" s="90">
        <v>4491.666666666667</v>
      </c>
      <c r="C16" s="95">
        <v>4586</v>
      </c>
      <c r="D16" s="90">
        <v>4432</v>
      </c>
      <c r="E16" s="90">
        <v>4457</v>
      </c>
      <c r="F16" s="90">
        <v>4498</v>
      </c>
      <c r="G16" s="90">
        <v>4258</v>
      </c>
      <c r="H16" s="90">
        <v>4154.1</v>
      </c>
      <c r="I16" s="90">
        <v>3896.7</v>
      </c>
      <c r="J16" s="90">
        <v>3048.8</v>
      </c>
      <c r="K16" s="90">
        <v>3194.5</v>
      </c>
    </row>
    <row r="17" spans="1:11" ht="22.5">
      <c r="A17" s="91" t="s">
        <v>108</v>
      </c>
      <c r="B17" s="91">
        <v>0</v>
      </c>
      <c r="C17" s="95">
        <v>0</v>
      </c>
      <c r="D17" s="91">
        <v>0</v>
      </c>
      <c r="E17" s="91">
        <v>0</v>
      </c>
      <c r="F17" s="91">
        <v>0</v>
      </c>
      <c r="G17" s="91">
        <v>0</v>
      </c>
      <c r="H17" s="91">
        <v>0</v>
      </c>
      <c r="I17" s="91">
        <v>0</v>
      </c>
      <c r="J17" s="91">
        <v>0</v>
      </c>
      <c r="K17" s="91">
        <v>0</v>
      </c>
    </row>
    <row r="18" spans="1:11" ht="33.75">
      <c r="A18" s="90" t="s">
        <v>109</v>
      </c>
      <c r="B18" s="90" t="s">
        <v>106</v>
      </c>
      <c r="C18" s="95" t="s">
        <v>106</v>
      </c>
      <c r="D18" s="90" t="s">
        <v>106</v>
      </c>
      <c r="E18" s="90" t="s">
        <v>106</v>
      </c>
      <c r="F18" s="90" t="s">
        <v>106</v>
      </c>
      <c r="G18" s="90" t="s">
        <v>106</v>
      </c>
      <c r="H18" s="90" t="s">
        <v>106</v>
      </c>
      <c r="I18" s="90" t="s">
        <v>106</v>
      </c>
      <c r="J18" s="90" t="s">
        <v>106</v>
      </c>
      <c r="K18" s="90" t="s">
        <v>106</v>
      </c>
    </row>
    <row r="19" spans="1:11" ht="22.5">
      <c r="A19" s="91" t="s">
        <v>110</v>
      </c>
      <c r="B19" s="91">
        <v>0</v>
      </c>
      <c r="C19" s="95">
        <v>0</v>
      </c>
      <c r="D19" s="91">
        <v>0</v>
      </c>
      <c r="E19" s="91">
        <v>0</v>
      </c>
      <c r="F19" s="91">
        <v>0</v>
      </c>
      <c r="G19" s="91">
        <v>0</v>
      </c>
      <c r="H19" s="91">
        <v>0</v>
      </c>
      <c r="I19" s="91">
        <v>0</v>
      </c>
      <c r="J19" s="91">
        <v>0</v>
      </c>
      <c r="K19" s="91">
        <v>0</v>
      </c>
    </row>
    <row r="20" spans="1:11" ht="22.5">
      <c r="A20" s="90" t="s">
        <v>111</v>
      </c>
      <c r="B20" s="90">
        <v>0</v>
      </c>
      <c r="C20" s="95">
        <v>0</v>
      </c>
      <c r="D20" s="90">
        <v>0</v>
      </c>
      <c r="E20" s="90">
        <v>0</v>
      </c>
      <c r="F20" s="90">
        <v>0</v>
      </c>
      <c r="G20" s="90">
        <v>0</v>
      </c>
      <c r="H20" s="90">
        <v>0</v>
      </c>
      <c r="I20" s="90">
        <v>0</v>
      </c>
      <c r="J20" s="90">
        <v>0</v>
      </c>
      <c r="K20" s="90">
        <v>0</v>
      </c>
    </row>
    <row r="21" spans="1:11" ht="22.5">
      <c r="A21" s="91" t="s">
        <v>112</v>
      </c>
      <c r="B21" s="91">
        <v>0</v>
      </c>
      <c r="C21" s="95">
        <v>0</v>
      </c>
      <c r="D21" s="91">
        <v>0</v>
      </c>
      <c r="E21" s="91">
        <v>0</v>
      </c>
      <c r="F21" s="91">
        <v>0</v>
      </c>
      <c r="G21" s="91">
        <v>0</v>
      </c>
      <c r="H21" s="91">
        <v>0</v>
      </c>
      <c r="I21" s="91">
        <v>0</v>
      </c>
      <c r="J21" s="91">
        <v>0</v>
      </c>
      <c r="K21" s="91">
        <v>0</v>
      </c>
    </row>
    <row r="22" spans="1:11" ht="22.5">
      <c r="A22" s="90" t="s">
        <v>113</v>
      </c>
      <c r="B22" s="90">
        <v>0</v>
      </c>
      <c r="C22" s="95">
        <v>0</v>
      </c>
      <c r="D22" s="90">
        <v>0</v>
      </c>
      <c r="E22" s="90">
        <v>0</v>
      </c>
      <c r="F22" s="90">
        <v>0</v>
      </c>
      <c r="G22" s="90">
        <v>0</v>
      </c>
      <c r="H22" s="90">
        <v>0</v>
      </c>
      <c r="I22" s="90">
        <v>0</v>
      </c>
      <c r="J22" s="90">
        <v>0</v>
      </c>
      <c r="K22" s="90">
        <v>0</v>
      </c>
    </row>
    <row r="23" spans="1:11" ht="22.5">
      <c r="A23" s="91" t="s">
        <v>114</v>
      </c>
      <c r="B23" s="91" t="s">
        <v>106</v>
      </c>
      <c r="C23" s="95" t="s">
        <v>106</v>
      </c>
      <c r="D23" s="91" t="s">
        <v>106</v>
      </c>
      <c r="E23" s="91" t="s">
        <v>106</v>
      </c>
      <c r="F23" s="91" t="s">
        <v>106</v>
      </c>
      <c r="G23" s="91" t="s">
        <v>106</v>
      </c>
      <c r="H23" s="91" t="s">
        <v>106</v>
      </c>
      <c r="I23" s="91" t="s">
        <v>106</v>
      </c>
      <c r="J23" s="91" t="s">
        <v>106</v>
      </c>
      <c r="K23" s="91" t="s">
        <v>106</v>
      </c>
    </row>
    <row r="24" spans="1:11" ht="22.5">
      <c r="A24" s="90" t="s">
        <v>115</v>
      </c>
      <c r="B24" s="90" t="s">
        <v>106</v>
      </c>
      <c r="C24" s="95" t="s">
        <v>106</v>
      </c>
      <c r="D24" s="90" t="s">
        <v>106</v>
      </c>
      <c r="E24" s="90" t="s">
        <v>106</v>
      </c>
      <c r="F24" s="90" t="s">
        <v>106</v>
      </c>
      <c r="G24" s="90" t="s">
        <v>106</v>
      </c>
      <c r="H24" s="90" t="s">
        <v>106</v>
      </c>
      <c r="I24" s="90" t="s">
        <v>106</v>
      </c>
      <c r="J24" s="90" t="s">
        <v>106</v>
      </c>
      <c r="K24" s="90" t="s">
        <v>106</v>
      </c>
    </row>
    <row r="25" spans="1:11" ht="22.5">
      <c r="A25" s="91" t="s">
        <v>116</v>
      </c>
      <c r="B25" s="91" t="s">
        <v>106</v>
      </c>
      <c r="C25" s="95" t="s">
        <v>106</v>
      </c>
      <c r="D25" s="91" t="s">
        <v>106</v>
      </c>
      <c r="E25" s="91" t="s">
        <v>106</v>
      </c>
      <c r="F25" s="91" t="s">
        <v>106</v>
      </c>
      <c r="G25" s="91" t="s">
        <v>106</v>
      </c>
      <c r="H25" s="91" t="s">
        <v>106</v>
      </c>
      <c r="I25" s="91" t="s">
        <v>106</v>
      </c>
      <c r="J25" s="91" t="s">
        <v>106</v>
      </c>
      <c r="K25" s="91" t="s">
        <v>106</v>
      </c>
    </row>
    <row r="26" spans="1:11" ht="12.75">
      <c r="A26" s="90" t="s">
        <v>117</v>
      </c>
      <c r="B26" s="90" t="s">
        <v>106</v>
      </c>
      <c r="C26" s="95" t="s">
        <v>106</v>
      </c>
      <c r="D26" s="90" t="s">
        <v>106</v>
      </c>
      <c r="E26" s="90" t="s">
        <v>106</v>
      </c>
      <c r="F26" s="90" t="s">
        <v>106</v>
      </c>
      <c r="G26" s="90" t="s">
        <v>106</v>
      </c>
      <c r="H26" s="90" t="s">
        <v>106</v>
      </c>
      <c r="I26" s="90" t="s">
        <v>106</v>
      </c>
      <c r="J26" s="90" t="s">
        <v>106</v>
      </c>
      <c r="K26" s="90" t="s">
        <v>106</v>
      </c>
    </row>
    <row r="27" spans="1:11" ht="12.75">
      <c r="A27" s="91" t="s">
        <v>118</v>
      </c>
      <c r="B27" s="91">
        <v>4491.666666666667</v>
      </c>
      <c r="C27" s="95">
        <v>4586</v>
      </c>
      <c r="D27" s="91">
        <v>4432</v>
      </c>
      <c r="E27" s="91">
        <v>4457</v>
      </c>
      <c r="F27" s="91">
        <v>4498</v>
      </c>
      <c r="G27" s="91">
        <v>4258</v>
      </c>
      <c r="H27" s="91">
        <v>4154.1</v>
      </c>
      <c r="I27" s="91">
        <v>3896.7</v>
      </c>
      <c r="J27" s="91">
        <v>3048.8</v>
      </c>
      <c r="K27" s="91">
        <v>3194.5</v>
      </c>
    </row>
    <row r="28" spans="1:11" ht="12.75">
      <c r="A28" s="90" t="s">
        <v>119</v>
      </c>
      <c r="B28" s="90">
        <v>1643.6666666666667</v>
      </c>
      <c r="C28" s="95">
        <v>1636</v>
      </c>
      <c r="D28" s="90">
        <v>1618</v>
      </c>
      <c r="E28" s="90">
        <v>1677</v>
      </c>
      <c r="F28" s="90">
        <v>1957</v>
      </c>
      <c r="G28" s="90">
        <v>1768</v>
      </c>
      <c r="H28" s="90">
        <v>1845.3</v>
      </c>
      <c r="I28" s="90">
        <v>1545.1</v>
      </c>
      <c r="J28" s="90">
        <v>948</v>
      </c>
      <c r="K28" s="90">
        <v>1156.7</v>
      </c>
    </row>
    <row r="29" spans="1:11" ht="12.75">
      <c r="A29" s="91" t="s">
        <v>120</v>
      </c>
      <c r="B29" s="91" t="s">
        <v>106</v>
      </c>
      <c r="C29" s="95" t="s">
        <v>106</v>
      </c>
      <c r="D29" s="91" t="s">
        <v>106</v>
      </c>
      <c r="E29" s="91" t="s">
        <v>106</v>
      </c>
      <c r="F29" s="91" t="s">
        <v>106</v>
      </c>
      <c r="G29" s="91" t="s">
        <v>106</v>
      </c>
      <c r="H29" s="91" t="s">
        <v>106</v>
      </c>
      <c r="I29" s="91" t="s">
        <v>106</v>
      </c>
      <c r="J29" s="91">
        <v>0</v>
      </c>
      <c r="K29" s="91">
        <v>0</v>
      </c>
    </row>
    <row r="30" spans="1:11" ht="12.75">
      <c r="A30" s="90" t="s">
        <v>121</v>
      </c>
      <c r="B30" s="90" t="s">
        <v>106</v>
      </c>
      <c r="C30" s="95" t="s">
        <v>106</v>
      </c>
      <c r="D30" s="90" t="s">
        <v>106</v>
      </c>
      <c r="E30" s="90" t="s">
        <v>106</v>
      </c>
      <c r="F30" s="90" t="s">
        <v>106</v>
      </c>
      <c r="G30" s="90" t="s">
        <v>106</v>
      </c>
      <c r="H30" s="90" t="s">
        <v>106</v>
      </c>
      <c r="I30" s="90" t="s">
        <v>106</v>
      </c>
      <c r="J30" s="90">
        <v>0</v>
      </c>
      <c r="K30" s="90">
        <v>0</v>
      </c>
    </row>
    <row r="31" spans="1:11" ht="22.5">
      <c r="A31" s="91" t="s">
        <v>122</v>
      </c>
      <c r="B31" s="91" t="s">
        <v>106</v>
      </c>
      <c r="C31" s="95" t="s">
        <v>106</v>
      </c>
      <c r="D31" s="91" t="s">
        <v>106</v>
      </c>
      <c r="E31" s="91" t="s">
        <v>106</v>
      </c>
      <c r="F31" s="91" t="s">
        <v>106</v>
      </c>
      <c r="G31" s="91" t="s">
        <v>106</v>
      </c>
      <c r="H31" s="91" t="s">
        <v>106</v>
      </c>
      <c r="I31" s="91" t="s">
        <v>106</v>
      </c>
      <c r="J31" s="91" t="s">
        <v>106</v>
      </c>
      <c r="K31" s="91" t="s">
        <v>106</v>
      </c>
    </row>
    <row r="32" spans="1:11" ht="12.75">
      <c r="A32" s="90" t="s">
        <v>123</v>
      </c>
      <c r="B32" s="90">
        <v>0</v>
      </c>
      <c r="C32" s="95">
        <v>0</v>
      </c>
      <c r="D32" s="90">
        <v>0</v>
      </c>
      <c r="E32" s="90">
        <v>0</v>
      </c>
      <c r="F32" s="90">
        <v>0</v>
      </c>
      <c r="G32" s="90">
        <v>0</v>
      </c>
      <c r="H32" s="90">
        <v>0</v>
      </c>
      <c r="I32" s="90">
        <v>0</v>
      </c>
      <c r="J32" s="90">
        <v>0</v>
      </c>
      <c r="K32" s="90">
        <v>0</v>
      </c>
    </row>
    <row r="33" spans="1:11" ht="12.75">
      <c r="A33" s="91" t="s">
        <v>124</v>
      </c>
      <c r="B33" s="91" t="s">
        <v>106</v>
      </c>
      <c r="C33" s="95" t="s">
        <v>106</v>
      </c>
      <c r="D33" s="91" t="s">
        <v>106</v>
      </c>
      <c r="E33" s="91" t="s">
        <v>106</v>
      </c>
      <c r="F33" s="91" t="s">
        <v>106</v>
      </c>
      <c r="G33" s="91" t="s">
        <v>106</v>
      </c>
      <c r="H33" s="91" t="s">
        <v>106</v>
      </c>
      <c r="I33" s="91" t="s">
        <v>106</v>
      </c>
      <c r="J33" s="91" t="s">
        <v>106</v>
      </c>
      <c r="K33" s="91" t="s">
        <v>106</v>
      </c>
    </row>
    <row r="34" spans="1:11" ht="12.75">
      <c r="A34" s="90" t="s">
        <v>125</v>
      </c>
      <c r="B34" s="90" t="s">
        <v>106</v>
      </c>
      <c r="C34" s="95" t="s">
        <v>106</v>
      </c>
      <c r="D34" s="90" t="s">
        <v>106</v>
      </c>
      <c r="E34" s="90" t="s">
        <v>106</v>
      </c>
      <c r="F34" s="90" t="s">
        <v>106</v>
      </c>
      <c r="G34" s="90" t="s">
        <v>106</v>
      </c>
      <c r="H34" s="90" t="s">
        <v>106</v>
      </c>
      <c r="I34" s="90" t="s">
        <v>106</v>
      </c>
      <c r="J34" s="90" t="s">
        <v>106</v>
      </c>
      <c r="K34" s="90" t="s">
        <v>106</v>
      </c>
    </row>
    <row r="35" spans="1:11" ht="12.75">
      <c r="A35" s="91" t="s">
        <v>126</v>
      </c>
      <c r="B35" s="91">
        <v>141.33333333333334</v>
      </c>
      <c r="C35" s="95">
        <v>152</v>
      </c>
      <c r="D35" s="91">
        <v>136</v>
      </c>
      <c r="E35" s="91">
        <v>136</v>
      </c>
      <c r="F35" s="91">
        <v>112</v>
      </c>
      <c r="G35" s="91">
        <v>101</v>
      </c>
      <c r="H35" s="91">
        <v>100.7</v>
      </c>
      <c r="I35" s="91">
        <v>96.8</v>
      </c>
      <c r="J35" s="91">
        <v>94.4</v>
      </c>
      <c r="K35" s="91">
        <v>95.3</v>
      </c>
    </row>
    <row r="36" spans="1:11" ht="22.5">
      <c r="A36" s="90" t="s">
        <v>127</v>
      </c>
      <c r="B36" s="90">
        <v>1073</v>
      </c>
      <c r="C36" s="95">
        <v>1103</v>
      </c>
      <c r="D36" s="90">
        <v>1081</v>
      </c>
      <c r="E36" s="90">
        <v>1035</v>
      </c>
      <c r="F36" s="90">
        <v>992</v>
      </c>
      <c r="G36" s="90">
        <v>1004</v>
      </c>
      <c r="H36" s="90">
        <v>1054.3</v>
      </c>
      <c r="I36" s="90">
        <v>1014.5</v>
      </c>
      <c r="J36" s="90">
        <v>913.1</v>
      </c>
      <c r="K36" s="90">
        <v>895</v>
      </c>
    </row>
    <row r="37" spans="1:11" ht="33.75">
      <c r="A37" s="91" t="s">
        <v>128</v>
      </c>
      <c r="B37" s="91">
        <v>0</v>
      </c>
      <c r="C37" s="95">
        <v>0</v>
      </c>
      <c r="D37" s="91">
        <v>0</v>
      </c>
      <c r="E37" s="91">
        <v>0</v>
      </c>
      <c r="F37" s="91">
        <v>0</v>
      </c>
      <c r="G37" s="91">
        <v>0</v>
      </c>
      <c r="H37" s="91">
        <v>0</v>
      </c>
      <c r="I37" s="91">
        <v>0</v>
      </c>
      <c r="J37" s="91">
        <v>0</v>
      </c>
      <c r="K37" s="91">
        <v>0</v>
      </c>
    </row>
    <row r="38" spans="1:11" ht="45">
      <c r="A38" s="90" t="s">
        <v>129</v>
      </c>
      <c r="B38" s="90">
        <v>0</v>
      </c>
      <c r="C38" s="95">
        <v>0</v>
      </c>
      <c r="D38" s="90">
        <v>0</v>
      </c>
      <c r="E38" s="90">
        <v>0</v>
      </c>
      <c r="F38" s="90">
        <v>0</v>
      </c>
      <c r="G38" s="90">
        <v>0</v>
      </c>
      <c r="H38" s="90">
        <v>0</v>
      </c>
      <c r="I38" s="90">
        <v>0</v>
      </c>
      <c r="J38" s="90">
        <v>0</v>
      </c>
      <c r="K38" s="90">
        <v>0</v>
      </c>
    </row>
    <row r="39" spans="1:11" ht="33.75">
      <c r="A39" s="91" t="s">
        <v>130</v>
      </c>
      <c r="B39" s="91">
        <v>2858</v>
      </c>
      <c r="C39" s="95">
        <v>2891</v>
      </c>
      <c r="D39" s="91">
        <v>2835</v>
      </c>
      <c r="E39" s="91">
        <v>2848</v>
      </c>
      <c r="F39" s="91">
        <v>3061</v>
      </c>
      <c r="G39" s="91">
        <v>2873</v>
      </c>
      <c r="H39" s="91">
        <v>3000.3</v>
      </c>
      <c r="I39" s="91">
        <v>2656.4</v>
      </c>
      <c r="J39" s="91">
        <v>1955.5</v>
      </c>
      <c r="K39" s="91">
        <v>2147</v>
      </c>
    </row>
    <row r="40" spans="1:11" ht="22.5">
      <c r="A40" s="90" t="s">
        <v>131</v>
      </c>
      <c r="B40" s="90">
        <v>1633.6666666666667</v>
      </c>
      <c r="C40" s="95">
        <v>1695</v>
      </c>
      <c r="D40" s="90">
        <v>1597</v>
      </c>
      <c r="E40" s="90">
        <v>1609</v>
      </c>
      <c r="F40" s="90">
        <v>1437</v>
      </c>
      <c r="G40" s="90">
        <v>1385</v>
      </c>
      <c r="H40" s="90">
        <v>1153.8</v>
      </c>
      <c r="I40" s="90">
        <v>1240.3</v>
      </c>
      <c r="J40" s="90">
        <v>1093.3</v>
      </c>
      <c r="K40" s="90">
        <v>1047.5</v>
      </c>
    </row>
    <row r="41" spans="1:11" ht="22.5">
      <c r="A41" s="91" t="s">
        <v>132</v>
      </c>
      <c r="B41" s="91" t="s">
        <v>106</v>
      </c>
      <c r="C41" s="95" t="s">
        <v>106</v>
      </c>
      <c r="D41" s="91" t="s">
        <v>106</v>
      </c>
      <c r="E41" s="91" t="s">
        <v>106</v>
      </c>
      <c r="F41" s="91" t="s">
        <v>106</v>
      </c>
      <c r="G41" s="91" t="s">
        <v>106</v>
      </c>
      <c r="H41" s="91" t="s">
        <v>106</v>
      </c>
      <c r="I41" s="91" t="s">
        <v>106</v>
      </c>
      <c r="J41" s="91" t="s">
        <v>106</v>
      </c>
      <c r="K41" s="91" t="s">
        <v>106</v>
      </c>
    </row>
    <row r="42" spans="1:11" ht="12.75">
      <c r="A42" s="90" t="s">
        <v>133</v>
      </c>
      <c r="B42" s="90">
        <v>6.333333333333333</v>
      </c>
      <c r="C42" s="95">
        <v>8.5</v>
      </c>
      <c r="D42" s="90">
        <v>5.5</v>
      </c>
      <c r="E42" s="90">
        <v>5</v>
      </c>
      <c r="F42" s="90">
        <v>7</v>
      </c>
      <c r="G42" s="90">
        <v>11.9</v>
      </c>
      <c r="H42" s="90">
        <v>14.9</v>
      </c>
      <c r="I42" s="90">
        <v>18.15</v>
      </c>
      <c r="J42" s="90">
        <v>21.7</v>
      </c>
      <c r="K42" s="90">
        <v>18.4</v>
      </c>
    </row>
    <row r="43" spans="1:11" ht="22.5">
      <c r="A43" s="91" t="s">
        <v>108</v>
      </c>
      <c r="B43" s="91">
        <v>0</v>
      </c>
      <c r="C43" s="95">
        <v>0</v>
      </c>
      <c r="D43" s="91">
        <v>0</v>
      </c>
      <c r="E43" s="91">
        <v>0</v>
      </c>
      <c r="F43" s="91">
        <v>0</v>
      </c>
      <c r="G43" s="91">
        <v>0</v>
      </c>
      <c r="H43" s="91">
        <v>0</v>
      </c>
      <c r="I43" s="91">
        <v>0</v>
      </c>
      <c r="J43" s="91">
        <v>0</v>
      </c>
      <c r="K43" s="91">
        <v>0</v>
      </c>
    </row>
    <row r="44" spans="1:11" ht="22.5">
      <c r="A44" s="90" t="s">
        <v>134</v>
      </c>
      <c r="B44" s="90">
        <v>0</v>
      </c>
      <c r="C44" s="95">
        <v>0</v>
      </c>
      <c r="D44" s="90">
        <v>0</v>
      </c>
      <c r="E44" s="90">
        <v>0</v>
      </c>
      <c r="F44" s="90">
        <v>0</v>
      </c>
      <c r="G44" s="90">
        <v>0</v>
      </c>
      <c r="H44" s="90">
        <v>0</v>
      </c>
      <c r="I44" s="90">
        <v>0</v>
      </c>
      <c r="J44" s="90">
        <v>0</v>
      </c>
      <c r="K44" s="90">
        <v>0</v>
      </c>
    </row>
    <row r="45" spans="1:11" ht="33.75">
      <c r="A45" s="91" t="s">
        <v>109</v>
      </c>
      <c r="B45" s="91" t="s">
        <v>106</v>
      </c>
      <c r="C45" s="95" t="s">
        <v>106</v>
      </c>
      <c r="D45" s="91" t="s">
        <v>106</v>
      </c>
      <c r="E45" s="91" t="s">
        <v>106</v>
      </c>
      <c r="F45" s="91" t="s">
        <v>106</v>
      </c>
      <c r="G45" s="91" t="s">
        <v>106</v>
      </c>
      <c r="H45" s="91" t="s">
        <v>106</v>
      </c>
      <c r="I45" s="91" t="s">
        <v>106</v>
      </c>
      <c r="J45" s="91" t="s">
        <v>106</v>
      </c>
      <c r="K45" s="91" t="s">
        <v>106</v>
      </c>
    </row>
    <row r="46" spans="1:11" ht="33.75">
      <c r="A46" s="90" t="s">
        <v>135</v>
      </c>
      <c r="B46" s="90">
        <v>0</v>
      </c>
      <c r="C46" s="95">
        <v>0</v>
      </c>
      <c r="D46" s="90">
        <v>0</v>
      </c>
      <c r="E46" s="90">
        <v>0</v>
      </c>
      <c r="F46" s="90">
        <v>0</v>
      </c>
      <c r="G46" s="90">
        <v>0</v>
      </c>
      <c r="H46" s="90">
        <v>0</v>
      </c>
      <c r="I46" s="90">
        <v>0</v>
      </c>
      <c r="J46" s="90">
        <v>0</v>
      </c>
      <c r="K46" s="90">
        <v>0</v>
      </c>
    </row>
    <row r="47" spans="1:11" ht="22.5">
      <c r="A47" s="91" t="s">
        <v>110</v>
      </c>
      <c r="B47" s="91">
        <v>0</v>
      </c>
      <c r="C47" s="95">
        <v>0</v>
      </c>
      <c r="D47" s="91">
        <v>0</v>
      </c>
      <c r="E47" s="91">
        <v>0</v>
      </c>
      <c r="F47" s="91">
        <v>0</v>
      </c>
      <c r="G47" s="91">
        <v>0</v>
      </c>
      <c r="H47" s="91">
        <v>0</v>
      </c>
      <c r="I47" s="91">
        <v>0</v>
      </c>
      <c r="J47" s="91">
        <v>0</v>
      </c>
      <c r="K47" s="91">
        <v>0</v>
      </c>
    </row>
    <row r="48" spans="1:11" ht="22.5">
      <c r="A48" s="90" t="s">
        <v>111</v>
      </c>
      <c r="B48" s="90">
        <v>0</v>
      </c>
      <c r="C48" s="95">
        <v>0</v>
      </c>
      <c r="D48" s="90">
        <v>0</v>
      </c>
      <c r="E48" s="90">
        <v>0</v>
      </c>
      <c r="F48" s="90">
        <v>0</v>
      </c>
      <c r="G48" s="90">
        <v>0</v>
      </c>
      <c r="H48" s="90">
        <v>0</v>
      </c>
      <c r="I48" s="90">
        <v>0</v>
      </c>
      <c r="J48" s="90">
        <v>0</v>
      </c>
      <c r="K48" s="90">
        <v>0</v>
      </c>
    </row>
    <row r="49" spans="1:11" ht="22.5">
      <c r="A49" s="91" t="s">
        <v>112</v>
      </c>
      <c r="B49" s="91">
        <v>0</v>
      </c>
      <c r="C49" s="95">
        <v>0</v>
      </c>
      <c r="D49" s="91">
        <v>0</v>
      </c>
      <c r="E49" s="91">
        <v>0</v>
      </c>
      <c r="F49" s="91">
        <v>0</v>
      </c>
      <c r="G49" s="91">
        <v>0</v>
      </c>
      <c r="H49" s="91">
        <v>0</v>
      </c>
      <c r="I49" s="91">
        <v>0</v>
      </c>
      <c r="J49" s="91">
        <v>0</v>
      </c>
      <c r="K49" s="91">
        <v>0</v>
      </c>
    </row>
    <row r="50" spans="1:11" ht="22.5">
      <c r="A50" s="90" t="s">
        <v>113</v>
      </c>
      <c r="B50" s="90">
        <v>0</v>
      </c>
      <c r="C50" s="95">
        <v>0</v>
      </c>
      <c r="D50" s="90">
        <v>0</v>
      </c>
      <c r="E50" s="90">
        <v>0</v>
      </c>
      <c r="F50" s="90">
        <v>0</v>
      </c>
      <c r="G50" s="90">
        <v>0</v>
      </c>
      <c r="H50" s="90">
        <v>0</v>
      </c>
      <c r="I50" s="90">
        <v>0</v>
      </c>
      <c r="J50" s="90">
        <v>0</v>
      </c>
      <c r="K50" s="90">
        <v>0</v>
      </c>
    </row>
    <row r="51" spans="1:11" ht="12.75">
      <c r="A51" s="91" t="s">
        <v>136</v>
      </c>
      <c r="B51" s="91">
        <v>6.666666666666667</v>
      </c>
      <c r="C51" s="95">
        <v>6</v>
      </c>
      <c r="D51" s="91">
        <v>5</v>
      </c>
      <c r="E51" s="91">
        <v>9</v>
      </c>
      <c r="F51" s="91">
        <v>10</v>
      </c>
      <c r="G51" s="91">
        <v>11</v>
      </c>
      <c r="H51" s="91" t="s">
        <v>106</v>
      </c>
      <c r="I51" s="91" t="s">
        <v>106</v>
      </c>
      <c r="J51" s="91" t="s">
        <v>106</v>
      </c>
      <c r="K51" s="91" t="s">
        <v>106</v>
      </c>
    </row>
    <row r="52" spans="1:11" s="88" customFormat="1" ht="12.75">
      <c r="A52" s="95" t="s">
        <v>137</v>
      </c>
      <c r="B52" s="95">
        <v>31.814244780849833</v>
      </c>
      <c r="C52" s="95">
        <v>22.7649309966545</v>
      </c>
      <c r="D52" s="95">
        <v>35.207803345895</v>
      </c>
      <c r="E52" s="95">
        <v>37.47</v>
      </c>
      <c r="F52" s="95">
        <v>26.92</v>
      </c>
      <c r="G52" s="95">
        <v>0</v>
      </c>
      <c r="H52" s="95" t="s">
        <v>106</v>
      </c>
      <c r="I52" s="95" t="s">
        <v>106</v>
      </c>
      <c r="J52" s="95" t="s">
        <v>106</v>
      </c>
      <c r="K52" s="95" t="s">
        <v>106</v>
      </c>
    </row>
    <row r="53" spans="1:11" s="88" customFormat="1" ht="22.5">
      <c r="A53" s="95" t="s">
        <v>138</v>
      </c>
      <c r="B53" s="95">
        <v>20.23648248721005</v>
      </c>
      <c r="C53" s="95">
        <v>13.4717268</v>
      </c>
      <c r="D53" s="95">
        <v>21.401976192328636</v>
      </c>
      <c r="E53" s="95">
        <v>25.835744469301517</v>
      </c>
      <c r="F53" s="95">
        <v>26.882070240295747</v>
      </c>
      <c r="G53" s="95">
        <v>29.043906967149706</v>
      </c>
      <c r="H53" s="95">
        <v>29.0842</v>
      </c>
      <c r="I53" s="95">
        <v>28.150311499272195</v>
      </c>
      <c r="J53" s="95">
        <v>42.147480664172235</v>
      </c>
      <c r="K53" s="95">
        <v>33.865923300389355</v>
      </c>
    </row>
    <row r="54" spans="1:11" ht="22.5">
      <c r="A54" s="90" t="s">
        <v>139</v>
      </c>
      <c r="B54" s="90">
        <v>0</v>
      </c>
      <c r="C54" s="95">
        <v>0</v>
      </c>
      <c r="D54" s="90">
        <v>0</v>
      </c>
      <c r="E54" s="90">
        <v>0</v>
      </c>
      <c r="F54" s="90">
        <v>0</v>
      </c>
      <c r="G54" s="90">
        <v>0</v>
      </c>
      <c r="H54" s="90">
        <v>0</v>
      </c>
      <c r="I54" s="90">
        <v>0</v>
      </c>
      <c r="J54" s="90">
        <v>0</v>
      </c>
      <c r="K54" s="90">
        <v>0</v>
      </c>
    </row>
    <row r="55" spans="1:11" ht="22.5">
      <c r="A55" s="91" t="s">
        <v>140</v>
      </c>
      <c r="B55" s="91">
        <v>0</v>
      </c>
      <c r="C55" s="95">
        <v>0</v>
      </c>
      <c r="D55" s="91">
        <v>0</v>
      </c>
      <c r="E55" s="91">
        <v>0</v>
      </c>
      <c r="F55" s="91">
        <v>0</v>
      </c>
      <c r="G55" s="91">
        <v>0</v>
      </c>
      <c r="H55" s="91">
        <v>0</v>
      </c>
      <c r="I55" s="91">
        <v>0</v>
      </c>
      <c r="J55" s="91">
        <v>0</v>
      </c>
      <c r="K55" s="91">
        <v>0</v>
      </c>
    </row>
    <row r="56" spans="1:11" ht="33.75">
      <c r="A56" s="90" t="s">
        <v>141</v>
      </c>
      <c r="B56" s="90" t="s">
        <v>106</v>
      </c>
      <c r="C56" s="95" t="s">
        <v>106</v>
      </c>
      <c r="D56" s="90" t="s">
        <v>106</v>
      </c>
      <c r="E56" s="90" t="s">
        <v>106</v>
      </c>
      <c r="F56" s="90" t="s">
        <v>106</v>
      </c>
      <c r="G56" s="90" t="s">
        <v>106</v>
      </c>
      <c r="H56" s="90" t="s">
        <v>106</v>
      </c>
      <c r="I56" s="90" t="s">
        <v>106</v>
      </c>
      <c r="J56" s="90" t="s">
        <v>106</v>
      </c>
      <c r="K56" s="90" t="s">
        <v>106</v>
      </c>
    </row>
    <row r="57" spans="1:11" ht="22.5">
      <c r="A57" s="91" t="s">
        <v>142</v>
      </c>
      <c r="B57" s="91">
        <v>22.666666666666668</v>
      </c>
      <c r="C57" s="95">
        <v>27</v>
      </c>
      <c r="D57" s="91">
        <v>21</v>
      </c>
      <c r="E57" s="91">
        <v>20</v>
      </c>
      <c r="F57" s="91">
        <v>20</v>
      </c>
      <c r="G57" s="91">
        <v>53</v>
      </c>
      <c r="H57" s="91">
        <v>63.1</v>
      </c>
      <c r="I57" s="91">
        <v>52.7</v>
      </c>
      <c r="J57" s="91">
        <v>31.9</v>
      </c>
      <c r="K57" s="91">
        <v>23.6</v>
      </c>
    </row>
    <row r="58" spans="1:11" ht="22.5">
      <c r="A58" s="90" t="s">
        <v>114</v>
      </c>
      <c r="B58" s="90" t="s">
        <v>106</v>
      </c>
      <c r="C58" s="95" t="s">
        <v>106</v>
      </c>
      <c r="D58" s="90" t="s">
        <v>106</v>
      </c>
      <c r="E58" s="90" t="s">
        <v>106</v>
      </c>
      <c r="F58" s="90" t="s">
        <v>106</v>
      </c>
      <c r="G58" s="90" t="s">
        <v>106</v>
      </c>
      <c r="H58" s="90" t="s">
        <v>106</v>
      </c>
      <c r="I58" s="90" t="s">
        <v>106</v>
      </c>
      <c r="J58" s="90" t="s">
        <v>106</v>
      </c>
      <c r="K58" s="90" t="s">
        <v>106</v>
      </c>
    </row>
    <row r="59" spans="1:11" ht="22.5">
      <c r="A59" s="91" t="s">
        <v>115</v>
      </c>
      <c r="B59" s="91" t="s">
        <v>106</v>
      </c>
      <c r="C59" s="95" t="s">
        <v>106</v>
      </c>
      <c r="D59" s="91" t="s">
        <v>106</v>
      </c>
      <c r="E59" s="91" t="s">
        <v>106</v>
      </c>
      <c r="F59" s="91" t="s">
        <v>106</v>
      </c>
      <c r="G59" s="91" t="s">
        <v>106</v>
      </c>
      <c r="H59" s="91" t="s">
        <v>106</v>
      </c>
      <c r="I59" s="91" t="s">
        <v>106</v>
      </c>
      <c r="J59" s="91" t="s">
        <v>106</v>
      </c>
      <c r="K59" s="91" t="s">
        <v>106</v>
      </c>
    </row>
    <row r="60" spans="1:11" ht="22.5">
      <c r="A60" s="90" t="s">
        <v>116</v>
      </c>
      <c r="B60" s="90" t="s">
        <v>106</v>
      </c>
      <c r="C60" s="95" t="s">
        <v>106</v>
      </c>
      <c r="D60" s="90" t="s">
        <v>106</v>
      </c>
      <c r="E60" s="90" t="s">
        <v>106</v>
      </c>
      <c r="F60" s="90" t="s">
        <v>106</v>
      </c>
      <c r="G60" s="90" t="s">
        <v>106</v>
      </c>
      <c r="H60" s="90" t="s">
        <v>106</v>
      </c>
      <c r="I60" s="90" t="s">
        <v>106</v>
      </c>
      <c r="J60" s="90" t="s">
        <v>106</v>
      </c>
      <c r="K60" s="90" t="s">
        <v>106</v>
      </c>
    </row>
    <row r="61" spans="1:11" ht="12.75">
      <c r="A61" s="91" t="s">
        <v>117</v>
      </c>
      <c r="B61" s="91" t="s">
        <v>106</v>
      </c>
      <c r="C61" s="95" t="s">
        <v>106</v>
      </c>
      <c r="D61" s="91" t="s">
        <v>106</v>
      </c>
      <c r="E61" s="91" t="s">
        <v>106</v>
      </c>
      <c r="F61" s="91" t="s">
        <v>106</v>
      </c>
      <c r="G61" s="91" t="s">
        <v>106</v>
      </c>
      <c r="H61" s="91" t="s">
        <v>106</v>
      </c>
      <c r="I61" s="91" t="s">
        <v>106</v>
      </c>
      <c r="J61" s="91" t="s">
        <v>106</v>
      </c>
      <c r="K61" s="91" t="s">
        <v>106</v>
      </c>
    </row>
    <row r="62" spans="1:11" ht="45">
      <c r="A62" s="90" t="s">
        <v>143</v>
      </c>
      <c r="B62" s="90" t="s">
        <v>106</v>
      </c>
      <c r="C62" s="95" t="s">
        <v>106</v>
      </c>
      <c r="D62" s="90" t="s">
        <v>106</v>
      </c>
      <c r="E62" s="90" t="s">
        <v>106</v>
      </c>
      <c r="F62" s="90" t="s">
        <v>106</v>
      </c>
      <c r="G62" s="90" t="s">
        <v>106</v>
      </c>
      <c r="H62" s="90" t="s">
        <v>106</v>
      </c>
      <c r="I62" s="90" t="s">
        <v>106</v>
      </c>
      <c r="J62" s="90" t="s">
        <v>106</v>
      </c>
      <c r="K62" s="90" t="s">
        <v>106</v>
      </c>
    </row>
    <row r="63" spans="1:11" ht="33.75">
      <c r="A63" s="91" t="s">
        <v>144</v>
      </c>
      <c r="B63" s="91" t="s">
        <v>106</v>
      </c>
      <c r="C63" s="95" t="s">
        <v>106</v>
      </c>
      <c r="D63" s="91" t="s">
        <v>106</v>
      </c>
      <c r="E63" s="91" t="s">
        <v>106</v>
      </c>
      <c r="F63" s="91" t="s">
        <v>106</v>
      </c>
      <c r="G63" s="91" t="s">
        <v>106</v>
      </c>
      <c r="H63" s="91" t="s">
        <v>106</v>
      </c>
      <c r="I63" s="91" t="s">
        <v>106</v>
      </c>
      <c r="J63" s="91" t="s">
        <v>106</v>
      </c>
      <c r="K63" s="91" t="s">
        <v>106</v>
      </c>
    </row>
    <row r="64" spans="1:11" ht="22.5">
      <c r="A64" s="90" t="s">
        <v>145</v>
      </c>
      <c r="B64" s="90" t="s">
        <v>106</v>
      </c>
      <c r="C64" s="95" t="s">
        <v>106</v>
      </c>
      <c r="D64" s="90" t="s">
        <v>106</v>
      </c>
      <c r="E64" s="90" t="s">
        <v>106</v>
      </c>
      <c r="F64" s="90" t="s">
        <v>106</v>
      </c>
      <c r="G64" s="90" t="s">
        <v>106</v>
      </c>
      <c r="H64" s="90" t="s">
        <v>106</v>
      </c>
      <c r="I64" s="90" t="s">
        <v>106</v>
      </c>
      <c r="J64" s="90" t="s">
        <v>106</v>
      </c>
      <c r="K64" s="90" t="s">
        <v>106</v>
      </c>
    </row>
    <row r="65" spans="1:11" ht="22.5">
      <c r="A65" s="91" t="s">
        <v>146</v>
      </c>
      <c r="B65" s="91" t="s">
        <v>106</v>
      </c>
      <c r="C65" s="95" t="s">
        <v>106</v>
      </c>
      <c r="D65" s="91" t="s">
        <v>106</v>
      </c>
      <c r="E65" s="91" t="s">
        <v>106</v>
      </c>
      <c r="F65" s="91" t="s">
        <v>106</v>
      </c>
      <c r="G65" s="91" t="s">
        <v>106</v>
      </c>
      <c r="H65" s="91" t="s">
        <v>106</v>
      </c>
      <c r="I65" s="91" t="s">
        <v>106</v>
      </c>
      <c r="J65" s="91" t="s">
        <v>106</v>
      </c>
      <c r="K65" s="91" t="s">
        <v>106</v>
      </c>
    </row>
    <row r="66" spans="1:11" ht="22.5">
      <c r="A66" s="90" t="s">
        <v>147</v>
      </c>
      <c r="B66" s="90" t="s">
        <v>106</v>
      </c>
      <c r="C66" s="95" t="s">
        <v>106</v>
      </c>
      <c r="D66" s="90" t="s">
        <v>106</v>
      </c>
      <c r="E66" s="90" t="s">
        <v>106</v>
      </c>
      <c r="F66" s="90" t="s">
        <v>106</v>
      </c>
      <c r="G66" s="90" t="s">
        <v>106</v>
      </c>
      <c r="H66" s="90" t="s">
        <v>106</v>
      </c>
      <c r="I66" s="90" t="s">
        <v>106</v>
      </c>
      <c r="J66" s="90" t="s">
        <v>106</v>
      </c>
      <c r="K66" s="90" t="s">
        <v>106</v>
      </c>
    </row>
    <row r="67" spans="1:11" ht="45">
      <c r="A67" s="91" t="s">
        <v>148</v>
      </c>
      <c r="B67" s="91" t="s">
        <v>106</v>
      </c>
      <c r="C67" s="95" t="s">
        <v>106</v>
      </c>
      <c r="D67" s="91" t="s">
        <v>106</v>
      </c>
      <c r="E67" s="91" t="s">
        <v>106</v>
      </c>
      <c r="F67" s="91" t="s">
        <v>106</v>
      </c>
      <c r="G67" s="91" t="s">
        <v>106</v>
      </c>
      <c r="H67" s="91" t="s">
        <v>106</v>
      </c>
      <c r="I67" s="91" t="s">
        <v>106</v>
      </c>
      <c r="J67" s="91" t="s">
        <v>106</v>
      </c>
      <c r="K67" s="91" t="s">
        <v>106</v>
      </c>
    </row>
    <row r="68" spans="1:11" ht="22.5">
      <c r="A68" s="90" t="s">
        <v>149</v>
      </c>
      <c r="B68" s="90" t="s">
        <v>106</v>
      </c>
      <c r="C68" s="95" t="s">
        <v>106</v>
      </c>
      <c r="D68" s="90" t="s">
        <v>106</v>
      </c>
      <c r="E68" s="90" t="s">
        <v>106</v>
      </c>
      <c r="F68" s="90" t="s">
        <v>106</v>
      </c>
      <c r="G68" s="90" t="s">
        <v>106</v>
      </c>
      <c r="H68" s="90" t="s">
        <v>106</v>
      </c>
      <c r="I68" s="90" t="s">
        <v>106</v>
      </c>
      <c r="J68" s="90" t="s">
        <v>106</v>
      </c>
      <c r="K68" s="90" t="s">
        <v>106</v>
      </c>
    </row>
    <row r="69" spans="1:11" ht="22.5">
      <c r="A69" s="91" t="s">
        <v>150</v>
      </c>
      <c r="B69" s="91" t="s">
        <v>106</v>
      </c>
      <c r="C69" s="95" t="s">
        <v>106</v>
      </c>
      <c r="D69" s="91" t="s">
        <v>106</v>
      </c>
      <c r="E69" s="91" t="s">
        <v>106</v>
      </c>
      <c r="F69" s="91" t="s">
        <v>106</v>
      </c>
      <c r="G69" s="91" t="s">
        <v>106</v>
      </c>
      <c r="H69" s="91" t="s">
        <v>106</v>
      </c>
      <c r="I69" s="91" t="s">
        <v>106</v>
      </c>
      <c r="J69" s="91" t="s">
        <v>106</v>
      </c>
      <c r="K69" s="91" t="s">
        <v>106</v>
      </c>
    </row>
    <row r="70" spans="1:11" ht="12.75">
      <c r="A70" s="90" t="s">
        <v>151</v>
      </c>
      <c r="B70" s="90" t="s">
        <v>106</v>
      </c>
      <c r="C70" s="95" t="s">
        <v>106</v>
      </c>
      <c r="D70" s="90" t="s">
        <v>106</v>
      </c>
      <c r="E70" s="90" t="s">
        <v>106</v>
      </c>
      <c r="F70" s="90" t="s">
        <v>106</v>
      </c>
      <c r="G70" s="90" t="s">
        <v>106</v>
      </c>
      <c r="H70" s="90" t="s">
        <v>106</v>
      </c>
      <c r="I70" s="90" t="s">
        <v>106</v>
      </c>
      <c r="J70" s="90" t="s">
        <v>106</v>
      </c>
      <c r="K70" s="90" t="s">
        <v>106</v>
      </c>
    </row>
    <row r="71" spans="1:11" ht="22.5">
      <c r="A71" s="91" t="s">
        <v>152</v>
      </c>
      <c r="B71" s="91" t="s">
        <v>106</v>
      </c>
      <c r="C71" s="95" t="s">
        <v>106</v>
      </c>
      <c r="D71" s="91" t="s">
        <v>106</v>
      </c>
      <c r="E71" s="91" t="s">
        <v>106</v>
      </c>
      <c r="F71" s="91" t="s">
        <v>106</v>
      </c>
      <c r="G71" s="91" t="s">
        <v>106</v>
      </c>
      <c r="H71" s="91" t="s">
        <v>106</v>
      </c>
      <c r="I71" s="91" t="s">
        <v>106</v>
      </c>
      <c r="J71" s="91" t="s">
        <v>106</v>
      </c>
      <c r="K71" s="91" t="s">
        <v>106</v>
      </c>
    </row>
    <row r="72" spans="1:11" ht="22.5">
      <c r="A72" s="90" t="s">
        <v>153</v>
      </c>
      <c r="B72" s="90" t="s">
        <v>106</v>
      </c>
      <c r="C72" s="95" t="s">
        <v>106</v>
      </c>
      <c r="D72" s="90" t="s">
        <v>106</v>
      </c>
      <c r="E72" s="90" t="s">
        <v>106</v>
      </c>
      <c r="F72" s="90" t="s">
        <v>106</v>
      </c>
      <c r="G72" s="90" t="s">
        <v>106</v>
      </c>
      <c r="H72" s="90" t="s">
        <v>106</v>
      </c>
      <c r="I72" s="90" t="s">
        <v>106</v>
      </c>
      <c r="J72" s="90" t="s">
        <v>106</v>
      </c>
      <c r="K72" s="90" t="s">
        <v>106</v>
      </c>
    </row>
    <row r="73" spans="1:11" ht="22.5">
      <c r="A73" s="91" t="s">
        <v>154</v>
      </c>
      <c r="B73" s="91">
        <v>1721.3840606013932</v>
      </c>
      <c r="C73" s="95">
        <v>1772.7366577966545</v>
      </c>
      <c r="D73" s="91">
        <v>1685.1097795382236</v>
      </c>
      <c r="E73" s="91">
        <v>1706.3057444693015</v>
      </c>
      <c r="F73" s="91">
        <v>1527.8020702402957</v>
      </c>
      <c r="G73" s="91">
        <v>1489.9439069671498</v>
      </c>
      <c r="H73" s="91">
        <v>1260.8842</v>
      </c>
      <c r="I73" s="91">
        <v>1339.300311499272</v>
      </c>
      <c r="J73" s="91">
        <v>1189.0474806641723</v>
      </c>
      <c r="K73" s="91">
        <v>1123.3659233003893</v>
      </c>
    </row>
    <row r="74" spans="1:11" ht="12.75">
      <c r="A74" s="90" t="s">
        <v>155</v>
      </c>
      <c r="B74" s="90">
        <v>573.6666666666666</v>
      </c>
      <c r="C74" s="95">
        <v>611</v>
      </c>
      <c r="D74" s="90">
        <v>561</v>
      </c>
      <c r="E74" s="90">
        <v>549</v>
      </c>
      <c r="F74" s="90">
        <v>490</v>
      </c>
      <c r="G74" s="90">
        <v>497</v>
      </c>
      <c r="H74" s="90">
        <v>467.6</v>
      </c>
      <c r="I74" s="90">
        <v>448.3</v>
      </c>
      <c r="J74" s="90">
        <v>436.9</v>
      </c>
      <c r="K74" s="90">
        <v>428.8</v>
      </c>
    </row>
    <row r="75" spans="1:11" ht="22.5">
      <c r="A75" s="91" t="s">
        <v>156</v>
      </c>
      <c r="B75" s="91" t="s">
        <v>106</v>
      </c>
      <c r="C75" s="95" t="s">
        <v>106</v>
      </c>
      <c r="D75" s="91" t="s">
        <v>106</v>
      </c>
      <c r="E75" s="91" t="s">
        <v>106</v>
      </c>
      <c r="F75" s="91" t="s">
        <v>106</v>
      </c>
      <c r="G75" s="91" t="s">
        <v>106</v>
      </c>
      <c r="H75" s="91" t="s">
        <v>106</v>
      </c>
      <c r="I75" s="91" t="s">
        <v>106</v>
      </c>
      <c r="J75" s="91" t="s">
        <v>106</v>
      </c>
      <c r="K75" s="91" t="s">
        <v>106</v>
      </c>
    </row>
    <row r="76" spans="1:11" ht="22.5">
      <c r="A76" s="90" t="s">
        <v>157</v>
      </c>
      <c r="B76" s="90">
        <v>0</v>
      </c>
      <c r="C76" s="95">
        <v>0</v>
      </c>
      <c r="D76" s="90">
        <v>0</v>
      </c>
      <c r="E76" s="90">
        <v>0</v>
      </c>
      <c r="F76" s="90">
        <v>0</v>
      </c>
      <c r="G76" s="90">
        <v>0</v>
      </c>
      <c r="H76" s="90">
        <v>0</v>
      </c>
      <c r="I76" s="90">
        <v>0</v>
      </c>
      <c r="J76" s="90">
        <v>0</v>
      </c>
      <c r="K76" s="90">
        <v>0</v>
      </c>
    </row>
    <row r="77" spans="1:11" ht="33.75">
      <c r="A77" s="91" t="s">
        <v>158</v>
      </c>
      <c r="B77" s="91">
        <v>573.6666666666666</v>
      </c>
      <c r="C77" s="95">
        <v>611</v>
      </c>
      <c r="D77" s="91">
        <v>561</v>
      </c>
      <c r="E77" s="91">
        <v>549</v>
      </c>
      <c r="F77" s="91">
        <v>490</v>
      </c>
      <c r="G77" s="91">
        <v>497</v>
      </c>
      <c r="H77" s="91">
        <v>467.6</v>
      </c>
      <c r="I77" s="91">
        <v>448.3</v>
      </c>
      <c r="J77" s="91">
        <v>436.9</v>
      </c>
      <c r="K77" s="91">
        <v>428.8</v>
      </c>
    </row>
    <row r="78" spans="1:11" s="88" customFormat="1" ht="12.75">
      <c r="A78" s="95" t="s">
        <v>159</v>
      </c>
      <c r="B78" s="95">
        <v>3.9647372578780793</v>
      </c>
      <c r="C78" s="95">
        <v>5.991857570363119</v>
      </c>
      <c r="D78" s="95">
        <v>3.237479242135044</v>
      </c>
      <c r="E78" s="95">
        <v>2.6648749611360754</v>
      </c>
      <c r="F78" s="95">
        <v>4.69278182584465</v>
      </c>
      <c r="G78" s="95">
        <v>9.35975602756644</v>
      </c>
      <c r="H78" s="95">
        <v>12.438800837774094</v>
      </c>
      <c r="I78" s="95">
        <v>14.975307323494091</v>
      </c>
      <c r="J78" s="95">
        <v>18.044279655566285</v>
      </c>
      <c r="K78" s="95">
        <v>15.745417425184558</v>
      </c>
    </row>
    <row r="79" spans="1:11" ht="22.5">
      <c r="A79" s="91" t="s">
        <v>160</v>
      </c>
      <c r="B79" s="91">
        <v>0</v>
      </c>
      <c r="C79" s="95">
        <v>0</v>
      </c>
      <c r="D79" s="91">
        <v>0</v>
      </c>
      <c r="E79" s="91">
        <v>0</v>
      </c>
      <c r="F79" s="91">
        <v>0</v>
      </c>
      <c r="G79" s="91">
        <v>0</v>
      </c>
      <c r="H79" s="91">
        <v>0</v>
      </c>
      <c r="I79" s="91">
        <v>0</v>
      </c>
      <c r="J79" s="91">
        <v>0</v>
      </c>
      <c r="K79" s="91">
        <v>0</v>
      </c>
    </row>
    <row r="80" spans="1:11" ht="33.75">
      <c r="A80" s="90" t="s">
        <v>161</v>
      </c>
      <c r="B80" s="90" t="s">
        <v>106</v>
      </c>
      <c r="C80" s="95" t="s">
        <v>106</v>
      </c>
      <c r="D80" s="90" t="s">
        <v>106</v>
      </c>
      <c r="E80" s="90" t="s">
        <v>106</v>
      </c>
      <c r="F80" s="90" t="s">
        <v>106</v>
      </c>
      <c r="G80" s="90" t="s">
        <v>106</v>
      </c>
      <c r="H80" s="90" t="s">
        <v>106</v>
      </c>
      <c r="I80" s="90" t="s">
        <v>106</v>
      </c>
      <c r="J80" s="90" t="s">
        <v>106</v>
      </c>
      <c r="K80" s="90" t="s">
        <v>106</v>
      </c>
    </row>
    <row r="81" spans="1:11" ht="22.5">
      <c r="A81" s="91" t="s">
        <v>112</v>
      </c>
      <c r="B81" s="91">
        <v>0</v>
      </c>
      <c r="C81" s="95">
        <v>0</v>
      </c>
      <c r="D81" s="91">
        <v>0</v>
      </c>
      <c r="E81" s="91">
        <v>0</v>
      </c>
      <c r="F81" s="91">
        <v>0</v>
      </c>
      <c r="G81" s="91">
        <v>0</v>
      </c>
      <c r="H81" s="91">
        <v>0</v>
      </c>
      <c r="I81" s="91">
        <v>0</v>
      </c>
      <c r="J81" s="91">
        <v>0</v>
      </c>
      <c r="K81" s="91">
        <v>0</v>
      </c>
    </row>
    <row r="82" spans="1:11" ht="22.5">
      <c r="A82" s="90" t="s">
        <v>113</v>
      </c>
      <c r="B82" s="90">
        <v>0</v>
      </c>
      <c r="C82" s="95">
        <v>0</v>
      </c>
      <c r="D82" s="90">
        <v>0</v>
      </c>
      <c r="E82" s="90">
        <v>0</v>
      </c>
      <c r="F82" s="90">
        <v>0</v>
      </c>
      <c r="G82" s="90">
        <v>0</v>
      </c>
      <c r="H82" s="90">
        <v>0</v>
      </c>
      <c r="I82" s="90">
        <v>0</v>
      </c>
      <c r="J82" s="90">
        <v>0</v>
      </c>
      <c r="K82" s="90">
        <v>0</v>
      </c>
    </row>
    <row r="83" spans="1:11" ht="12.75">
      <c r="A83" s="91" t="s">
        <v>137</v>
      </c>
      <c r="B83" s="91">
        <v>31.814244780849833</v>
      </c>
      <c r="C83" s="95">
        <v>22.7649309966545</v>
      </c>
      <c r="D83" s="91">
        <v>35.207803345895</v>
      </c>
      <c r="E83" s="91">
        <v>37.47</v>
      </c>
      <c r="F83" s="91">
        <v>26.92</v>
      </c>
      <c r="G83" s="91">
        <v>0</v>
      </c>
      <c r="H83" s="91" t="s">
        <v>106</v>
      </c>
      <c r="I83" s="91" t="s">
        <v>106</v>
      </c>
      <c r="J83" s="91" t="s">
        <v>106</v>
      </c>
      <c r="K83" s="91" t="s">
        <v>106</v>
      </c>
    </row>
    <row r="84" spans="1:11" ht="22.5">
      <c r="A84" s="90" t="s">
        <v>162</v>
      </c>
      <c r="B84" s="90">
        <v>0</v>
      </c>
      <c r="C84" s="95">
        <v>0</v>
      </c>
      <c r="D84" s="90">
        <v>0</v>
      </c>
      <c r="E84" s="90">
        <v>0</v>
      </c>
      <c r="F84" s="90">
        <v>0</v>
      </c>
      <c r="G84" s="90">
        <v>0</v>
      </c>
      <c r="H84" s="90">
        <v>0</v>
      </c>
      <c r="I84" s="90">
        <v>0</v>
      </c>
      <c r="J84" s="90">
        <v>0</v>
      </c>
      <c r="K84" s="90">
        <v>0</v>
      </c>
    </row>
    <row r="85" spans="1:11" ht="22.5">
      <c r="A85" s="91" t="s">
        <v>140</v>
      </c>
      <c r="B85" s="91">
        <v>0</v>
      </c>
      <c r="C85" s="95">
        <v>0</v>
      </c>
      <c r="D85" s="91">
        <v>0</v>
      </c>
      <c r="E85" s="91">
        <v>0</v>
      </c>
      <c r="F85" s="91">
        <v>0</v>
      </c>
      <c r="G85" s="91">
        <v>0</v>
      </c>
      <c r="H85" s="91">
        <v>0</v>
      </c>
      <c r="I85" s="91">
        <v>0</v>
      </c>
      <c r="J85" s="91">
        <v>0</v>
      </c>
      <c r="K85" s="91">
        <v>0</v>
      </c>
    </row>
    <row r="86" spans="1:11" ht="22.5">
      <c r="A86" s="90" t="s">
        <v>163</v>
      </c>
      <c r="B86" s="90" t="s">
        <v>106</v>
      </c>
      <c r="C86" s="95" t="s">
        <v>106</v>
      </c>
      <c r="D86" s="90" t="s">
        <v>106</v>
      </c>
      <c r="E86" s="90" t="s">
        <v>106</v>
      </c>
      <c r="F86" s="90" t="s">
        <v>106</v>
      </c>
      <c r="G86" s="90" t="s">
        <v>106</v>
      </c>
      <c r="H86" s="90" t="s">
        <v>106</v>
      </c>
      <c r="I86" s="90" t="s">
        <v>106</v>
      </c>
      <c r="J86" s="90" t="s">
        <v>106</v>
      </c>
      <c r="K86" s="90" t="s">
        <v>106</v>
      </c>
    </row>
    <row r="87" spans="1:11" ht="22.5">
      <c r="A87" s="91" t="s">
        <v>164</v>
      </c>
      <c r="B87" s="91" t="s">
        <v>106</v>
      </c>
      <c r="C87" s="95" t="s">
        <v>106</v>
      </c>
      <c r="D87" s="91" t="s">
        <v>106</v>
      </c>
      <c r="E87" s="91" t="s">
        <v>106</v>
      </c>
      <c r="F87" s="91" t="s">
        <v>106</v>
      </c>
      <c r="G87" s="91" t="s">
        <v>106</v>
      </c>
      <c r="H87" s="91" t="s">
        <v>106</v>
      </c>
      <c r="I87" s="91" t="s">
        <v>106</v>
      </c>
      <c r="J87" s="91" t="s">
        <v>106</v>
      </c>
      <c r="K87" s="91" t="s">
        <v>106</v>
      </c>
    </row>
    <row r="88" spans="1:11" ht="22.5">
      <c r="A88" s="90" t="s">
        <v>165</v>
      </c>
      <c r="B88" s="90" t="s">
        <v>106</v>
      </c>
      <c r="C88" s="95" t="s">
        <v>106</v>
      </c>
      <c r="D88" s="90" t="s">
        <v>106</v>
      </c>
      <c r="E88" s="90" t="s">
        <v>106</v>
      </c>
      <c r="F88" s="90" t="s">
        <v>106</v>
      </c>
      <c r="G88" s="90" t="s">
        <v>106</v>
      </c>
      <c r="H88" s="90" t="s">
        <v>106</v>
      </c>
      <c r="I88" s="90" t="s">
        <v>106</v>
      </c>
      <c r="J88" s="90" t="s">
        <v>106</v>
      </c>
      <c r="K88" s="90" t="s">
        <v>106</v>
      </c>
    </row>
    <row r="89" spans="1:11" ht="12.75">
      <c r="A89" s="91" t="s">
        <v>166</v>
      </c>
      <c r="B89" s="91" t="s">
        <v>106</v>
      </c>
      <c r="C89" s="95" t="s">
        <v>106</v>
      </c>
      <c r="D89" s="91" t="s">
        <v>106</v>
      </c>
      <c r="E89" s="91" t="s">
        <v>106</v>
      </c>
      <c r="F89" s="91" t="s">
        <v>106</v>
      </c>
      <c r="G89" s="91" t="s">
        <v>106</v>
      </c>
      <c r="H89" s="91" t="s">
        <v>106</v>
      </c>
      <c r="I89" s="91" t="s">
        <v>106</v>
      </c>
      <c r="J89" s="91" t="s">
        <v>106</v>
      </c>
      <c r="K89" s="91" t="s">
        <v>106</v>
      </c>
    </row>
    <row r="90" spans="1:11" ht="12.75">
      <c r="A90" s="90" t="s">
        <v>167</v>
      </c>
      <c r="B90" s="90">
        <v>609.4456487053945</v>
      </c>
      <c r="C90" s="95">
        <v>639.7567885670176</v>
      </c>
      <c r="D90" s="90">
        <v>599.4452825880301</v>
      </c>
      <c r="E90" s="90">
        <v>589.1348749611361</v>
      </c>
      <c r="F90" s="90">
        <v>521.6127818258446</v>
      </c>
      <c r="G90" s="90">
        <v>506.35975602756645</v>
      </c>
      <c r="H90" s="90">
        <v>480.0388008377741</v>
      </c>
      <c r="I90" s="90">
        <v>463.2753073234941</v>
      </c>
      <c r="J90" s="90">
        <v>454.9442796555663</v>
      </c>
      <c r="K90" s="90">
        <v>444.54541742518455</v>
      </c>
    </row>
    <row r="91" spans="1:11" ht="22.5">
      <c r="A91" s="91" t="s">
        <v>168</v>
      </c>
      <c r="B91" s="91">
        <v>1111.9384118959986</v>
      </c>
      <c r="C91" s="95">
        <v>1132.979869229637</v>
      </c>
      <c r="D91" s="91">
        <v>1085.6644969501936</v>
      </c>
      <c r="E91" s="91">
        <v>1117.1708695081654</v>
      </c>
      <c r="F91" s="91">
        <v>1006.1892884144511</v>
      </c>
      <c r="G91" s="91">
        <v>983.5841509395833</v>
      </c>
      <c r="H91" s="91">
        <v>780.8453991622259</v>
      </c>
      <c r="I91" s="91">
        <v>876.0250041757781</v>
      </c>
      <c r="J91" s="91">
        <v>734.103201008606</v>
      </c>
      <c r="K91" s="91">
        <v>678.8205058752048</v>
      </c>
    </row>
    <row r="92" spans="1:11" ht="22.5">
      <c r="A92" s="90" t="s">
        <v>169</v>
      </c>
      <c r="B92" s="90">
        <v>72.33333333333333</v>
      </c>
      <c r="C92" s="95">
        <v>51</v>
      </c>
      <c r="D92" s="90">
        <v>83</v>
      </c>
      <c r="E92" s="90">
        <v>83</v>
      </c>
      <c r="F92" s="90">
        <v>58</v>
      </c>
      <c r="G92" s="90">
        <v>56</v>
      </c>
      <c r="H92" s="90">
        <v>38.6</v>
      </c>
      <c r="I92" s="90">
        <v>9.5</v>
      </c>
      <c r="J92" s="90">
        <v>9.1</v>
      </c>
      <c r="K92" s="90">
        <v>13.8</v>
      </c>
    </row>
    <row r="93" spans="1:11" ht="12.75">
      <c r="A93" s="91" t="s">
        <v>170</v>
      </c>
      <c r="B93" s="91">
        <v>1132.3333333333333</v>
      </c>
      <c r="C93" s="95">
        <v>1135</v>
      </c>
      <c r="D93" s="91">
        <v>1119</v>
      </c>
      <c r="E93" s="91">
        <v>1143</v>
      </c>
      <c r="F93" s="91">
        <v>1005</v>
      </c>
      <c r="G93" s="91">
        <v>944</v>
      </c>
      <c r="H93" s="91">
        <v>724.8</v>
      </c>
      <c r="I93" s="91">
        <v>801.5</v>
      </c>
      <c r="J93" s="91">
        <v>665.5</v>
      </c>
      <c r="K93" s="91">
        <v>632.5</v>
      </c>
    </row>
    <row r="94" spans="1:11" ht="22.5">
      <c r="A94" s="90" t="s">
        <v>171</v>
      </c>
      <c r="B94" s="90" t="s">
        <v>106</v>
      </c>
      <c r="C94" s="95" t="s">
        <v>106</v>
      </c>
      <c r="D94" s="90" t="s">
        <v>106</v>
      </c>
      <c r="E94" s="90" t="s">
        <v>106</v>
      </c>
      <c r="F94" s="90" t="s">
        <v>106</v>
      </c>
      <c r="G94" s="90" t="s">
        <v>106</v>
      </c>
      <c r="H94" s="90" t="s">
        <v>106</v>
      </c>
      <c r="I94" s="90" t="s">
        <v>106</v>
      </c>
      <c r="J94" s="90" t="s">
        <v>106</v>
      </c>
      <c r="K94" s="90" t="s">
        <v>106</v>
      </c>
    </row>
    <row r="95" spans="1:11" ht="45">
      <c r="A95" s="91" t="s">
        <v>172</v>
      </c>
      <c r="B95" s="91" t="s">
        <v>106</v>
      </c>
      <c r="C95" s="95" t="s">
        <v>106</v>
      </c>
      <c r="D95" s="91" t="s">
        <v>106</v>
      </c>
      <c r="E95" s="91" t="s">
        <v>106</v>
      </c>
      <c r="F95" s="91" t="s">
        <v>106</v>
      </c>
      <c r="G95" s="91" t="s">
        <v>106</v>
      </c>
      <c r="H95" s="91" t="s">
        <v>106</v>
      </c>
      <c r="I95" s="91" t="s">
        <v>106</v>
      </c>
      <c r="J95" s="91" t="s">
        <v>106</v>
      </c>
      <c r="K95" s="91" t="s">
        <v>106</v>
      </c>
    </row>
    <row r="96" spans="1:11" ht="12.75">
      <c r="A96" s="90" t="s">
        <v>173</v>
      </c>
      <c r="B96" s="90" t="s">
        <v>106</v>
      </c>
      <c r="C96" s="95" t="s">
        <v>106</v>
      </c>
      <c r="D96" s="90" t="s">
        <v>106</v>
      </c>
      <c r="E96" s="90" t="s">
        <v>106</v>
      </c>
      <c r="F96" s="90" t="s">
        <v>106</v>
      </c>
      <c r="G96" s="90" t="s">
        <v>106</v>
      </c>
      <c r="H96" s="90" t="s">
        <v>106</v>
      </c>
      <c r="I96" s="90" t="s">
        <v>106</v>
      </c>
      <c r="J96" s="90" t="s">
        <v>106</v>
      </c>
      <c r="K96" s="90" t="s">
        <v>106</v>
      </c>
    </row>
    <row r="97" spans="1:11" ht="22.5">
      <c r="A97" s="91" t="s">
        <v>174</v>
      </c>
      <c r="B97" s="91">
        <v>0</v>
      </c>
      <c r="C97" s="95">
        <v>0</v>
      </c>
      <c r="D97" s="91">
        <v>0</v>
      </c>
      <c r="E97" s="91">
        <v>0</v>
      </c>
      <c r="F97" s="91">
        <v>0</v>
      </c>
      <c r="G97" s="91">
        <v>0</v>
      </c>
      <c r="H97" s="91">
        <v>0</v>
      </c>
      <c r="I97" s="91">
        <v>0</v>
      </c>
      <c r="J97" s="91">
        <v>0</v>
      </c>
      <c r="K97" s="91">
        <v>0</v>
      </c>
    </row>
    <row r="98" spans="1:11" ht="45">
      <c r="A98" s="90" t="s">
        <v>175</v>
      </c>
      <c r="B98" s="90" t="s">
        <v>106</v>
      </c>
      <c r="C98" s="95" t="s">
        <v>106</v>
      </c>
      <c r="D98" s="90" t="s">
        <v>106</v>
      </c>
      <c r="E98" s="90" t="s">
        <v>106</v>
      </c>
      <c r="F98" s="90" t="s">
        <v>106</v>
      </c>
      <c r="G98" s="90" t="s">
        <v>106</v>
      </c>
      <c r="H98" s="90" t="s">
        <v>106</v>
      </c>
      <c r="I98" s="90" t="s">
        <v>106</v>
      </c>
      <c r="J98" s="90" t="s">
        <v>106</v>
      </c>
      <c r="K98" s="90" t="s">
        <v>106</v>
      </c>
    </row>
    <row r="99" spans="1:11" ht="22.5">
      <c r="A99" s="91" t="s">
        <v>176</v>
      </c>
      <c r="B99" s="91">
        <v>0</v>
      </c>
      <c r="C99" s="95">
        <v>0</v>
      </c>
      <c r="D99" s="91">
        <v>0</v>
      </c>
      <c r="E99" s="91">
        <v>0</v>
      </c>
      <c r="F99" s="91">
        <v>0</v>
      </c>
      <c r="G99" s="91">
        <v>0</v>
      </c>
      <c r="H99" s="91">
        <v>0</v>
      </c>
      <c r="I99" s="91">
        <v>0</v>
      </c>
      <c r="J99" s="91">
        <v>0</v>
      </c>
      <c r="K99" s="91">
        <v>0</v>
      </c>
    </row>
    <row r="100" spans="1:11" ht="12.75">
      <c r="A100" s="90" t="s">
        <v>177</v>
      </c>
      <c r="B100" s="90">
        <v>1184.271745229332</v>
      </c>
      <c r="C100" s="95">
        <v>1183.979869229637</v>
      </c>
      <c r="D100" s="90">
        <v>1168.6644969501936</v>
      </c>
      <c r="E100" s="90">
        <v>1200.1708695081654</v>
      </c>
      <c r="F100" s="90">
        <v>1064.189288414451</v>
      </c>
      <c r="G100" s="90">
        <v>1039.5841509395832</v>
      </c>
      <c r="H100" s="90">
        <v>819.445399162226</v>
      </c>
      <c r="I100" s="90">
        <v>885.5250041757781</v>
      </c>
      <c r="J100" s="90">
        <v>743.2032010086059</v>
      </c>
      <c r="K100" s="90">
        <v>692.6205058752048</v>
      </c>
    </row>
    <row r="101" spans="1:11" ht="22.5">
      <c r="A101" s="91" t="s">
        <v>178</v>
      </c>
      <c r="B101" s="91">
        <v>356</v>
      </c>
      <c r="C101" s="95">
        <v>367</v>
      </c>
      <c r="D101" s="91">
        <v>342</v>
      </c>
      <c r="E101" s="91">
        <v>359</v>
      </c>
      <c r="F101" s="91">
        <v>309</v>
      </c>
      <c r="G101" s="91">
        <v>285</v>
      </c>
      <c r="H101" s="91">
        <v>261.2</v>
      </c>
      <c r="I101" s="91">
        <v>247.5</v>
      </c>
      <c r="J101" s="91">
        <v>252.6</v>
      </c>
      <c r="K101" s="91">
        <v>236.6</v>
      </c>
    </row>
    <row r="102" spans="1:11" ht="12.75">
      <c r="A102" s="90" t="s">
        <v>179</v>
      </c>
      <c r="B102" s="90">
        <v>35</v>
      </c>
      <c r="C102" s="95">
        <v>25</v>
      </c>
      <c r="D102" s="90">
        <v>45</v>
      </c>
      <c r="E102" s="90">
        <v>35</v>
      </c>
      <c r="F102" s="90">
        <v>34</v>
      </c>
      <c r="G102" s="90">
        <v>29</v>
      </c>
      <c r="H102" s="90">
        <v>23.1</v>
      </c>
      <c r="I102" s="90">
        <v>18.5</v>
      </c>
      <c r="J102" s="90">
        <v>8.8</v>
      </c>
      <c r="K102" s="90">
        <v>19.9</v>
      </c>
    </row>
    <row r="103" spans="1:11" s="88" customFormat="1" ht="22.5">
      <c r="A103" s="95" t="s">
        <v>180</v>
      </c>
      <c r="B103" s="95">
        <v>2.3685960754552537</v>
      </c>
      <c r="C103" s="95">
        <v>2.508142429636881</v>
      </c>
      <c r="D103" s="95">
        <v>2.262520757864956</v>
      </c>
      <c r="E103" s="95">
        <v>2.3351250388639246</v>
      </c>
      <c r="F103" s="95">
        <v>2.3072181741553504</v>
      </c>
      <c r="G103" s="95">
        <v>2.5402439724335593</v>
      </c>
      <c r="H103" s="95">
        <v>2.4611991622259053</v>
      </c>
      <c r="I103" s="95">
        <v>3.174692676505909</v>
      </c>
      <c r="J103" s="95">
        <v>3.6557203444337136</v>
      </c>
      <c r="K103" s="95">
        <v>2.6545825748154424</v>
      </c>
    </row>
    <row r="104" spans="1:11" ht="22.5">
      <c r="A104" s="90" t="s">
        <v>181</v>
      </c>
      <c r="B104" s="90">
        <v>0</v>
      </c>
      <c r="C104" s="95">
        <v>0</v>
      </c>
      <c r="D104" s="90">
        <v>0</v>
      </c>
      <c r="E104" s="90">
        <v>0</v>
      </c>
      <c r="F104" s="90">
        <v>0</v>
      </c>
      <c r="G104" s="90">
        <v>0</v>
      </c>
      <c r="H104" s="90">
        <v>0</v>
      </c>
      <c r="I104" s="90">
        <v>0</v>
      </c>
      <c r="J104" s="90">
        <v>0</v>
      </c>
      <c r="K104" s="90">
        <v>0</v>
      </c>
    </row>
    <row r="105" spans="1:11" ht="22.5">
      <c r="A105" s="91" t="s">
        <v>182</v>
      </c>
      <c r="B105" s="91" t="s">
        <v>106</v>
      </c>
      <c r="C105" s="95" t="s">
        <v>106</v>
      </c>
      <c r="D105" s="91" t="s">
        <v>106</v>
      </c>
      <c r="E105" s="91" t="s">
        <v>106</v>
      </c>
      <c r="F105" s="91" t="s">
        <v>106</v>
      </c>
      <c r="G105" s="91" t="s">
        <v>106</v>
      </c>
      <c r="H105" s="91" t="s">
        <v>106</v>
      </c>
      <c r="I105" s="91" t="s">
        <v>106</v>
      </c>
      <c r="J105" s="91" t="s">
        <v>106</v>
      </c>
      <c r="K105" s="91" t="s">
        <v>106</v>
      </c>
    </row>
    <row r="106" spans="1:11" ht="22.5">
      <c r="A106" s="90" t="s">
        <v>183</v>
      </c>
      <c r="B106" s="90">
        <v>0</v>
      </c>
      <c r="C106" s="95">
        <v>0</v>
      </c>
      <c r="D106" s="90">
        <v>0</v>
      </c>
      <c r="E106" s="90">
        <v>0</v>
      </c>
      <c r="F106" s="90">
        <v>0</v>
      </c>
      <c r="G106" s="90">
        <v>0</v>
      </c>
      <c r="H106" s="90">
        <v>0</v>
      </c>
      <c r="I106" s="90">
        <v>0</v>
      </c>
      <c r="J106" s="90">
        <v>0</v>
      </c>
      <c r="K106" s="90">
        <v>0</v>
      </c>
    </row>
    <row r="107" spans="1:11" ht="33.75">
      <c r="A107" s="91" t="s">
        <v>184</v>
      </c>
      <c r="B107" s="91" t="s">
        <v>106</v>
      </c>
      <c r="C107" s="95" t="s">
        <v>106</v>
      </c>
      <c r="D107" s="91" t="s">
        <v>106</v>
      </c>
      <c r="E107" s="91" t="s">
        <v>106</v>
      </c>
      <c r="F107" s="91" t="s">
        <v>106</v>
      </c>
      <c r="G107" s="91" t="s">
        <v>106</v>
      </c>
      <c r="H107" s="91" t="s">
        <v>106</v>
      </c>
      <c r="I107" s="91" t="s">
        <v>106</v>
      </c>
      <c r="J107" s="91" t="s">
        <v>106</v>
      </c>
      <c r="K107" s="91" t="s">
        <v>106</v>
      </c>
    </row>
    <row r="108" spans="1:11" ht="22.5">
      <c r="A108" s="90" t="s">
        <v>138</v>
      </c>
      <c r="B108" s="90">
        <v>20.23648248721005</v>
      </c>
      <c r="C108" s="95">
        <v>13.4717268</v>
      </c>
      <c r="D108" s="90">
        <v>21.401976192328636</v>
      </c>
      <c r="E108" s="90">
        <v>25.835744469301517</v>
      </c>
      <c r="F108" s="90">
        <v>26.882070240295747</v>
      </c>
      <c r="G108" s="90">
        <v>29.043906967149706</v>
      </c>
      <c r="H108" s="90">
        <v>29.0842</v>
      </c>
      <c r="I108" s="90">
        <v>28.150311499272195</v>
      </c>
      <c r="J108" s="90">
        <v>42.147480664172235</v>
      </c>
      <c r="K108" s="90">
        <v>33.865923300389355</v>
      </c>
    </row>
    <row r="109" spans="1:11" ht="12.75">
      <c r="A109" s="91" t="s">
        <v>136</v>
      </c>
      <c r="B109" s="91">
        <v>6.666666666666667</v>
      </c>
      <c r="C109" s="95">
        <v>6</v>
      </c>
      <c r="D109" s="91">
        <v>5</v>
      </c>
      <c r="E109" s="91">
        <v>9</v>
      </c>
      <c r="F109" s="91">
        <v>10</v>
      </c>
      <c r="G109" s="91">
        <v>11</v>
      </c>
      <c r="H109" s="91">
        <v>0</v>
      </c>
      <c r="I109" s="91">
        <v>0</v>
      </c>
      <c r="J109" s="91">
        <v>0</v>
      </c>
      <c r="K109" s="91">
        <v>0</v>
      </c>
    </row>
    <row r="110" spans="1:11" ht="22.5">
      <c r="A110" s="90" t="s">
        <v>110</v>
      </c>
      <c r="B110" s="90">
        <v>0</v>
      </c>
      <c r="C110" s="95">
        <v>0</v>
      </c>
      <c r="D110" s="90">
        <v>0</v>
      </c>
      <c r="E110" s="90">
        <v>0</v>
      </c>
      <c r="F110" s="90">
        <v>0</v>
      </c>
      <c r="G110" s="90">
        <v>0</v>
      </c>
      <c r="H110" s="90">
        <v>0</v>
      </c>
      <c r="I110" s="90">
        <v>0</v>
      </c>
      <c r="J110" s="90">
        <v>0</v>
      </c>
      <c r="K110" s="90">
        <v>0</v>
      </c>
    </row>
    <row r="111" spans="1:11" ht="22.5">
      <c r="A111" s="91" t="s">
        <v>111</v>
      </c>
      <c r="B111" s="91">
        <v>0</v>
      </c>
      <c r="C111" s="95">
        <v>0</v>
      </c>
      <c r="D111" s="91">
        <v>0</v>
      </c>
      <c r="E111" s="91">
        <v>0</v>
      </c>
      <c r="F111" s="91">
        <v>0</v>
      </c>
      <c r="G111" s="91">
        <v>0</v>
      </c>
      <c r="H111" s="91">
        <v>0</v>
      </c>
      <c r="I111" s="91">
        <v>0</v>
      </c>
      <c r="J111" s="91">
        <v>0</v>
      </c>
      <c r="K111" s="91">
        <v>0</v>
      </c>
    </row>
    <row r="112" spans="1:11" ht="33.75">
      <c r="A112" s="90" t="s">
        <v>185</v>
      </c>
      <c r="B112" s="90" t="s">
        <v>106</v>
      </c>
      <c r="C112" s="95" t="s">
        <v>106</v>
      </c>
      <c r="D112" s="90" t="s">
        <v>106</v>
      </c>
      <c r="E112" s="90" t="s">
        <v>106</v>
      </c>
      <c r="F112" s="90" t="s">
        <v>106</v>
      </c>
      <c r="G112" s="90" t="s">
        <v>106</v>
      </c>
      <c r="H112" s="90" t="s">
        <v>106</v>
      </c>
      <c r="I112" s="90" t="s">
        <v>106</v>
      </c>
      <c r="J112" s="90" t="s">
        <v>106</v>
      </c>
      <c r="K112" s="90" t="s">
        <v>106</v>
      </c>
    </row>
    <row r="113" spans="1:11" ht="33.75">
      <c r="A113" s="91" t="s">
        <v>186</v>
      </c>
      <c r="B113" s="91">
        <v>0</v>
      </c>
      <c r="C113" s="95">
        <v>0</v>
      </c>
      <c r="D113" s="91">
        <v>0</v>
      </c>
      <c r="E113" s="91">
        <v>0</v>
      </c>
      <c r="F113" s="91">
        <v>0</v>
      </c>
      <c r="G113" s="91">
        <v>0</v>
      </c>
      <c r="H113" s="91">
        <v>0</v>
      </c>
      <c r="I113" s="91">
        <v>0</v>
      </c>
      <c r="J113" s="91">
        <v>0</v>
      </c>
      <c r="K113" s="91">
        <v>0</v>
      </c>
    </row>
    <row r="114" spans="1:11" ht="45">
      <c r="A114" s="90" t="s">
        <v>187</v>
      </c>
      <c r="B114" s="90">
        <v>0</v>
      </c>
      <c r="C114" s="95">
        <v>0</v>
      </c>
      <c r="D114" s="90">
        <v>0</v>
      </c>
      <c r="E114" s="90">
        <v>0</v>
      </c>
      <c r="F114" s="90">
        <v>0</v>
      </c>
      <c r="G114" s="90">
        <v>0</v>
      </c>
      <c r="H114" s="90">
        <v>0</v>
      </c>
      <c r="I114" s="90">
        <v>0</v>
      </c>
      <c r="J114" s="90">
        <v>0</v>
      </c>
      <c r="K114" s="90">
        <v>0</v>
      </c>
    </row>
    <row r="115" spans="1:11" ht="45">
      <c r="A115" s="91" t="s">
        <v>188</v>
      </c>
      <c r="B115" s="91">
        <v>1</v>
      </c>
      <c r="C115" s="95">
        <v>1</v>
      </c>
      <c r="D115" s="91">
        <v>1</v>
      </c>
      <c r="E115" s="91">
        <v>1</v>
      </c>
      <c r="F115" s="91">
        <v>0</v>
      </c>
      <c r="G115" s="91">
        <v>0</v>
      </c>
      <c r="H115" s="91">
        <v>0</v>
      </c>
      <c r="I115" s="91">
        <v>0</v>
      </c>
      <c r="J115" s="91">
        <v>0</v>
      </c>
      <c r="K115" s="91">
        <v>0</v>
      </c>
    </row>
    <row r="116" spans="1:11" ht="33.75">
      <c r="A116" s="90" t="s">
        <v>189</v>
      </c>
      <c r="B116" s="90">
        <v>1.6666666666666667</v>
      </c>
      <c r="C116" s="95">
        <v>0</v>
      </c>
      <c r="D116" s="90">
        <v>0</v>
      </c>
      <c r="E116" s="90">
        <v>5</v>
      </c>
      <c r="F116" s="90">
        <v>0</v>
      </c>
      <c r="G116" s="90">
        <v>10</v>
      </c>
      <c r="H116" s="90">
        <v>8.4</v>
      </c>
      <c r="I116" s="90">
        <v>1.6</v>
      </c>
      <c r="J116" s="90">
        <v>0.7</v>
      </c>
      <c r="K116" s="90">
        <v>0.9</v>
      </c>
    </row>
    <row r="117" spans="1:11" ht="22.5">
      <c r="A117" s="91" t="s">
        <v>190</v>
      </c>
      <c r="B117" s="91" t="s">
        <v>106</v>
      </c>
      <c r="C117" s="95" t="s">
        <v>106</v>
      </c>
      <c r="D117" s="91" t="s">
        <v>106</v>
      </c>
      <c r="E117" s="91" t="s">
        <v>106</v>
      </c>
      <c r="F117" s="91" t="s">
        <v>106</v>
      </c>
      <c r="G117" s="91" t="s">
        <v>106</v>
      </c>
      <c r="H117" s="91" t="s">
        <v>106</v>
      </c>
      <c r="I117" s="91" t="s">
        <v>106</v>
      </c>
      <c r="J117" s="91" t="s">
        <v>106</v>
      </c>
      <c r="K117" s="91" t="s">
        <v>106</v>
      </c>
    </row>
    <row r="118" spans="1:11" ht="22.5">
      <c r="A118" s="90" t="s">
        <v>191</v>
      </c>
      <c r="B118" s="90" t="s">
        <v>106</v>
      </c>
      <c r="C118" s="95" t="s">
        <v>106</v>
      </c>
      <c r="D118" s="90" t="s">
        <v>106</v>
      </c>
      <c r="E118" s="90" t="s">
        <v>106</v>
      </c>
      <c r="F118" s="90" t="s">
        <v>106</v>
      </c>
      <c r="G118" s="90" t="s">
        <v>106</v>
      </c>
      <c r="H118" s="90" t="s">
        <v>106</v>
      </c>
      <c r="I118" s="90" t="s">
        <v>106</v>
      </c>
      <c r="J118" s="90" t="s">
        <v>106</v>
      </c>
      <c r="K118" s="90" t="s">
        <v>106</v>
      </c>
    </row>
    <row r="119" spans="1:11" ht="22.5">
      <c r="A119" s="91" t="s">
        <v>192</v>
      </c>
      <c r="B119" s="91" t="s">
        <v>106</v>
      </c>
      <c r="C119" s="95" t="s">
        <v>106</v>
      </c>
      <c r="D119" s="91" t="s">
        <v>106</v>
      </c>
      <c r="E119" s="91" t="s">
        <v>106</v>
      </c>
      <c r="F119" s="91" t="s">
        <v>106</v>
      </c>
      <c r="G119" s="91" t="s">
        <v>106</v>
      </c>
      <c r="H119" s="91" t="s">
        <v>106</v>
      </c>
      <c r="I119" s="91" t="s">
        <v>106</v>
      </c>
      <c r="J119" s="91" t="s">
        <v>106</v>
      </c>
      <c r="K119" s="91" t="s">
        <v>106</v>
      </c>
    </row>
    <row r="120" spans="1:11" ht="33.75">
      <c r="A120" s="90" t="s">
        <v>193</v>
      </c>
      <c r="B120" s="90">
        <v>422.9384118959986</v>
      </c>
      <c r="C120" s="95">
        <v>414.9798692296369</v>
      </c>
      <c r="D120" s="90">
        <v>416.6644969501936</v>
      </c>
      <c r="E120" s="90">
        <v>437.1708695081654</v>
      </c>
      <c r="F120" s="90">
        <v>382.1892884144511</v>
      </c>
      <c r="G120" s="90">
        <v>366.58415093958325</v>
      </c>
      <c r="H120" s="90">
        <v>324.2453991622259</v>
      </c>
      <c r="I120" s="90">
        <v>298.9250041757781</v>
      </c>
      <c r="J120" s="90">
        <v>307.90320100860595</v>
      </c>
      <c r="K120" s="90">
        <v>293.9205058752048</v>
      </c>
    </row>
    <row r="121" spans="1:11" ht="12.75">
      <c r="A121" s="91" t="s">
        <v>194</v>
      </c>
      <c r="B121" s="91">
        <v>1633.6666666666667</v>
      </c>
      <c r="C121" s="95">
        <v>1695</v>
      </c>
      <c r="D121" s="91">
        <v>1597</v>
      </c>
      <c r="E121" s="91">
        <v>1609</v>
      </c>
      <c r="F121" s="91">
        <v>1437</v>
      </c>
      <c r="G121" s="91">
        <v>1385</v>
      </c>
      <c r="H121" s="91">
        <v>1153.8</v>
      </c>
      <c r="I121" s="91">
        <v>1240.3</v>
      </c>
      <c r="J121" s="91">
        <v>1093.3</v>
      </c>
      <c r="K121" s="91">
        <v>1047.5</v>
      </c>
    </row>
    <row r="122" spans="1:11" ht="22.5">
      <c r="A122" s="90" t="s">
        <v>195</v>
      </c>
      <c r="B122" s="90" t="s">
        <v>106</v>
      </c>
      <c r="C122" s="95" t="s">
        <v>106</v>
      </c>
      <c r="D122" s="90" t="s">
        <v>106</v>
      </c>
      <c r="E122" s="90" t="s">
        <v>106</v>
      </c>
      <c r="F122" s="90" t="s">
        <v>106</v>
      </c>
      <c r="G122" s="90" t="s">
        <v>106</v>
      </c>
      <c r="H122" s="90" t="s">
        <v>106</v>
      </c>
      <c r="I122" s="90" t="s">
        <v>106</v>
      </c>
      <c r="J122" s="90" t="s">
        <v>106</v>
      </c>
      <c r="K122" s="90" t="s">
        <v>106</v>
      </c>
    </row>
    <row r="123" spans="1:11" ht="22.5">
      <c r="A123" s="91" t="s">
        <v>180</v>
      </c>
      <c r="B123" s="91">
        <v>2.3685960754552537</v>
      </c>
      <c r="C123" s="95">
        <v>2.508142429636881</v>
      </c>
      <c r="D123" s="91">
        <v>2.262520757864956</v>
      </c>
      <c r="E123" s="91">
        <v>2.3351250388639246</v>
      </c>
      <c r="F123" s="91">
        <v>2.3072181741553504</v>
      </c>
      <c r="G123" s="91">
        <v>2.5402439724335593</v>
      </c>
      <c r="H123" s="91">
        <v>2.4611991622259053</v>
      </c>
      <c r="I123" s="91">
        <v>3.174692676505909</v>
      </c>
      <c r="J123" s="91">
        <v>3.6557203444337136</v>
      </c>
      <c r="K123" s="91">
        <v>2.6545825748154424</v>
      </c>
    </row>
    <row r="124" spans="1:11" ht="22.5">
      <c r="A124" s="90" t="s">
        <v>108</v>
      </c>
      <c r="B124" s="90">
        <v>0</v>
      </c>
      <c r="C124" s="95">
        <v>0</v>
      </c>
      <c r="D124" s="90">
        <v>0</v>
      </c>
      <c r="E124" s="90">
        <v>0</v>
      </c>
      <c r="F124" s="90">
        <v>0</v>
      </c>
      <c r="G124" s="90">
        <v>0</v>
      </c>
      <c r="H124" s="90">
        <v>0</v>
      </c>
      <c r="I124" s="90">
        <v>0</v>
      </c>
      <c r="J124" s="90">
        <v>0</v>
      </c>
      <c r="K124" s="90">
        <v>0</v>
      </c>
    </row>
    <row r="125" spans="1:11" ht="22.5">
      <c r="A125" s="91" t="s">
        <v>134</v>
      </c>
      <c r="B125" s="91">
        <v>0</v>
      </c>
      <c r="C125" s="95">
        <v>0</v>
      </c>
      <c r="D125" s="91">
        <v>0</v>
      </c>
      <c r="E125" s="91">
        <v>0</v>
      </c>
      <c r="F125" s="91">
        <v>0</v>
      </c>
      <c r="G125" s="91">
        <v>0</v>
      </c>
      <c r="H125" s="91">
        <v>0</v>
      </c>
      <c r="I125" s="91">
        <v>0</v>
      </c>
      <c r="J125" s="91">
        <v>0</v>
      </c>
      <c r="K125" s="91">
        <v>0</v>
      </c>
    </row>
    <row r="126" spans="1:11" ht="33.75">
      <c r="A126" s="90" t="s">
        <v>109</v>
      </c>
      <c r="B126" s="90" t="s">
        <v>106</v>
      </c>
      <c r="C126" s="95" t="s">
        <v>106</v>
      </c>
      <c r="D126" s="90" t="s">
        <v>106</v>
      </c>
      <c r="E126" s="90" t="s">
        <v>106</v>
      </c>
      <c r="F126" s="90" t="s">
        <v>106</v>
      </c>
      <c r="G126" s="90" t="s">
        <v>106</v>
      </c>
      <c r="H126" s="90" t="s">
        <v>106</v>
      </c>
      <c r="I126" s="90" t="s">
        <v>106</v>
      </c>
      <c r="J126" s="90" t="s">
        <v>106</v>
      </c>
      <c r="K126" s="90" t="s">
        <v>106</v>
      </c>
    </row>
    <row r="127" spans="1:11" ht="33.75">
      <c r="A127" s="91" t="s">
        <v>135</v>
      </c>
      <c r="B127" s="91">
        <v>0</v>
      </c>
      <c r="C127" s="95">
        <v>0</v>
      </c>
      <c r="D127" s="91">
        <v>0</v>
      </c>
      <c r="E127" s="91">
        <v>0</v>
      </c>
      <c r="F127" s="91">
        <v>0</v>
      </c>
      <c r="G127" s="91">
        <v>0</v>
      </c>
      <c r="H127" s="91">
        <v>0</v>
      </c>
      <c r="I127" s="91">
        <v>0</v>
      </c>
      <c r="J127" s="91">
        <v>0</v>
      </c>
      <c r="K127" s="91">
        <v>0</v>
      </c>
    </row>
    <row r="128" spans="1:11" ht="22.5">
      <c r="A128" s="90" t="s">
        <v>110</v>
      </c>
      <c r="B128" s="90">
        <v>0</v>
      </c>
      <c r="C128" s="95">
        <v>0</v>
      </c>
      <c r="D128" s="90">
        <v>0</v>
      </c>
      <c r="E128" s="90">
        <v>0</v>
      </c>
      <c r="F128" s="90">
        <v>0</v>
      </c>
      <c r="G128" s="90">
        <v>0</v>
      </c>
      <c r="H128" s="90">
        <v>0</v>
      </c>
      <c r="I128" s="90">
        <v>0</v>
      </c>
      <c r="J128" s="90">
        <v>0</v>
      </c>
      <c r="K128" s="90">
        <v>0</v>
      </c>
    </row>
    <row r="129" spans="1:11" ht="22.5">
      <c r="A129" s="91" t="s">
        <v>111</v>
      </c>
      <c r="B129" s="91">
        <v>0</v>
      </c>
      <c r="C129" s="95">
        <v>0</v>
      </c>
      <c r="D129" s="91">
        <v>0</v>
      </c>
      <c r="E129" s="91">
        <v>0</v>
      </c>
      <c r="F129" s="91">
        <v>0</v>
      </c>
      <c r="G129" s="91">
        <v>0</v>
      </c>
      <c r="H129" s="91">
        <v>0</v>
      </c>
      <c r="I129" s="91">
        <v>0</v>
      </c>
      <c r="J129" s="91">
        <v>0</v>
      </c>
      <c r="K129" s="91">
        <v>0</v>
      </c>
    </row>
    <row r="130" spans="1:11" ht="22.5">
      <c r="A130" s="90" t="s">
        <v>112</v>
      </c>
      <c r="B130" s="90">
        <v>0</v>
      </c>
      <c r="C130" s="95">
        <v>0</v>
      </c>
      <c r="D130" s="90">
        <v>0</v>
      </c>
      <c r="E130" s="90">
        <v>0</v>
      </c>
      <c r="F130" s="90">
        <v>0</v>
      </c>
      <c r="G130" s="90">
        <v>0</v>
      </c>
      <c r="H130" s="90">
        <v>0</v>
      </c>
      <c r="I130" s="90">
        <v>0</v>
      </c>
      <c r="J130" s="90">
        <v>0</v>
      </c>
      <c r="K130" s="90">
        <v>0</v>
      </c>
    </row>
    <row r="131" spans="1:11" ht="22.5">
      <c r="A131" s="91" t="s">
        <v>113</v>
      </c>
      <c r="B131" s="91">
        <v>0</v>
      </c>
      <c r="C131" s="95">
        <v>0</v>
      </c>
      <c r="D131" s="91">
        <v>0</v>
      </c>
      <c r="E131" s="91">
        <v>0</v>
      </c>
      <c r="F131" s="91">
        <v>0</v>
      </c>
      <c r="G131" s="91">
        <v>0</v>
      </c>
      <c r="H131" s="91">
        <v>0</v>
      </c>
      <c r="I131" s="91">
        <v>0</v>
      </c>
      <c r="J131" s="91">
        <v>0</v>
      </c>
      <c r="K131" s="91">
        <v>0</v>
      </c>
    </row>
    <row r="132" spans="1:11" ht="12.75">
      <c r="A132" s="90" t="s">
        <v>136</v>
      </c>
      <c r="B132" s="90">
        <v>6.666666666666667</v>
      </c>
      <c r="C132" s="95">
        <v>6</v>
      </c>
      <c r="D132" s="90">
        <v>5</v>
      </c>
      <c r="E132" s="90">
        <v>9</v>
      </c>
      <c r="F132" s="90">
        <v>10</v>
      </c>
      <c r="G132" s="90">
        <v>11</v>
      </c>
      <c r="H132" s="90" t="s">
        <v>106</v>
      </c>
      <c r="I132" s="90" t="s">
        <v>106</v>
      </c>
      <c r="J132" s="90" t="s">
        <v>106</v>
      </c>
      <c r="K132" s="90" t="s">
        <v>106</v>
      </c>
    </row>
    <row r="133" spans="1:11" ht="12.75">
      <c r="A133" s="91" t="s">
        <v>137</v>
      </c>
      <c r="B133" s="91">
        <v>31.814244780849833</v>
      </c>
      <c r="C133" s="95">
        <v>22.7649309966545</v>
      </c>
      <c r="D133" s="91">
        <v>35.207803345895</v>
      </c>
      <c r="E133" s="91">
        <v>37.47</v>
      </c>
      <c r="F133" s="91">
        <v>26.92</v>
      </c>
      <c r="G133" s="91">
        <v>0</v>
      </c>
      <c r="H133" s="91" t="s">
        <v>106</v>
      </c>
      <c r="I133" s="91" t="s">
        <v>106</v>
      </c>
      <c r="J133" s="91" t="s">
        <v>106</v>
      </c>
      <c r="K133" s="91" t="s">
        <v>106</v>
      </c>
    </row>
    <row r="134" spans="1:11" ht="22.5">
      <c r="A134" s="90" t="s">
        <v>138</v>
      </c>
      <c r="B134" s="90">
        <v>20.23648248721005</v>
      </c>
      <c r="C134" s="95">
        <v>13.4717268</v>
      </c>
      <c r="D134" s="90">
        <v>21.401976192328636</v>
      </c>
      <c r="E134" s="90">
        <v>25.835744469301517</v>
      </c>
      <c r="F134" s="90">
        <v>26.882070240295747</v>
      </c>
      <c r="G134" s="90">
        <v>29.043906967149706</v>
      </c>
      <c r="H134" s="90">
        <v>29.0842</v>
      </c>
      <c r="I134" s="90">
        <v>28.150311499272195</v>
      </c>
      <c r="J134" s="90">
        <v>42.147480664172235</v>
      </c>
      <c r="K134" s="90">
        <v>33.865923300389355</v>
      </c>
    </row>
    <row r="135" spans="1:11" ht="22.5">
      <c r="A135" s="91" t="s">
        <v>139</v>
      </c>
      <c r="B135" s="91">
        <v>0</v>
      </c>
      <c r="C135" s="95">
        <v>0</v>
      </c>
      <c r="D135" s="91">
        <v>0</v>
      </c>
      <c r="E135" s="91">
        <v>0</v>
      </c>
      <c r="F135" s="91">
        <v>0</v>
      </c>
      <c r="G135" s="91">
        <v>0</v>
      </c>
      <c r="H135" s="91">
        <v>0</v>
      </c>
      <c r="I135" s="91">
        <v>0</v>
      </c>
      <c r="J135" s="91">
        <v>0</v>
      </c>
      <c r="K135" s="91">
        <v>0</v>
      </c>
    </row>
    <row r="136" spans="1:11" ht="22.5">
      <c r="A136" s="90" t="s">
        <v>140</v>
      </c>
      <c r="B136" s="90">
        <v>0</v>
      </c>
      <c r="C136" s="95">
        <v>0</v>
      </c>
      <c r="D136" s="90">
        <v>0</v>
      </c>
      <c r="E136" s="90">
        <v>0</v>
      </c>
      <c r="F136" s="90">
        <v>0</v>
      </c>
      <c r="G136" s="90">
        <v>0</v>
      </c>
      <c r="H136" s="90">
        <v>0</v>
      </c>
      <c r="I136" s="90">
        <v>0</v>
      </c>
      <c r="J136" s="90">
        <v>0</v>
      </c>
      <c r="K136" s="90">
        <v>0</v>
      </c>
    </row>
    <row r="137" spans="1:11" ht="33.75">
      <c r="A137" s="91" t="s">
        <v>141</v>
      </c>
      <c r="B137" s="91" t="s">
        <v>106</v>
      </c>
      <c r="C137" s="95" t="s">
        <v>106</v>
      </c>
      <c r="D137" s="91" t="s">
        <v>106</v>
      </c>
      <c r="E137" s="91" t="s">
        <v>106</v>
      </c>
      <c r="F137" s="91" t="s">
        <v>106</v>
      </c>
      <c r="G137" s="91" t="s">
        <v>106</v>
      </c>
      <c r="H137" s="91" t="s">
        <v>106</v>
      </c>
      <c r="I137" s="91" t="s">
        <v>106</v>
      </c>
      <c r="J137" s="91" t="s">
        <v>106</v>
      </c>
      <c r="K137" s="91" t="s">
        <v>106</v>
      </c>
    </row>
    <row r="138" spans="1:11" ht="12.75">
      <c r="A138" s="90" t="s">
        <v>196</v>
      </c>
      <c r="B138" s="90" t="s">
        <v>106</v>
      </c>
      <c r="C138" s="95" t="s">
        <v>106</v>
      </c>
      <c r="D138" s="90" t="s">
        <v>106</v>
      </c>
      <c r="E138" s="90" t="s">
        <v>106</v>
      </c>
      <c r="F138" s="90" t="s">
        <v>106</v>
      </c>
      <c r="G138" s="90" t="s">
        <v>106</v>
      </c>
      <c r="H138" s="90" t="s">
        <v>106</v>
      </c>
      <c r="I138" s="90" t="s">
        <v>106</v>
      </c>
      <c r="J138" s="90" t="s">
        <v>106</v>
      </c>
      <c r="K138" s="90" t="s">
        <v>106</v>
      </c>
    </row>
    <row r="139" spans="1:11" ht="22.5">
      <c r="A139" s="91" t="s">
        <v>197</v>
      </c>
      <c r="B139" s="91" t="s">
        <v>106</v>
      </c>
      <c r="C139" s="95" t="s">
        <v>106</v>
      </c>
      <c r="D139" s="91" t="s">
        <v>106</v>
      </c>
      <c r="E139" s="91" t="s">
        <v>106</v>
      </c>
      <c r="F139" s="91" t="s">
        <v>106</v>
      </c>
      <c r="G139" s="91" t="s">
        <v>106</v>
      </c>
      <c r="H139" s="91" t="s">
        <v>106</v>
      </c>
      <c r="I139" s="91" t="s">
        <v>106</v>
      </c>
      <c r="J139" s="91" t="s">
        <v>106</v>
      </c>
      <c r="K139" s="91" t="s">
        <v>106</v>
      </c>
    </row>
    <row r="140" spans="1:11" ht="22.5">
      <c r="A140" s="90" t="s">
        <v>142</v>
      </c>
      <c r="B140" s="90">
        <v>22.666666666666668</v>
      </c>
      <c r="C140" s="95">
        <v>27</v>
      </c>
      <c r="D140" s="90">
        <v>21</v>
      </c>
      <c r="E140" s="90">
        <v>20</v>
      </c>
      <c r="F140" s="90">
        <v>20</v>
      </c>
      <c r="G140" s="90">
        <v>53</v>
      </c>
      <c r="H140" s="90">
        <v>63.1</v>
      </c>
      <c r="I140" s="90">
        <v>52.7</v>
      </c>
      <c r="J140" s="90">
        <v>31.9</v>
      </c>
      <c r="K140" s="90">
        <v>23.6</v>
      </c>
    </row>
    <row r="141" spans="1:11" ht="22.5">
      <c r="A141" s="91" t="s">
        <v>198</v>
      </c>
      <c r="B141" s="91" t="s">
        <v>106</v>
      </c>
      <c r="C141" s="95" t="s">
        <v>106</v>
      </c>
      <c r="D141" s="91" t="s">
        <v>106</v>
      </c>
      <c r="E141" s="91" t="s">
        <v>106</v>
      </c>
      <c r="F141" s="91" t="s">
        <v>106</v>
      </c>
      <c r="G141" s="91" t="s">
        <v>106</v>
      </c>
      <c r="H141" s="91" t="s">
        <v>106</v>
      </c>
      <c r="I141" s="91" t="s">
        <v>106</v>
      </c>
      <c r="J141" s="91">
        <v>0</v>
      </c>
      <c r="K141" s="91">
        <v>0</v>
      </c>
    </row>
    <row r="142" spans="1:11" ht="22.5">
      <c r="A142" s="90" t="s">
        <v>114</v>
      </c>
      <c r="B142" s="90" t="s">
        <v>106</v>
      </c>
      <c r="C142" s="95" t="s">
        <v>106</v>
      </c>
      <c r="D142" s="90" t="s">
        <v>106</v>
      </c>
      <c r="E142" s="90" t="s">
        <v>106</v>
      </c>
      <c r="F142" s="90" t="s">
        <v>106</v>
      </c>
      <c r="G142" s="90" t="s">
        <v>106</v>
      </c>
      <c r="H142" s="90" t="s">
        <v>106</v>
      </c>
      <c r="I142" s="90" t="s">
        <v>106</v>
      </c>
      <c r="J142" s="90" t="s">
        <v>106</v>
      </c>
      <c r="K142" s="90" t="s">
        <v>106</v>
      </c>
    </row>
    <row r="143" spans="1:11" ht="22.5">
      <c r="A143" s="91" t="s">
        <v>115</v>
      </c>
      <c r="B143" s="91" t="s">
        <v>106</v>
      </c>
      <c r="C143" s="95" t="s">
        <v>106</v>
      </c>
      <c r="D143" s="91" t="s">
        <v>106</v>
      </c>
      <c r="E143" s="91" t="s">
        <v>106</v>
      </c>
      <c r="F143" s="91" t="s">
        <v>106</v>
      </c>
      <c r="G143" s="91" t="s">
        <v>106</v>
      </c>
      <c r="H143" s="91" t="s">
        <v>106</v>
      </c>
      <c r="I143" s="91" t="s">
        <v>106</v>
      </c>
      <c r="J143" s="91" t="s">
        <v>106</v>
      </c>
      <c r="K143" s="91" t="s">
        <v>106</v>
      </c>
    </row>
    <row r="144" spans="1:11" ht="22.5">
      <c r="A144" s="90" t="s">
        <v>116</v>
      </c>
      <c r="B144" s="90" t="s">
        <v>106</v>
      </c>
      <c r="C144" s="95" t="s">
        <v>106</v>
      </c>
      <c r="D144" s="90" t="s">
        <v>106</v>
      </c>
      <c r="E144" s="90" t="s">
        <v>106</v>
      </c>
      <c r="F144" s="90" t="s">
        <v>106</v>
      </c>
      <c r="G144" s="90" t="s">
        <v>106</v>
      </c>
      <c r="H144" s="90" t="s">
        <v>106</v>
      </c>
      <c r="I144" s="90" t="s">
        <v>106</v>
      </c>
      <c r="J144" s="90" t="s">
        <v>106</v>
      </c>
      <c r="K144" s="90" t="s">
        <v>106</v>
      </c>
    </row>
    <row r="145" spans="1:11" ht="12.75">
      <c r="A145" s="91" t="s">
        <v>117</v>
      </c>
      <c r="B145" s="91" t="s">
        <v>106</v>
      </c>
      <c r="C145" s="95" t="s">
        <v>106</v>
      </c>
      <c r="D145" s="91" t="s">
        <v>106</v>
      </c>
      <c r="E145" s="91" t="s">
        <v>106</v>
      </c>
      <c r="F145" s="91" t="s">
        <v>106</v>
      </c>
      <c r="G145" s="91" t="s">
        <v>106</v>
      </c>
      <c r="H145" s="91" t="s">
        <v>106</v>
      </c>
      <c r="I145" s="91" t="s">
        <v>106</v>
      </c>
      <c r="J145" s="91" t="s">
        <v>106</v>
      </c>
      <c r="K145" s="91" t="s">
        <v>106</v>
      </c>
    </row>
    <row r="146" spans="1:11" ht="45">
      <c r="A146" s="90" t="s">
        <v>143</v>
      </c>
      <c r="B146" s="90" t="s">
        <v>106</v>
      </c>
      <c r="C146" s="95" t="s">
        <v>106</v>
      </c>
      <c r="D146" s="90" t="s">
        <v>106</v>
      </c>
      <c r="E146" s="90" t="s">
        <v>106</v>
      </c>
      <c r="F146" s="90" t="s">
        <v>106</v>
      </c>
      <c r="G146" s="90" t="s">
        <v>106</v>
      </c>
      <c r="H146" s="90" t="s">
        <v>106</v>
      </c>
      <c r="I146" s="90" t="s">
        <v>106</v>
      </c>
      <c r="J146" s="90" t="s">
        <v>106</v>
      </c>
      <c r="K146" s="90" t="s">
        <v>106</v>
      </c>
    </row>
    <row r="147" spans="1:11" ht="33.75">
      <c r="A147" s="91" t="s">
        <v>144</v>
      </c>
      <c r="B147" s="91" t="s">
        <v>106</v>
      </c>
      <c r="C147" s="95" t="s">
        <v>106</v>
      </c>
      <c r="D147" s="91" t="s">
        <v>106</v>
      </c>
      <c r="E147" s="91" t="s">
        <v>106</v>
      </c>
      <c r="F147" s="91" t="s">
        <v>106</v>
      </c>
      <c r="G147" s="91" t="s">
        <v>106</v>
      </c>
      <c r="H147" s="91" t="s">
        <v>106</v>
      </c>
      <c r="I147" s="91" t="s">
        <v>106</v>
      </c>
      <c r="J147" s="91" t="s">
        <v>106</v>
      </c>
      <c r="K147" s="91" t="s">
        <v>106</v>
      </c>
    </row>
    <row r="148" spans="1:11" ht="22.5">
      <c r="A148" s="90" t="s">
        <v>145</v>
      </c>
      <c r="B148" s="90" t="s">
        <v>106</v>
      </c>
      <c r="C148" s="95" t="s">
        <v>106</v>
      </c>
      <c r="D148" s="90" t="s">
        <v>106</v>
      </c>
      <c r="E148" s="90" t="s">
        <v>106</v>
      </c>
      <c r="F148" s="90" t="s">
        <v>106</v>
      </c>
      <c r="G148" s="90" t="s">
        <v>106</v>
      </c>
      <c r="H148" s="90" t="s">
        <v>106</v>
      </c>
      <c r="I148" s="90" t="s">
        <v>106</v>
      </c>
      <c r="J148" s="90" t="s">
        <v>106</v>
      </c>
      <c r="K148" s="90" t="s">
        <v>106</v>
      </c>
    </row>
    <row r="149" spans="1:11" ht="22.5">
      <c r="A149" s="91" t="s">
        <v>146</v>
      </c>
      <c r="B149" s="91" t="s">
        <v>106</v>
      </c>
      <c r="C149" s="95" t="s">
        <v>106</v>
      </c>
      <c r="D149" s="91" t="s">
        <v>106</v>
      </c>
      <c r="E149" s="91" t="s">
        <v>106</v>
      </c>
      <c r="F149" s="91" t="s">
        <v>106</v>
      </c>
      <c r="G149" s="91" t="s">
        <v>106</v>
      </c>
      <c r="H149" s="91" t="s">
        <v>106</v>
      </c>
      <c r="I149" s="91" t="s">
        <v>106</v>
      </c>
      <c r="J149" s="91" t="s">
        <v>106</v>
      </c>
      <c r="K149" s="91" t="s">
        <v>106</v>
      </c>
    </row>
    <row r="150" spans="1:11" ht="22.5">
      <c r="A150" s="90" t="s">
        <v>147</v>
      </c>
      <c r="B150" s="90" t="s">
        <v>106</v>
      </c>
      <c r="C150" s="95" t="s">
        <v>106</v>
      </c>
      <c r="D150" s="90" t="s">
        <v>106</v>
      </c>
      <c r="E150" s="90" t="s">
        <v>106</v>
      </c>
      <c r="F150" s="90" t="s">
        <v>106</v>
      </c>
      <c r="G150" s="90" t="s">
        <v>106</v>
      </c>
      <c r="H150" s="90" t="s">
        <v>106</v>
      </c>
      <c r="I150" s="90" t="s">
        <v>106</v>
      </c>
      <c r="J150" s="90" t="s">
        <v>106</v>
      </c>
      <c r="K150" s="90" t="s">
        <v>106</v>
      </c>
    </row>
    <row r="151" spans="1:11" ht="45">
      <c r="A151" s="91" t="s">
        <v>148</v>
      </c>
      <c r="B151" s="91" t="s">
        <v>106</v>
      </c>
      <c r="C151" s="95" t="s">
        <v>106</v>
      </c>
      <c r="D151" s="91" t="s">
        <v>106</v>
      </c>
      <c r="E151" s="91" t="s">
        <v>106</v>
      </c>
      <c r="F151" s="91" t="s">
        <v>106</v>
      </c>
      <c r="G151" s="91" t="s">
        <v>106</v>
      </c>
      <c r="H151" s="91" t="s">
        <v>106</v>
      </c>
      <c r="I151" s="91" t="s">
        <v>106</v>
      </c>
      <c r="J151" s="91" t="s">
        <v>106</v>
      </c>
      <c r="K151" s="91" t="s">
        <v>106</v>
      </c>
    </row>
    <row r="152" spans="1:11" ht="22.5">
      <c r="A152" s="90" t="s">
        <v>149</v>
      </c>
      <c r="B152" s="90" t="s">
        <v>106</v>
      </c>
      <c r="C152" s="95" t="s">
        <v>106</v>
      </c>
      <c r="D152" s="90" t="s">
        <v>106</v>
      </c>
      <c r="E152" s="90" t="s">
        <v>106</v>
      </c>
      <c r="F152" s="90" t="s">
        <v>106</v>
      </c>
      <c r="G152" s="90" t="s">
        <v>106</v>
      </c>
      <c r="H152" s="90" t="s">
        <v>106</v>
      </c>
      <c r="I152" s="90" t="s">
        <v>106</v>
      </c>
      <c r="J152" s="90" t="s">
        <v>106</v>
      </c>
      <c r="K152" s="90" t="s">
        <v>106</v>
      </c>
    </row>
    <row r="153" spans="1:11" ht="22.5">
      <c r="A153" s="91" t="s">
        <v>150</v>
      </c>
      <c r="B153" s="91" t="s">
        <v>106</v>
      </c>
      <c r="C153" s="95" t="s">
        <v>106</v>
      </c>
      <c r="D153" s="91" t="s">
        <v>106</v>
      </c>
      <c r="E153" s="91" t="s">
        <v>106</v>
      </c>
      <c r="F153" s="91" t="s">
        <v>106</v>
      </c>
      <c r="G153" s="91" t="s">
        <v>106</v>
      </c>
      <c r="H153" s="91" t="s">
        <v>106</v>
      </c>
      <c r="I153" s="91" t="s">
        <v>106</v>
      </c>
      <c r="J153" s="91" t="s">
        <v>106</v>
      </c>
      <c r="K153" s="91" t="s">
        <v>106</v>
      </c>
    </row>
    <row r="154" spans="1:11" ht="12.75">
      <c r="A154" s="90" t="s">
        <v>151</v>
      </c>
      <c r="B154" s="90" t="s">
        <v>106</v>
      </c>
      <c r="C154" s="95" t="s">
        <v>106</v>
      </c>
      <c r="D154" s="90" t="s">
        <v>106</v>
      </c>
      <c r="E154" s="90" t="s">
        <v>106</v>
      </c>
      <c r="F154" s="90" t="s">
        <v>106</v>
      </c>
      <c r="G154" s="90" t="s">
        <v>106</v>
      </c>
      <c r="H154" s="90" t="s">
        <v>106</v>
      </c>
      <c r="I154" s="90" t="s">
        <v>106</v>
      </c>
      <c r="J154" s="90" t="s">
        <v>106</v>
      </c>
      <c r="K154" s="90" t="s">
        <v>106</v>
      </c>
    </row>
    <row r="155" spans="1:11" ht="22.5">
      <c r="A155" s="91" t="s">
        <v>152</v>
      </c>
      <c r="B155" s="91" t="s">
        <v>106</v>
      </c>
      <c r="C155" s="95" t="s">
        <v>106</v>
      </c>
      <c r="D155" s="91" t="s">
        <v>106</v>
      </c>
      <c r="E155" s="91" t="s">
        <v>106</v>
      </c>
      <c r="F155" s="91" t="s">
        <v>106</v>
      </c>
      <c r="G155" s="91" t="s">
        <v>106</v>
      </c>
      <c r="H155" s="91" t="s">
        <v>106</v>
      </c>
      <c r="I155" s="91" t="s">
        <v>106</v>
      </c>
      <c r="J155" s="91" t="s">
        <v>106</v>
      </c>
      <c r="K155" s="91" t="s">
        <v>106</v>
      </c>
    </row>
    <row r="156" spans="1:11" ht="22.5">
      <c r="A156" s="90" t="s">
        <v>153</v>
      </c>
      <c r="B156" s="90" t="s">
        <v>106</v>
      </c>
      <c r="C156" s="95" t="s">
        <v>106</v>
      </c>
      <c r="D156" s="90" t="s">
        <v>106</v>
      </c>
      <c r="E156" s="90" t="s">
        <v>106</v>
      </c>
      <c r="F156" s="90" t="s">
        <v>106</v>
      </c>
      <c r="G156" s="90" t="s">
        <v>106</v>
      </c>
      <c r="H156" s="90" t="s">
        <v>106</v>
      </c>
      <c r="I156" s="90" t="s">
        <v>106</v>
      </c>
      <c r="J156" s="90" t="s">
        <v>106</v>
      </c>
      <c r="K156" s="90" t="s">
        <v>106</v>
      </c>
    </row>
    <row r="157" spans="1:11" ht="12.75">
      <c r="A157" s="91" t="s">
        <v>199</v>
      </c>
      <c r="B157" s="91">
        <v>1717.419323343515</v>
      </c>
      <c r="C157" s="95">
        <v>1766.7448002262913</v>
      </c>
      <c r="D157" s="91">
        <v>1681.8723002960885</v>
      </c>
      <c r="E157" s="91">
        <v>1703.6408695081655</v>
      </c>
      <c r="F157" s="91">
        <v>1523.1092884144512</v>
      </c>
      <c r="G157" s="91">
        <v>1480.5841509395832</v>
      </c>
      <c r="H157" s="91">
        <v>1248.4453991622258</v>
      </c>
      <c r="I157" s="91">
        <v>1324.325004175778</v>
      </c>
      <c r="J157" s="91">
        <v>1171.0032010086059</v>
      </c>
      <c r="K157" s="91">
        <v>1107.6205058752048</v>
      </c>
    </row>
    <row r="159" spans="1:11" ht="12.75">
      <c r="A159" s="89" t="s">
        <v>200</v>
      </c>
      <c r="B159" s="89" t="s">
        <v>106</v>
      </c>
      <c r="C159" s="94" t="s">
        <v>103</v>
      </c>
      <c r="D159" s="89" t="s">
        <v>103</v>
      </c>
      <c r="E159" s="89" t="s">
        <v>103</v>
      </c>
      <c r="F159" s="89" t="s">
        <v>103</v>
      </c>
      <c r="G159" s="89" t="s">
        <v>103</v>
      </c>
      <c r="H159" s="89" t="s">
        <v>103</v>
      </c>
      <c r="I159" s="89" t="s">
        <v>103</v>
      </c>
      <c r="J159" s="89" t="s">
        <v>103</v>
      </c>
      <c r="K159" s="89" t="s">
        <v>103</v>
      </c>
    </row>
    <row r="160" spans="1:11" ht="12.75">
      <c r="A160" s="89" t="s">
        <v>201</v>
      </c>
      <c r="B160" s="89" t="s">
        <v>106</v>
      </c>
      <c r="C160" s="94">
        <v>1</v>
      </c>
      <c r="D160" s="89">
        <v>1</v>
      </c>
      <c r="E160" s="89">
        <v>1</v>
      </c>
      <c r="F160" s="89">
        <v>1</v>
      </c>
      <c r="G160" s="89">
        <v>1</v>
      </c>
      <c r="H160" s="89">
        <v>1</v>
      </c>
      <c r="I160" s="89">
        <v>1</v>
      </c>
      <c r="J160" s="89">
        <v>1</v>
      </c>
      <c r="K160" s="89">
        <v>1</v>
      </c>
    </row>
    <row r="161" spans="1:11" ht="12.75">
      <c r="A161" s="89" t="s">
        <v>202</v>
      </c>
      <c r="B161" s="89" t="s">
        <v>106</v>
      </c>
      <c r="C161" s="94" t="s">
        <v>203</v>
      </c>
      <c r="D161" s="89" t="s">
        <v>203</v>
      </c>
      <c r="E161" s="89" t="s">
        <v>203</v>
      </c>
      <c r="F161" s="89" t="s">
        <v>203</v>
      </c>
      <c r="G161" s="89" t="s">
        <v>203</v>
      </c>
      <c r="H161" s="89" t="s">
        <v>203</v>
      </c>
      <c r="I161" s="89" t="s">
        <v>203</v>
      </c>
      <c r="J161" s="89" t="s">
        <v>203</v>
      </c>
      <c r="K161" s="89" t="s">
        <v>203</v>
      </c>
    </row>
    <row r="164" ht="12.75">
      <c r="A164" s="92" t="s">
        <v>204</v>
      </c>
    </row>
  </sheetData>
  <sheetProtection/>
  <mergeCells count="8">
    <mergeCell ref="B8:J8"/>
    <mergeCell ref="B9:J9"/>
    <mergeCell ref="A2:I2"/>
    <mergeCell ref="B3:J3"/>
    <mergeCell ref="B4:J4"/>
    <mergeCell ref="B5:J5"/>
    <mergeCell ref="B6:J6"/>
    <mergeCell ref="B7:J7"/>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K94"/>
  <sheetViews>
    <sheetView showGridLines="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B3" sqref="B3:J3"/>
    </sheetView>
  </sheetViews>
  <sheetFormatPr defaultColWidth="9.00390625" defaultRowHeight="14.25"/>
  <cols>
    <col min="1" max="2" width="17.50390625" style="87" customWidth="1"/>
    <col min="3" max="3" width="17.50390625" style="88" customWidth="1"/>
    <col min="4" max="11" width="17.50390625" style="87" customWidth="1"/>
    <col min="12" max="16384" width="9.00390625" style="87" customWidth="1"/>
  </cols>
  <sheetData>
    <row r="2" spans="1:9" ht="12.75">
      <c r="A2" s="136" t="s">
        <v>78</v>
      </c>
      <c r="B2" s="136"/>
      <c r="C2" s="136"/>
      <c r="D2" s="136"/>
      <c r="E2" s="136"/>
      <c r="F2" s="136"/>
      <c r="G2" s="136"/>
      <c r="H2" s="136"/>
      <c r="I2" s="136"/>
    </row>
    <row r="3" spans="1:10" ht="12.75">
      <c r="A3" s="89" t="s">
        <v>79</v>
      </c>
      <c r="B3" s="135" t="s">
        <v>58</v>
      </c>
      <c r="C3" s="135"/>
      <c r="D3" s="135"/>
      <c r="E3" s="135"/>
      <c r="F3" s="135"/>
      <c r="G3" s="135"/>
      <c r="H3" s="135"/>
      <c r="I3" s="135"/>
      <c r="J3" s="135"/>
    </row>
    <row r="4" spans="1:10" ht="12.75">
      <c r="A4" s="89" t="s">
        <v>80</v>
      </c>
      <c r="B4" s="135" t="s">
        <v>81</v>
      </c>
      <c r="C4" s="135"/>
      <c r="D4" s="135"/>
      <c r="E4" s="135"/>
      <c r="F4" s="135"/>
      <c r="G4" s="135"/>
      <c r="H4" s="135"/>
      <c r="I4" s="135"/>
      <c r="J4" s="135"/>
    </row>
    <row r="5" spans="1:10" ht="12.75">
      <c r="A5" s="89" t="s">
        <v>82</v>
      </c>
      <c r="B5" s="135" t="s">
        <v>83</v>
      </c>
      <c r="C5" s="135"/>
      <c r="D5" s="135"/>
      <c r="E5" s="135"/>
      <c r="F5" s="135"/>
      <c r="G5" s="135"/>
      <c r="H5" s="135"/>
      <c r="I5" s="135"/>
      <c r="J5" s="135"/>
    </row>
    <row r="6" spans="1:10" ht="12.75">
      <c r="A6" s="89" t="s">
        <v>84</v>
      </c>
      <c r="B6" s="135" t="s">
        <v>85</v>
      </c>
      <c r="C6" s="135"/>
      <c r="D6" s="135"/>
      <c r="E6" s="135"/>
      <c r="F6" s="135"/>
      <c r="G6" s="135"/>
      <c r="H6" s="135"/>
      <c r="I6" s="135"/>
      <c r="J6" s="135"/>
    </row>
    <row r="7" spans="1:10" ht="12.75">
      <c r="A7" s="89" t="s">
        <v>86</v>
      </c>
      <c r="B7" s="135" t="s">
        <v>87</v>
      </c>
      <c r="C7" s="135"/>
      <c r="D7" s="135"/>
      <c r="E7" s="135"/>
      <c r="F7" s="135"/>
      <c r="G7" s="135"/>
      <c r="H7" s="135"/>
      <c r="I7" s="135"/>
      <c r="J7" s="135"/>
    </row>
    <row r="8" spans="1:10" ht="12.75">
      <c r="A8" s="89" t="s">
        <v>88</v>
      </c>
      <c r="B8" s="135" t="s">
        <v>89</v>
      </c>
      <c r="C8" s="135"/>
      <c r="D8" s="135"/>
      <c r="E8" s="135"/>
      <c r="F8" s="135"/>
      <c r="G8" s="135"/>
      <c r="H8" s="135"/>
      <c r="I8" s="135"/>
      <c r="J8" s="135"/>
    </row>
    <row r="9" spans="1:10" ht="12.75">
      <c r="A9" s="89" t="s">
        <v>90</v>
      </c>
      <c r="B9" s="135" t="s">
        <v>91</v>
      </c>
      <c r="C9" s="135"/>
      <c r="D9" s="135"/>
      <c r="E9" s="135"/>
      <c r="F9" s="135"/>
      <c r="G9" s="135"/>
      <c r="H9" s="135"/>
      <c r="I9" s="135"/>
      <c r="J9" s="135"/>
    </row>
    <row r="11" spans="3:11" ht="12.75">
      <c r="C11" s="94" t="s">
        <v>85</v>
      </c>
      <c r="D11" s="89" t="s">
        <v>85</v>
      </c>
      <c r="E11" s="89" t="s">
        <v>85</v>
      </c>
      <c r="F11" s="89" t="s">
        <v>85</v>
      </c>
      <c r="G11" s="89" t="s">
        <v>85</v>
      </c>
      <c r="H11" s="89" t="s">
        <v>85</v>
      </c>
      <c r="I11" s="89" t="s">
        <v>85</v>
      </c>
      <c r="J11" s="89" t="s">
        <v>85</v>
      </c>
      <c r="K11" s="89" t="s">
        <v>85</v>
      </c>
    </row>
    <row r="12" spans="3:11" ht="12.75">
      <c r="C12" s="94" t="s">
        <v>92</v>
      </c>
      <c r="D12" s="89" t="s">
        <v>93</v>
      </c>
      <c r="E12" s="89" t="s">
        <v>94</v>
      </c>
      <c r="F12" s="89" t="s">
        <v>95</v>
      </c>
      <c r="G12" s="89" t="s">
        <v>96</v>
      </c>
      <c r="H12" s="89" t="s">
        <v>97</v>
      </c>
      <c r="I12" s="89" t="s">
        <v>98</v>
      </c>
      <c r="J12" s="89" t="s">
        <v>99</v>
      </c>
      <c r="K12" s="89" t="s">
        <v>100</v>
      </c>
    </row>
    <row r="13" spans="1:11" ht="18">
      <c r="A13" s="89" t="s">
        <v>101</v>
      </c>
      <c r="B13" s="89" t="s">
        <v>102</v>
      </c>
      <c r="C13" s="94" t="s">
        <v>103</v>
      </c>
      <c r="D13" s="89" t="s">
        <v>103</v>
      </c>
      <c r="E13" s="89" t="s">
        <v>103</v>
      </c>
      <c r="F13" s="89" t="s">
        <v>103</v>
      </c>
      <c r="G13" s="89" t="s">
        <v>103</v>
      </c>
      <c r="H13" s="89" t="s">
        <v>103</v>
      </c>
      <c r="I13" s="89" t="s">
        <v>103</v>
      </c>
      <c r="J13" s="89" t="s">
        <v>103</v>
      </c>
      <c r="K13" s="89" t="s">
        <v>103</v>
      </c>
    </row>
    <row r="14" spans="1:11" ht="33.75">
      <c r="A14" s="90" t="s">
        <v>205</v>
      </c>
      <c r="B14" s="90">
        <v>65</v>
      </c>
      <c r="C14" s="95">
        <v>47</v>
      </c>
      <c r="D14" s="90">
        <v>31</v>
      </c>
      <c r="E14" s="90">
        <v>117</v>
      </c>
      <c r="F14" s="90">
        <v>59</v>
      </c>
      <c r="G14" s="90">
        <v>228</v>
      </c>
      <c r="H14" s="90">
        <v>59</v>
      </c>
      <c r="I14" s="90">
        <v>119.6</v>
      </c>
      <c r="J14" s="90">
        <v>199.3</v>
      </c>
      <c r="K14" s="90">
        <v>58.8</v>
      </c>
    </row>
    <row r="15" spans="1:11" ht="12.75">
      <c r="A15" s="91" t="s">
        <v>206</v>
      </c>
      <c r="B15" s="91">
        <v>0</v>
      </c>
      <c r="C15" s="95">
        <v>0</v>
      </c>
      <c r="D15" s="91">
        <v>0</v>
      </c>
      <c r="E15" s="91">
        <v>0</v>
      </c>
      <c r="F15" s="91">
        <v>0</v>
      </c>
      <c r="G15" s="91">
        <v>0</v>
      </c>
      <c r="H15" s="91">
        <v>0</v>
      </c>
      <c r="I15" s="91">
        <v>0</v>
      </c>
      <c r="J15" s="91">
        <v>0</v>
      </c>
      <c r="K15" s="91">
        <v>0</v>
      </c>
    </row>
    <row r="16" spans="1:11" ht="22.5">
      <c r="A16" s="90" t="s">
        <v>207</v>
      </c>
      <c r="B16" s="90">
        <v>0</v>
      </c>
      <c r="C16" s="95">
        <v>0</v>
      </c>
      <c r="D16" s="90">
        <v>0</v>
      </c>
      <c r="E16" s="90">
        <v>0</v>
      </c>
      <c r="F16" s="90">
        <v>0</v>
      </c>
      <c r="G16" s="90">
        <v>0</v>
      </c>
      <c r="H16" s="90">
        <v>0</v>
      </c>
      <c r="I16" s="90">
        <v>0</v>
      </c>
      <c r="J16" s="90">
        <v>0</v>
      </c>
      <c r="K16" s="90">
        <v>0</v>
      </c>
    </row>
    <row r="17" spans="1:11" ht="22.5">
      <c r="A17" s="91" t="s">
        <v>208</v>
      </c>
      <c r="B17" s="91" t="s">
        <v>106</v>
      </c>
      <c r="C17" s="95" t="s">
        <v>106</v>
      </c>
      <c r="D17" s="91" t="s">
        <v>106</v>
      </c>
      <c r="E17" s="91" t="s">
        <v>106</v>
      </c>
      <c r="F17" s="91" t="s">
        <v>106</v>
      </c>
      <c r="G17" s="91" t="s">
        <v>106</v>
      </c>
      <c r="H17" s="91" t="s">
        <v>106</v>
      </c>
      <c r="I17" s="91" t="s">
        <v>106</v>
      </c>
      <c r="J17" s="91" t="s">
        <v>106</v>
      </c>
      <c r="K17" s="91" t="s">
        <v>106</v>
      </c>
    </row>
    <row r="18" spans="1:11" ht="22.5">
      <c r="A18" s="90" t="s">
        <v>209</v>
      </c>
      <c r="B18" s="90">
        <v>65</v>
      </c>
      <c r="C18" s="95">
        <v>47</v>
      </c>
      <c r="D18" s="90">
        <v>31</v>
      </c>
      <c r="E18" s="90">
        <v>117</v>
      </c>
      <c r="F18" s="90">
        <v>59</v>
      </c>
      <c r="G18" s="90">
        <v>228</v>
      </c>
      <c r="H18" s="90">
        <v>59</v>
      </c>
      <c r="I18" s="90">
        <v>119.6</v>
      </c>
      <c r="J18" s="90">
        <v>199.3</v>
      </c>
      <c r="K18" s="90">
        <v>58.8</v>
      </c>
    </row>
    <row r="19" spans="1:11" ht="22.5">
      <c r="A19" s="91" t="s">
        <v>210</v>
      </c>
      <c r="B19" s="91">
        <v>633.3333333333334</v>
      </c>
      <c r="C19" s="95">
        <v>653</v>
      </c>
      <c r="D19" s="91">
        <v>628</v>
      </c>
      <c r="E19" s="91">
        <v>619</v>
      </c>
      <c r="F19" s="91">
        <v>609</v>
      </c>
      <c r="G19" s="91">
        <v>617</v>
      </c>
      <c r="H19" s="91">
        <v>572.4</v>
      </c>
      <c r="I19" s="91">
        <v>415</v>
      </c>
      <c r="J19" s="91">
        <v>293</v>
      </c>
      <c r="K19" s="91">
        <v>234.6</v>
      </c>
    </row>
    <row r="20" spans="1:11" ht="22.5">
      <c r="A20" s="90" t="s">
        <v>211</v>
      </c>
      <c r="B20" s="90" t="s">
        <v>106</v>
      </c>
      <c r="C20" s="95" t="s">
        <v>106</v>
      </c>
      <c r="D20" s="90" t="s">
        <v>106</v>
      </c>
      <c r="E20" s="90" t="s">
        <v>106</v>
      </c>
      <c r="F20" s="90" t="s">
        <v>106</v>
      </c>
      <c r="G20" s="90" t="s">
        <v>106</v>
      </c>
      <c r="H20" s="90" t="s">
        <v>106</v>
      </c>
      <c r="I20" s="90" t="s">
        <v>106</v>
      </c>
      <c r="J20" s="90" t="s">
        <v>106</v>
      </c>
      <c r="K20" s="90" t="s">
        <v>106</v>
      </c>
    </row>
    <row r="21" spans="1:11" ht="22.5">
      <c r="A21" s="91" t="s">
        <v>132</v>
      </c>
      <c r="B21" s="91" t="s">
        <v>106</v>
      </c>
      <c r="C21" s="95" t="s">
        <v>106</v>
      </c>
      <c r="D21" s="91" t="s">
        <v>106</v>
      </c>
      <c r="E21" s="91" t="s">
        <v>106</v>
      </c>
      <c r="F21" s="91" t="s">
        <v>106</v>
      </c>
      <c r="G21" s="91" t="s">
        <v>106</v>
      </c>
      <c r="H21" s="91" t="s">
        <v>106</v>
      </c>
      <c r="I21" s="91" t="s">
        <v>106</v>
      </c>
      <c r="J21" s="91" t="s">
        <v>106</v>
      </c>
      <c r="K21" s="91" t="s">
        <v>106</v>
      </c>
    </row>
    <row r="22" spans="1:11" ht="22.5">
      <c r="A22" s="90" t="s">
        <v>212</v>
      </c>
      <c r="B22" s="90">
        <v>0</v>
      </c>
      <c r="C22" s="95">
        <v>0</v>
      </c>
      <c r="D22" s="90">
        <v>0</v>
      </c>
      <c r="E22" s="90">
        <v>0</v>
      </c>
      <c r="F22" s="90">
        <v>0</v>
      </c>
      <c r="G22" s="90">
        <v>0</v>
      </c>
      <c r="H22" s="90">
        <v>0</v>
      </c>
      <c r="I22" s="90">
        <v>0</v>
      </c>
      <c r="J22" s="90">
        <v>0</v>
      </c>
      <c r="K22" s="90">
        <v>0</v>
      </c>
    </row>
    <row r="23" spans="1:11" ht="12.75">
      <c r="A23" s="91" t="s">
        <v>213</v>
      </c>
      <c r="B23" s="91">
        <v>633.3333333333334</v>
      </c>
      <c r="C23" s="95">
        <v>653</v>
      </c>
      <c r="D23" s="91">
        <v>628</v>
      </c>
      <c r="E23" s="91">
        <v>619</v>
      </c>
      <c r="F23" s="91">
        <v>609</v>
      </c>
      <c r="G23" s="91">
        <v>617</v>
      </c>
      <c r="H23" s="91">
        <v>572.4</v>
      </c>
      <c r="I23" s="91">
        <v>415</v>
      </c>
      <c r="J23" s="91">
        <v>293</v>
      </c>
      <c r="K23" s="91">
        <v>234.6</v>
      </c>
    </row>
    <row r="24" spans="1:11" ht="12.75">
      <c r="A24" s="90" t="s">
        <v>214</v>
      </c>
      <c r="B24" s="90">
        <v>395.3333333333333</v>
      </c>
      <c r="C24" s="95">
        <v>433</v>
      </c>
      <c r="D24" s="90">
        <v>374</v>
      </c>
      <c r="E24" s="90">
        <v>379</v>
      </c>
      <c r="F24" s="90">
        <v>339</v>
      </c>
      <c r="G24" s="90">
        <v>292</v>
      </c>
      <c r="H24" s="90">
        <v>243.6</v>
      </c>
      <c r="I24" s="90">
        <v>212.1</v>
      </c>
      <c r="J24" s="90">
        <v>173.2</v>
      </c>
      <c r="K24" s="90">
        <v>157</v>
      </c>
    </row>
    <row r="25" spans="1:11" ht="22.5">
      <c r="A25" s="91" t="s">
        <v>215</v>
      </c>
      <c r="B25" s="91">
        <v>469.3333333333333</v>
      </c>
      <c r="C25" s="95">
        <v>350</v>
      </c>
      <c r="D25" s="91">
        <v>601</v>
      </c>
      <c r="E25" s="91">
        <v>457</v>
      </c>
      <c r="F25" s="91">
        <v>369</v>
      </c>
      <c r="G25" s="91">
        <v>339</v>
      </c>
      <c r="H25" s="91">
        <v>235.8</v>
      </c>
      <c r="I25" s="91">
        <v>268.6</v>
      </c>
      <c r="J25" s="91">
        <v>548.8</v>
      </c>
      <c r="K25" s="91">
        <v>306.3</v>
      </c>
    </row>
    <row r="26" spans="1:11" ht="22.5">
      <c r="A26" s="90" t="s">
        <v>216</v>
      </c>
      <c r="B26" s="90">
        <v>1563</v>
      </c>
      <c r="C26" s="95">
        <v>1483</v>
      </c>
      <c r="D26" s="90">
        <v>1634</v>
      </c>
      <c r="E26" s="90">
        <v>1572</v>
      </c>
      <c r="F26" s="90">
        <v>1376</v>
      </c>
      <c r="G26" s="90">
        <v>1476</v>
      </c>
      <c r="H26" s="90">
        <v>1110.8</v>
      </c>
      <c r="I26" s="90">
        <v>1015.3</v>
      </c>
      <c r="J26" s="90">
        <v>1214.3</v>
      </c>
      <c r="K26" s="90">
        <v>756.7</v>
      </c>
    </row>
    <row r="27" spans="1:11" ht="22.5">
      <c r="A27" s="91" t="s">
        <v>217</v>
      </c>
      <c r="B27" s="91">
        <v>20072.666666666668</v>
      </c>
      <c r="C27" s="95">
        <v>21106</v>
      </c>
      <c r="D27" s="91">
        <v>20146</v>
      </c>
      <c r="E27" s="91">
        <v>18966</v>
      </c>
      <c r="F27" s="91">
        <v>17167</v>
      </c>
      <c r="G27" s="91">
        <v>14907</v>
      </c>
      <c r="H27" s="91">
        <v>13851.3</v>
      </c>
      <c r="I27" s="91">
        <v>12731.3</v>
      </c>
      <c r="J27" s="91">
        <v>12520.9</v>
      </c>
      <c r="K27" s="91">
        <v>11677.4</v>
      </c>
    </row>
    <row r="28" spans="1:11" ht="22.5">
      <c r="A28" s="90" t="s">
        <v>207</v>
      </c>
      <c r="B28" s="90">
        <v>0</v>
      </c>
      <c r="C28" s="95">
        <v>0</v>
      </c>
      <c r="D28" s="90">
        <v>0</v>
      </c>
      <c r="E28" s="90">
        <v>0</v>
      </c>
      <c r="F28" s="90">
        <v>0</v>
      </c>
      <c r="G28" s="90">
        <v>0</v>
      </c>
      <c r="H28" s="90">
        <v>0</v>
      </c>
      <c r="I28" s="90">
        <v>0</v>
      </c>
      <c r="J28" s="90">
        <v>0</v>
      </c>
      <c r="K28" s="90">
        <v>0</v>
      </c>
    </row>
    <row r="29" spans="1:11" ht="22.5">
      <c r="A29" s="91" t="s">
        <v>211</v>
      </c>
      <c r="B29" s="91" t="s">
        <v>106</v>
      </c>
      <c r="C29" s="95" t="s">
        <v>106</v>
      </c>
      <c r="D29" s="91" t="s">
        <v>106</v>
      </c>
      <c r="E29" s="91" t="s">
        <v>106</v>
      </c>
      <c r="F29" s="91" t="s">
        <v>106</v>
      </c>
      <c r="G29" s="91" t="s">
        <v>106</v>
      </c>
      <c r="H29" s="91" t="s">
        <v>106</v>
      </c>
      <c r="I29" s="91" t="s">
        <v>106</v>
      </c>
      <c r="J29" s="91" t="s">
        <v>106</v>
      </c>
      <c r="K29" s="91" t="s">
        <v>106</v>
      </c>
    </row>
    <row r="30" spans="1:11" ht="22.5">
      <c r="A30" s="90" t="s">
        <v>218</v>
      </c>
      <c r="B30" s="90">
        <v>0</v>
      </c>
      <c r="C30" s="95">
        <v>0</v>
      </c>
      <c r="D30" s="90">
        <v>0</v>
      </c>
      <c r="E30" s="90">
        <v>0</v>
      </c>
      <c r="F30" s="90">
        <v>0</v>
      </c>
      <c r="G30" s="90">
        <v>0</v>
      </c>
      <c r="H30" s="90">
        <v>0</v>
      </c>
      <c r="I30" s="90">
        <v>0</v>
      </c>
      <c r="J30" s="90">
        <v>0</v>
      </c>
      <c r="K30" s="90">
        <v>0</v>
      </c>
    </row>
    <row r="31" spans="1:11" ht="33.75">
      <c r="A31" s="91" t="s">
        <v>219</v>
      </c>
      <c r="B31" s="91" t="s">
        <v>106</v>
      </c>
      <c r="C31" s="95" t="s">
        <v>106</v>
      </c>
      <c r="D31" s="91" t="s">
        <v>106</v>
      </c>
      <c r="E31" s="91" t="s">
        <v>106</v>
      </c>
      <c r="F31" s="91" t="s">
        <v>106</v>
      </c>
      <c r="G31" s="91" t="s">
        <v>106</v>
      </c>
      <c r="H31" s="91" t="s">
        <v>106</v>
      </c>
      <c r="I31" s="91" t="s">
        <v>106</v>
      </c>
      <c r="J31" s="91" t="s">
        <v>106</v>
      </c>
      <c r="K31" s="91" t="s">
        <v>106</v>
      </c>
    </row>
    <row r="32" spans="1:11" ht="22.5">
      <c r="A32" s="90" t="s">
        <v>132</v>
      </c>
      <c r="B32" s="90" t="s">
        <v>106</v>
      </c>
      <c r="C32" s="95" t="s">
        <v>106</v>
      </c>
      <c r="D32" s="90" t="s">
        <v>106</v>
      </c>
      <c r="E32" s="90" t="s">
        <v>106</v>
      </c>
      <c r="F32" s="90" t="s">
        <v>106</v>
      </c>
      <c r="G32" s="90" t="s">
        <v>106</v>
      </c>
      <c r="H32" s="90" t="s">
        <v>106</v>
      </c>
      <c r="I32" s="90" t="s">
        <v>106</v>
      </c>
      <c r="J32" s="90" t="s">
        <v>106</v>
      </c>
      <c r="K32" s="90" t="s">
        <v>106</v>
      </c>
    </row>
    <row r="33" spans="1:11" ht="22.5">
      <c r="A33" s="91" t="s">
        <v>220</v>
      </c>
      <c r="B33" s="91">
        <v>40.594930851464284</v>
      </c>
      <c r="C33" s="95">
        <v>46.642210381684116</v>
      </c>
      <c r="D33" s="91">
        <v>38.66875661276762</v>
      </c>
      <c r="E33" s="91">
        <v>36.473825559941105</v>
      </c>
      <c r="F33" s="91">
        <v>35.05567721683226</v>
      </c>
      <c r="G33" s="91">
        <v>37.72595731483215</v>
      </c>
      <c r="H33" s="91">
        <v>40.71014279577158</v>
      </c>
      <c r="I33" s="91">
        <v>38.6833785663544</v>
      </c>
      <c r="J33" s="91">
        <v>63.80787466482791</v>
      </c>
      <c r="K33" s="91">
        <v>53.18216893613363</v>
      </c>
    </row>
    <row r="34" spans="1:11" ht="22.5">
      <c r="A34" s="90" t="s">
        <v>221</v>
      </c>
      <c r="B34" s="90" t="s">
        <v>106</v>
      </c>
      <c r="C34" s="95" t="s">
        <v>106</v>
      </c>
      <c r="D34" s="90" t="s">
        <v>106</v>
      </c>
      <c r="E34" s="90" t="s">
        <v>106</v>
      </c>
      <c r="F34" s="90" t="s">
        <v>106</v>
      </c>
      <c r="G34" s="90" t="s">
        <v>106</v>
      </c>
      <c r="H34" s="90" t="s">
        <v>106</v>
      </c>
      <c r="I34" s="90" t="s">
        <v>106</v>
      </c>
      <c r="J34" s="90" t="s">
        <v>106</v>
      </c>
      <c r="K34" s="90" t="s">
        <v>106</v>
      </c>
    </row>
    <row r="35" spans="1:11" ht="22.5">
      <c r="A35" s="91" t="s">
        <v>222</v>
      </c>
      <c r="B35" s="91" t="s">
        <v>106</v>
      </c>
      <c r="C35" s="95" t="s">
        <v>106</v>
      </c>
      <c r="D35" s="91" t="s">
        <v>106</v>
      </c>
      <c r="E35" s="91" t="s">
        <v>106</v>
      </c>
      <c r="F35" s="91" t="s">
        <v>106</v>
      </c>
      <c r="G35" s="91" t="s">
        <v>106</v>
      </c>
      <c r="H35" s="91" t="s">
        <v>106</v>
      </c>
      <c r="I35" s="91" t="s">
        <v>106</v>
      </c>
      <c r="J35" s="91" t="s">
        <v>106</v>
      </c>
      <c r="K35" s="91" t="s">
        <v>106</v>
      </c>
    </row>
    <row r="36" spans="1:11" ht="12.75">
      <c r="A36" s="90" t="s">
        <v>223</v>
      </c>
      <c r="B36" s="90">
        <v>20113.261597518132</v>
      </c>
      <c r="C36" s="95">
        <v>21152.642210381684</v>
      </c>
      <c r="D36" s="90">
        <v>20184.66875661277</v>
      </c>
      <c r="E36" s="90">
        <v>19002.47382555994</v>
      </c>
      <c r="F36" s="90">
        <v>17202.05567721683</v>
      </c>
      <c r="G36" s="90">
        <v>14944.725957314831</v>
      </c>
      <c r="H36" s="90">
        <v>13892.010142795772</v>
      </c>
      <c r="I36" s="90">
        <v>12769.983378566354</v>
      </c>
      <c r="J36" s="90">
        <v>12584.707874664828</v>
      </c>
      <c r="K36" s="90">
        <v>11730.582168936133</v>
      </c>
    </row>
    <row r="37" spans="1:11" ht="12.75">
      <c r="A37" s="91" t="s">
        <v>224</v>
      </c>
      <c r="B37" s="91" t="s">
        <v>106</v>
      </c>
      <c r="C37" s="95" t="s">
        <v>106</v>
      </c>
      <c r="D37" s="91" t="s">
        <v>106</v>
      </c>
      <c r="E37" s="91" t="s">
        <v>106</v>
      </c>
      <c r="F37" s="91" t="s">
        <v>106</v>
      </c>
      <c r="G37" s="91" t="s">
        <v>106</v>
      </c>
      <c r="H37" s="91" t="s">
        <v>106</v>
      </c>
      <c r="I37" s="91" t="s">
        <v>106</v>
      </c>
      <c r="J37" s="91" t="s">
        <v>106</v>
      </c>
      <c r="K37" s="91" t="s">
        <v>106</v>
      </c>
    </row>
    <row r="38" spans="1:11" ht="12.75">
      <c r="A38" s="90" t="s">
        <v>225</v>
      </c>
      <c r="B38" s="90">
        <v>449</v>
      </c>
      <c r="C38" s="95">
        <v>707</v>
      </c>
      <c r="D38" s="90">
        <v>624</v>
      </c>
      <c r="E38" s="90">
        <v>16</v>
      </c>
      <c r="F38" s="90">
        <v>229</v>
      </c>
      <c r="G38" s="90">
        <v>414</v>
      </c>
      <c r="H38" s="90">
        <v>561.7</v>
      </c>
      <c r="I38" s="90">
        <v>405</v>
      </c>
      <c r="J38" s="90">
        <v>742.4</v>
      </c>
      <c r="K38" s="90">
        <v>368.6</v>
      </c>
    </row>
    <row r="39" spans="1:11" ht="12.75">
      <c r="A39" s="91" t="s">
        <v>226</v>
      </c>
      <c r="B39" s="91">
        <v>6135.666666666667</v>
      </c>
      <c r="C39" s="95">
        <v>6194</v>
      </c>
      <c r="D39" s="91">
        <v>5813</v>
      </c>
      <c r="E39" s="91">
        <v>6400</v>
      </c>
      <c r="F39" s="91">
        <v>5424</v>
      </c>
      <c r="G39" s="91">
        <v>4753</v>
      </c>
      <c r="H39" s="91">
        <v>3966.8</v>
      </c>
      <c r="I39" s="91">
        <v>3762.3</v>
      </c>
      <c r="J39" s="91">
        <v>3677.8</v>
      </c>
      <c r="K39" s="91">
        <v>3576.5</v>
      </c>
    </row>
    <row r="40" spans="1:11" ht="12.75">
      <c r="A40" s="90" t="s">
        <v>227</v>
      </c>
      <c r="B40" s="90">
        <v>6584.666666666667</v>
      </c>
      <c r="C40" s="95">
        <v>6901</v>
      </c>
      <c r="D40" s="90">
        <v>6437</v>
      </c>
      <c r="E40" s="90">
        <v>6416</v>
      </c>
      <c r="F40" s="90">
        <v>5653</v>
      </c>
      <c r="G40" s="90">
        <v>5167</v>
      </c>
      <c r="H40" s="90">
        <v>4528.5</v>
      </c>
      <c r="I40" s="90">
        <v>4167.3</v>
      </c>
      <c r="J40" s="90">
        <v>4420.2</v>
      </c>
      <c r="K40" s="90">
        <v>3945.1</v>
      </c>
    </row>
    <row r="41" spans="1:11" ht="22.5">
      <c r="A41" s="91" t="s">
        <v>132</v>
      </c>
      <c r="B41" s="91" t="s">
        <v>106</v>
      </c>
      <c r="C41" s="95" t="s">
        <v>106</v>
      </c>
      <c r="D41" s="91" t="s">
        <v>106</v>
      </c>
      <c r="E41" s="91" t="s">
        <v>106</v>
      </c>
      <c r="F41" s="91" t="s">
        <v>106</v>
      </c>
      <c r="G41" s="91" t="s">
        <v>106</v>
      </c>
      <c r="H41" s="91" t="s">
        <v>106</v>
      </c>
      <c r="I41" s="91" t="s">
        <v>106</v>
      </c>
      <c r="J41" s="91" t="s">
        <v>106</v>
      </c>
      <c r="K41" s="91" t="s">
        <v>106</v>
      </c>
    </row>
    <row r="42" spans="1:11" s="88" customFormat="1" ht="12.75">
      <c r="A42" s="95" t="s">
        <v>228</v>
      </c>
      <c r="B42" s="95">
        <v>40.594930851464284</v>
      </c>
      <c r="C42" s="95">
        <v>46.642210381684116</v>
      </c>
      <c r="D42" s="95">
        <v>38.66875661276762</v>
      </c>
      <c r="E42" s="95">
        <v>36.473825559941105</v>
      </c>
      <c r="F42" s="95">
        <v>35.05567721683226</v>
      </c>
      <c r="G42" s="95">
        <v>37.72595731483215</v>
      </c>
      <c r="H42" s="95">
        <v>40.71014279577158</v>
      </c>
      <c r="I42" s="95">
        <v>38.6833785663544</v>
      </c>
      <c r="J42" s="95">
        <v>63.80787466482791</v>
      </c>
      <c r="K42" s="95">
        <v>53.18216893613363</v>
      </c>
    </row>
    <row r="43" spans="1:11" ht="22.5">
      <c r="A43" s="91" t="s">
        <v>229</v>
      </c>
      <c r="B43" s="91">
        <v>0</v>
      </c>
      <c r="C43" s="95">
        <v>0</v>
      </c>
      <c r="D43" s="91">
        <v>0</v>
      </c>
      <c r="E43" s="91">
        <v>0</v>
      </c>
      <c r="F43" s="91">
        <v>0</v>
      </c>
      <c r="G43" s="91">
        <v>0</v>
      </c>
      <c r="H43" s="91">
        <v>0</v>
      </c>
      <c r="I43" s="91">
        <v>0</v>
      </c>
      <c r="J43" s="91">
        <v>0</v>
      </c>
      <c r="K43" s="91">
        <v>0</v>
      </c>
    </row>
    <row r="44" spans="1:11" ht="22.5">
      <c r="A44" s="90" t="s">
        <v>211</v>
      </c>
      <c r="B44" s="90" t="s">
        <v>106</v>
      </c>
      <c r="C44" s="95" t="s">
        <v>106</v>
      </c>
      <c r="D44" s="90" t="s">
        <v>106</v>
      </c>
      <c r="E44" s="90" t="s">
        <v>106</v>
      </c>
      <c r="F44" s="90" t="s">
        <v>106</v>
      </c>
      <c r="G44" s="90" t="s">
        <v>106</v>
      </c>
      <c r="H44" s="90" t="s">
        <v>106</v>
      </c>
      <c r="I44" s="90" t="s">
        <v>106</v>
      </c>
      <c r="J44" s="90" t="s">
        <v>106</v>
      </c>
      <c r="K44" s="90" t="s">
        <v>106</v>
      </c>
    </row>
    <row r="45" spans="1:11" ht="22.5">
      <c r="A45" s="91" t="s">
        <v>230</v>
      </c>
      <c r="B45" s="91" t="s">
        <v>106</v>
      </c>
      <c r="C45" s="95" t="s">
        <v>106</v>
      </c>
      <c r="D45" s="91" t="s">
        <v>106</v>
      </c>
      <c r="E45" s="91" t="s">
        <v>106</v>
      </c>
      <c r="F45" s="91" t="s">
        <v>106</v>
      </c>
      <c r="G45" s="91" t="s">
        <v>106</v>
      </c>
      <c r="H45" s="91" t="s">
        <v>106</v>
      </c>
      <c r="I45" s="91" t="s">
        <v>106</v>
      </c>
      <c r="J45" s="91" t="s">
        <v>106</v>
      </c>
      <c r="K45" s="91" t="s">
        <v>106</v>
      </c>
    </row>
    <row r="46" spans="1:11" ht="22.5">
      <c r="A46" s="90" t="s">
        <v>207</v>
      </c>
      <c r="B46" s="90">
        <v>0</v>
      </c>
      <c r="C46" s="95">
        <v>0</v>
      </c>
      <c r="D46" s="90">
        <v>0</v>
      </c>
      <c r="E46" s="90">
        <v>0</v>
      </c>
      <c r="F46" s="90">
        <v>0</v>
      </c>
      <c r="G46" s="90">
        <v>0</v>
      </c>
      <c r="H46" s="90">
        <v>0</v>
      </c>
      <c r="I46" s="90">
        <v>0</v>
      </c>
      <c r="J46" s="90">
        <v>0</v>
      </c>
      <c r="K46" s="90">
        <v>0</v>
      </c>
    </row>
    <row r="47" spans="1:11" ht="12.75">
      <c r="A47" s="91" t="s">
        <v>231</v>
      </c>
      <c r="B47" s="91">
        <v>0</v>
      </c>
      <c r="C47" s="95">
        <v>0</v>
      </c>
      <c r="D47" s="91">
        <v>0</v>
      </c>
      <c r="E47" s="91">
        <v>0</v>
      </c>
      <c r="F47" s="91">
        <v>0</v>
      </c>
      <c r="G47" s="91">
        <v>0</v>
      </c>
      <c r="H47" s="91">
        <v>0</v>
      </c>
      <c r="I47" s="91">
        <v>0</v>
      </c>
      <c r="J47" s="91">
        <v>0</v>
      </c>
      <c r="K47" s="91">
        <v>0</v>
      </c>
    </row>
    <row r="48" spans="1:11" ht="12.75">
      <c r="A48" s="90" t="s">
        <v>232</v>
      </c>
      <c r="B48" s="90">
        <v>0</v>
      </c>
      <c r="C48" s="95">
        <v>0</v>
      </c>
      <c r="D48" s="90">
        <v>0</v>
      </c>
      <c r="E48" s="90">
        <v>0</v>
      </c>
      <c r="F48" s="90">
        <v>0</v>
      </c>
      <c r="G48" s="90">
        <v>0</v>
      </c>
      <c r="H48" s="90">
        <v>0</v>
      </c>
      <c r="I48" s="90">
        <v>0</v>
      </c>
      <c r="J48" s="90">
        <v>0</v>
      </c>
      <c r="K48" s="90">
        <v>0</v>
      </c>
    </row>
    <row r="49" spans="1:11" s="88" customFormat="1" ht="22.5">
      <c r="A49" s="95" t="s">
        <v>233</v>
      </c>
      <c r="B49" s="95">
        <v>326.737</v>
      </c>
      <c r="C49" s="95">
        <v>229.111</v>
      </c>
      <c r="D49" s="95">
        <v>355.4</v>
      </c>
      <c r="E49" s="95">
        <v>395.7</v>
      </c>
      <c r="F49" s="95">
        <v>424</v>
      </c>
      <c r="G49" s="95">
        <v>448.4</v>
      </c>
      <c r="H49" s="95">
        <v>469.1</v>
      </c>
      <c r="I49" s="95">
        <v>454.4</v>
      </c>
      <c r="J49" s="95">
        <v>674.4</v>
      </c>
      <c r="K49" s="95">
        <v>523.693923878477</v>
      </c>
    </row>
    <row r="50" spans="1:11" ht="22.5">
      <c r="A50" s="90" t="s">
        <v>234</v>
      </c>
      <c r="B50" s="90">
        <v>71.5</v>
      </c>
      <c r="C50" s="95">
        <v>79.95</v>
      </c>
      <c r="D50" s="90">
        <v>68.25</v>
      </c>
      <c r="E50" s="90">
        <v>66.3</v>
      </c>
      <c r="F50" s="90">
        <v>55.9</v>
      </c>
      <c r="G50" s="90">
        <v>29.25</v>
      </c>
      <c r="H50" s="90">
        <v>0</v>
      </c>
      <c r="I50" s="90">
        <v>0</v>
      </c>
      <c r="J50" s="90">
        <v>0</v>
      </c>
      <c r="K50" s="90">
        <v>0</v>
      </c>
    </row>
    <row r="51" spans="1:11" ht="22.5">
      <c r="A51" s="91" t="s">
        <v>235</v>
      </c>
      <c r="B51" s="91" t="s">
        <v>106</v>
      </c>
      <c r="C51" s="95" t="s">
        <v>106</v>
      </c>
      <c r="D51" s="91" t="s">
        <v>106</v>
      </c>
      <c r="E51" s="91" t="s">
        <v>106</v>
      </c>
      <c r="F51" s="91" t="s">
        <v>106</v>
      </c>
      <c r="G51" s="91" t="s">
        <v>106</v>
      </c>
      <c r="H51" s="91" t="s">
        <v>106</v>
      </c>
      <c r="I51" s="91" t="s">
        <v>106</v>
      </c>
      <c r="J51" s="91" t="s">
        <v>106</v>
      </c>
      <c r="K51" s="91" t="s">
        <v>106</v>
      </c>
    </row>
    <row r="52" spans="1:11" ht="22.5">
      <c r="A52" s="90" t="s">
        <v>236</v>
      </c>
      <c r="B52" s="90">
        <v>0</v>
      </c>
      <c r="C52" s="95">
        <v>0</v>
      </c>
      <c r="D52" s="90">
        <v>0</v>
      </c>
      <c r="E52" s="90">
        <v>0</v>
      </c>
      <c r="F52" s="90">
        <v>0</v>
      </c>
      <c r="G52" s="90">
        <v>0</v>
      </c>
      <c r="H52" s="90">
        <v>0</v>
      </c>
      <c r="I52" s="90">
        <v>0</v>
      </c>
      <c r="J52" s="90">
        <v>0</v>
      </c>
      <c r="K52" s="90">
        <v>0</v>
      </c>
    </row>
    <row r="53" spans="1:11" ht="33.75">
      <c r="A53" s="91" t="s">
        <v>237</v>
      </c>
      <c r="B53" s="91">
        <v>0</v>
      </c>
      <c r="C53" s="95">
        <v>0</v>
      </c>
      <c r="D53" s="91">
        <v>0</v>
      </c>
      <c r="E53" s="91">
        <v>0</v>
      </c>
      <c r="F53" s="91">
        <v>0</v>
      </c>
      <c r="G53" s="91">
        <v>0</v>
      </c>
      <c r="H53" s="91">
        <v>0</v>
      </c>
      <c r="I53" s="91">
        <v>0</v>
      </c>
      <c r="J53" s="91">
        <v>0</v>
      </c>
      <c r="K53" s="91">
        <v>0</v>
      </c>
    </row>
    <row r="54" spans="1:11" ht="45">
      <c r="A54" s="90" t="s">
        <v>238</v>
      </c>
      <c r="B54" s="90">
        <v>20.5</v>
      </c>
      <c r="C54" s="95">
        <v>20.5</v>
      </c>
      <c r="D54" s="90">
        <v>20.5</v>
      </c>
      <c r="E54" s="90">
        <v>20.5</v>
      </c>
      <c r="F54" s="90">
        <v>0</v>
      </c>
      <c r="G54" s="90">
        <v>0</v>
      </c>
      <c r="H54" s="90">
        <v>0</v>
      </c>
      <c r="I54" s="90">
        <v>0</v>
      </c>
      <c r="J54" s="90">
        <v>0</v>
      </c>
      <c r="K54" s="90">
        <v>0</v>
      </c>
    </row>
    <row r="55" spans="1:11" ht="45">
      <c r="A55" s="91" t="s">
        <v>239</v>
      </c>
      <c r="B55" s="91">
        <v>344.06666666666666</v>
      </c>
      <c r="C55" s="95">
        <v>358.15</v>
      </c>
      <c r="D55" s="91">
        <v>304.2</v>
      </c>
      <c r="E55" s="91">
        <v>369.85</v>
      </c>
      <c r="F55" s="91">
        <v>378.95</v>
      </c>
      <c r="G55" s="91">
        <v>191.1</v>
      </c>
      <c r="H55" s="91">
        <v>435.24</v>
      </c>
      <c r="I55" s="91">
        <v>524.94</v>
      </c>
      <c r="J55" s="91">
        <v>773.3</v>
      </c>
      <c r="K55" s="91">
        <v>790.3</v>
      </c>
    </row>
    <row r="56" spans="1:11" ht="33.75">
      <c r="A56" s="90" t="s">
        <v>240</v>
      </c>
      <c r="B56" s="90" t="s">
        <v>106</v>
      </c>
      <c r="C56" s="95" t="s">
        <v>106</v>
      </c>
      <c r="D56" s="90" t="s">
        <v>106</v>
      </c>
      <c r="E56" s="90" t="s">
        <v>106</v>
      </c>
      <c r="F56" s="90" t="s">
        <v>106</v>
      </c>
      <c r="G56" s="90" t="s">
        <v>106</v>
      </c>
      <c r="H56" s="90" t="s">
        <v>106</v>
      </c>
      <c r="I56" s="90" t="s">
        <v>106</v>
      </c>
      <c r="J56" s="90" t="s">
        <v>106</v>
      </c>
      <c r="K56" s="90" t="s">
        <v>106</v>
      </c>
    </row>
    <row r="57" spans="1:11" ht="33.75">
      <c r="A57" s="91" t="s">
        <v>241</v>
      </c>
      <c r="B57" s="91">
        <v>108.66666666666667</v>
      </c>
      <c r="C57" s="95">
        <v>105</v>
      </c>
      <c r="D57" s="91">
        <v>110</v>
      </c>
      <c r="E57" s="91">
        <v>111</v>
      </c>
      <c r="F57" s="91">
        <v>89</v>
      </c>
      <c r="G57" s="91" t="s">
        <v>106</v>
      </c>
      <c r="H57" s="91" t="s">
        <v>106</v>
      </c>
      <c r="I57" s="91" t="s">
        <v>106</v>
      </c>
      <c r="J57" s="91" t="s">
        <v>106</v>
      </c>
      <c r="K57" s="91" t="s">
        <v>106</v>
      </c>
    </row>
    <row r="58" spans="1:11" ht="12.75">
      <c r="A58" s="90" t="s">
        <v>242</v>
      </c>
      <c r="B58" s="90" t="s">
        <v>106</v>
      </c>
      <c r="C58" s="95" t="s">
        <v>106</v>
      </c>
      <c r="D58" s="90" t="s">
        <v>106</v>
      </c>
      <c r="E58" s="90" t="s">
        <v>106</v>
      </c>
      <c r="F58" s="90" t="s">
        <v>106</v>
      </c>
      <c r="G58" s="90" t="s">
        <v>106</v>
      </c>
      <c r="H58" s="90" t="s">
        <v>106</v>
      </c>
      <c r="I58" s="90" t="s">
        <v>106</v>
      </c>
      <c r="J58" s="90" t="s">
        <v>106</v>
      </c>
      <c r="K58" s="90" t="s">
        <v>106</v>
      </c>
    </row>
    <row r="59" spans="1:11" ht="33.75">
      <c r="A59" s="91" t="s">
        <v>243</v>
      </c>
      <c r="B59" s="91" t="s">
        <v>106</v>
      </c>
      <c r="C59" s="95" t="s">
        <v>106</v>
      </c>
      <c r="D59" s="91" t="s">
        <v>106</v>
      </c>
      <c r="E59" s="91" t="s">
        <v>106</v>
      </c>
      <c r="F59" s="91" t="s">
        <v>106</v>
      </c>
      <c r="G59" s="91" t="s">
        <v>106</v>
      </c>
      <c r="H59" s="91" t="s">
        <v>106</v>
      </c>
      <c r="I59" s="91" t="s">
        <v>106</v>
      </c>
      <c r="J59" s="91" t="s">
        <v>106</v>
      </c>
      <c r="K59" s="91" t="s">
        <v>106</v>
      </c>
    </row>
    <row r="60" spans="1:11" ht="22.5">
      <c r="A60" s="90" t="s">
        <v>244</v>
      </c>
      <c r="B60" s="90" t="s">
        <v>106</v>
      </c>
      <c r="C60" s="95" t="s">
        <v>106</v>
      </c>
      <c r="D60" s="90" t="s">
        <v>106</v>
      </c>
      <c r="E60" s="90" t="s">
        <v>106</v>
      </c>
      <c r="F60" s="90" t="s">
        <v>106</v>
      </c>
      <c r="G60" s="90" t="s">
        <v>106</v>
      </c>
      <c r="H60" s="90" t="s">
        <v>106</v>
      </c>
      <c r="I60" s="90" t="s">
        <v>106</v>
      </c>
      <c r="J60" s="90" t="s">
        <v>106</v>
      </c>
      <c r="K60" s="90" t="s">
        <v>106</v>
      </c>
    </row>
    <row r="61" spans="1:11" ht="33.75">
      <c r="A61" s="91" t="s">
        <v>245</v>
      </c>
      <c r="B61" s="91" t="s">
        <v>106</v>
      </c>
      <c r="C61" s="95" t="s">
        <v>106</v>
      </c>
      <c r="D61" s="91" t="s">
        <v>106</v>
      </c>
      <c r="E61" s="91" t="s">
        <v>106</v>
      </c>
      <c r="F61" s="91" t="s">
        <v>106</v>
      </c>
      <c r="G61" s="91" t="s">
        <v>106</v>
      </c>
      <c r="H61" s="91" t="s">
        <v>106</v>
      </c>
      <c r="I61" s="91" t="s">
        <v>106</v>
      </c>
      <c r="J61" s="91" t="s">
        <v>106</v>
      </c>
      <c r="K61" s="91" t="s">
        <v>106</v>
      </c>
    </row>
    <row r="62" spans="1:11" ht="12.75">
      <c r="A62" s="90" t="s">
        <v>246</v>
      </c>
      <c r="B62" s="90" t="s">
        <v>106</v>
      </c>
      <c r="C62" s="95" t="s">
        <v>106</v>
      </c>
      <c r="D62" s="90" t="s">
        <v>106</v>
      </c>
      <c r="E62" s="90" t="s">
        <v>106</v>
      </c>
      <c r="F62" s="90" t="s">
        <v>106</v>
      </c>
      <c r="G62" s="90" t="s">
        <v>106</v>
      </c>
      <c r="H62" s="90" t="s">
        <v>106</v>
      </c>
      <c r="I62" s="90" t="s">
        <v>106</v>
      </c>
      <c r="J62" s="90" t="s">
        <v>106</v>
      </c>
      <c r="K62" s="90" t="s">
        <v>106</v>
      </c>
    </row>
    <row r="63" spans="1:11" ht="22.5">
      <c r="A63" s="91" t="s">
        <v>247</v>
      </c>
      <c r="B63" s="91" t="s">
        <v>106</v>
      </c>
      <c r="C63" s="95" t="s">
        <v>106</v>
      </c>
      <c r="D63" s="91" t="s">
        <v>106</v>
      </c>
      <c r="E63" s="91" t="s">
        <v>106</v>
      </c>
      <c r="F63" s="91" t="s">
        <v>106</v>
      </c>
      <c r="G63" s="91" t="s">
        <v>106</v>
      </c>
      <c r="H63" s="91" t="s">
        <v>106</v>
      </c>
      <c r="I63" s="91" t="s">
        <v>106</v>
      </c>
      <c r="J63" s="91" t="s">
        <v>106</v>
      </c>
      <c r="K63" s="91" t="s">
        <v>106</v>
      </c>
    </row>
    <row r="64" spans="1:11" ht="22.5">
      <c r="A64" s="90" t="s">
        <v>248</v>
      </c>
      <c r="B64" s="90" t="s">
        <v>106</v>
      </c>
      <c r="C64" s="95" t="s">
        <v>106</v>
      </c>
      <c r="D64" s="90" t="s">
        <v>106</v>
      </c>
      <c r="E64" s="90" t="s">
        <v>106</v>
      </c>
      <c r="F64" s="90" t="s">
        <v>106</v>
      </c>
      <c r="G64" s="90" t="s">
        <v>106</v>
      </c>
      <c r="H64" s="90" t="s">
        <v>106</v>
      </c>
      <c r="I64" s="90" t="s">
        <v>106</v>
      </c>
      <c r="J64" s="90" t="s">
        <v>106</v>
      </c>
      <c r="K64" s="90" t="s">
        <v>106</v>
      </c>
    </row>
    <row r="65" spans="1:11" ht="22.5">
      <c r="A65" s="91" t="s">
        <v>249</v>
      </c>
      <c r="B65" s="91" t="s">
        <v>106</v>
      </c>
      <c r="C65" s="95" t="s">
        <v>106</v>
      </c>
      <c r="D65" s="91" t="s">
        <v>106</v>
      </c>
      <c r="E65" s="91" t="s">
        <v>106</v>
      </c>
      <c r="F65" s="91" t="s">
        <v>106</v>
      </c>
      <c r="G65" s="91" t="s">
        <v>106</v>
      </c>
      <c r="H65" s="91" t="s">
        <v>106</v>
      </c>
      <c r="I65" s="91" t="s">
        <v>106</v>
      </c>
      <c r="J65" s="91" t="s">
        <v>106</v>
      </c>
      <c r="K65" s="91" t="s">
        <v>106</v>
      </c>
    </row>
    <row r="66" spans="1:11" ht="22.5">
      <c r="A66" s="90" t="s">
        <v>250</v>
      </c>
      <c r="B66" s="90" t="s">
        <v>106</v>
      </c>
      <c r="C66" s="95" t="s">
        <v>106</v>
      </c>
      <c r="D66" s="90" t="s">
        <v>106</v>
      </c>
      <c r="E66" s="90" t="s">
        <v>106</v>
      </c>
      <c r="F66" s="90" t="s">
        <v>106</v>
      </c>
      <c r="G66" s="90" t="s">
        <v>106</v>
      </c>
      <c r="H66" s="90" t="s">
        <v>106</v>
      </c>
      <c r="I66" s="90" t="s">
        <v>106</v>
      </c>
      <c r="J66" s="90" t="s">
        <v>106</v>
      </c>
      <c r="K66" s="90" t="s">
        <v>106</v>
      </c>
    </row>
    <row r="67" spans="1:11" ht="22.5">
      <c r="A67" s="91" t="s">
        <v>251</v>
      </c>
      <c r="B67" s="91" t="s">
        <v>106</v>
      </c>
      <c r="C67" s="95" t="s">
        <v>106</v>
      </c>
      <c r="D67" s="91" t="s">
        <v>106</v>
      </c>
      <c r="E67" s="91" t="s">
        <v>106</v>
      </c>
      <c r="F67" s="91" t="s">
        <v>106</v>
      </c>
      <c r="G67" s="91" t="s">
        <v>106</v>
      </c>
      <c r="H67" s="91" t="s">
        <v>106</v>
      </c>
      <c r="I67" s="91" t="s">
        <v>106</v>
      </c>
      <c r="J67" s="91" t="s">
        <v>106</v>
      </c>
      <c r="K67" s="91" t="s">
        <v>106</v>
      </c>
    </row>
    <row r="68" spans="1:11" ht="22.5">
      <c r="A68" s="90" t="s">
        <v>252</v>
      </c>
      <c r="B68" s="90" t="s">
        <v>106</v>
      </c>
      <c r="C68" s="95" t="s">
        <v>106</v>
      </c>
      <c r="D68" s="90" t="s">
        <v>106</v>
      </c>
      <c r="E68" s="90" t="s">
        <v>106</v>
      </c>
      <c r="F68" s="90" t="s">
        <v>106</v>
      </c>
      <c r="G68" s="90" t="s">
        <v>106</v>
      </c>
      <c r="H68" s="90" t="s">
        <v>106</v>
      </c>
      <c r="I68" s="90" t="s">
        <v>106</v>
      </c>
      <c r="J68" s="90" t="s">
        <v>106</v>
      </c>
      <c r="K68" s="90" t="s">
        <v>106</v>
      </c>
    </row>
    <row r="69" spans="1:11" ht="33.75">
      <c r="A69" s="91" t="s">
        <v>253</v>
      </c>
      <c r="B69" s="91" t="s">
        <v>106</v>
      </c>
      <c r="C69" s="95" t="s">
        <v>106</v>
      </c>
      <c r="D69" s="91" t="s">
        <v>106</v>
      </c>
      <c r="E69" s="91" t="s">
        <v>106</v>
      </c>
      <c r="F69" s="91" t="s">
        <v>106</v>
      </c>
      <c r="G69" s="91" t="s">
        <v>106</v>
      </c>
      <c r="H69" s="91" t="s">
        <v>106</v>
      </c>
      <c r="I69" s="91" t="s">
        <v>106</v>
      </c>
      <c r="J69" s="91" t="s">
        <v>106</v>
      </c>
      <c r="K69" s="91" t="s">
        <v>106</v>
      </c>
    </row>
    <row r="70" spans="1:11" ht="22.5">
      <c r="A70" s="90" t="s">
        <v>254</v>
      </c>
      <c r="B70" s="90" t="s">
        <v>106</v>
      </c>
      <c r="C70" s="95" t="s">
        <v>106</v>
      </c>
      <c r="D70" s="90" t="s">
        <v>106</v>
      </c>
      <c r="E70" s="90" t="s">
        <v>106</v>
      </c>
      <c r="F70" s="90" t="s">
        <v>106</v>
      </c>
      <c r="G70" s="90" t="s">
        <v>106</v>
      </c>
      <c r="H70" s="90" t="s">
        <v>106</v>
      </c>
      <c r="I70" s="90" t="s">
        <v>106</v>
      </c>
      <c r="J70" s="90" t="s">
        <v>106</v>
      </c>
      <c r="K70" s="90" t="s">
        <v>106</v>
      </c>
    </row>
    <row r="71" spans="1:11" ht="12.75">
      <c r="A71" s="91" t="s">
        <v>255</v>
      </c>
      <c r="B71" s="91" t="s">
        <v>106</v>
      </c>
      <c r="C71" s="95" t="s">
        <v>106</v>
      </c>
      <c r="D71" s="91" t="s">
        <v>106</v>
      </c>
      <c r="E71" s="91" t="s">
        <v>106</v>
      </c>
      <c r="F71" s="91" t="s">
        <v>106</v>
      </c>
      <c r="G71" s="91" t="s">
        <v>106</v>
      </c>
      <c r="H71" s="91" t="s">
        <v>106</v>
      </c>
      <c r="I71" s="91" t="s">
        <v>106</v>
      </c>
      <c r="J71" s="91" t="s">
        <v>106</v>
      </c>
      <c r="K71" s="91" t="s">
        <v>106</v>
      </c>
    </row>
    <row r="72" spans="1:11" ht="12.75">
      <c r="A72" s="90" t="s">
        <v>256</v>
      </c>
      <c r="B72" s="90">
        <v>7496.731930851464</v>
      </c>
      <c r="C72" s="95">
        <v>7740.353210381684</v>
      </c>
      <c r="D72" s="90">
        <v>7334.018756612768</v>
      </c>
      <c r="E72" s="90">
        <v>7415.823825559941</v>
      </c>
      <c r="F72" s="90">
        <v>6635.905677216832</v>
      </c>
      <c r="G72" s="90">
        <v>5873.475957314832</v>
      </c>
      <c r="H72" s="90">
        <v>5473.5501427957715</v>
      </c>
      <c r="I72" s="90">
        <v>5185.323378566354</v>
      </c>
      <c r="J72" s="90">
        <v>5931.707874664828</v>
      </c>
      <c r="K72" s="90">
        <v>5312.276092814611</v>
      </c>
    </row>
    <row r="73" spans="1:11" ht="22.5">
      <c r="A73" s="91" t="s">
        <v>257</v>
      </c>
      <c r="B73" s="91">
        <v>41</v>
      </c>
      <c r="C73" s="95">
        <v>41</v>
      </c>
      <c r="D73" s="91">
        <v>41</v>
      </c>
      <c r="E73" s="91">
        <v>41</v>
      </c>
      <c r="F73" s="91">
        <v>41</v>
      </c>
      <c r="G73" s="91">
        <v>41</v>
      </c>
      <c r="H73" s="91">
        <v>41.3</v>
      </c>
      <c r="I73" s="91">
        <v>41.3</v>
      </c>
      <c r="J73" s="91">
        <v>41.3</v>
      </c>
      <c r="K73" s="91">
        <v>41.3</v>
      </c>
    </row>
    <row r="74" spans="1:11" ht="22.5">
      <c r="A74" s="90" t="s">
        <v>258</v>
      </c>
      <c r="B74" s="90">
        <v>0</v>
      </c>
      <c r="C74" s="95">
        <v>0</v>
      </c>
      <c r="D74" s="90">
        <v>0</v>
      </c>
      <c r="E74" s="90">
        <v>0</v>
      </c>
      <c r="F74" s="90">
        <v>0</v>
      </c>
      <c r="G74" s="90">
        <v>0</v>
      </c>
      <c r="H74" s="90">
        <v>0</v>
      </c>
      <c r="I74" s="90">
        <v>0</v>
      </c>
      <c r="J74" s="90">
        <v>0</v>
      </c>
      <c r="K74" s="90">
        <v>0</v>
      </c>
    </row>
    <row r="75" spans="1:11" ht="22.5">
      <c r="A75" s="91" t="s">
        <v>259</v>
      </c>
      <c r="B75" s="91" t="s">
        <v>106</v>
      </c>
      <c r="C75" s="95" t="s">
        <v>106</v>
      </c>
      <c r="D75" s="91" t="s">
        <v>106</v>
      </c>
      <c r="E75" s="91" t="s">
        <v>106</v>
      </c>
      <c r="F75" s="91" t="s">
        <v>106</v>
      </c>
      <c r="G75" s="91" t="s">
        <v>106</v>
      </c>
      <c r="H75" s="91" t="s">
        <v>106</v>
      </c>
      <c r="I75" s="91" t="s">
        <v>106</v>
      </c>
      <c r="J75" s="91" t="s">
        <v>106</v>
      </c>
      <c r="K75" s="91" t="s">
        <v>106</v>
      </c>
    </row>
    <row r="76" spans="1:11" ht="33.75">
      <c r="A76" s="90" t="s">
        <v>260</v>
      </c>
      <c r="B76" s="90">
        <v>0</v>
      </c>
      <c r="C76" s="95">
        <v>0</v>
      </c>
      <c r="D76" s="90">
        <v>0</v>
      </c>
      <c r="E76" s="90">
        <v>0</v>
      </c>
      <c r="F76" s="90">
        <v>0</v>
      </c>
      <c r="G76" s="90">
        <v>0</v>
      </c>
      <c r="H76" s="90">
        <v>0</v>
      </c>
      <c r="I76" s="90">
        <v>0</v>
      </c>
      <c r="J76" s="90">
        <v>0</v>
      </c>
      <c r="K76" s="90">
        <v>0</v>
      </c>
    </row>
    <row r="77" spans="1:11" ht="45">
      <c r="A77" s="91" t="s">
        <v>261</v>
      </c>
      <c r="B77" s="91">
        <v>-20.5</v>
      </c>
      <c r="C77" s="95">
        <v>-20.5</v>
      </c>
      <c r="D77" s="91">
        <v>-20.5</v>
      </c>
      <c r="E77" s="91">
        <v>-20.5</v>
      </c>
      <c r="F77" s="91">
        <v>0</v>
      </c>
      <c r="G77" s="91">
        <v>0</v>
      </c>
      <c r="H77" s="91">
        <v>0</v>
      </c>
      <c r="I77" s="91">
        <v>0</v>
      </c>
      <c r="J77" s="91">
        <v>0</v>
      </c>
      <c r="K77" s="91">
        <v>0</v>
      </c>
    </row>
    <row r="78" spans="1:11" ht="22.5">
      <c r="A78" s="90" t="s">
        <v>262</v>
      </c>
      <c r="B78" s="90">
        <v>20.5</v>
      </c>
      <c r="C78" s="95">
        <v>20.5</v>
      </c>
      <c r="D78" s="90">
        <v>20.5</v>
      </c>
      <c r="E78" s="90">
        <v>20.5</v>
      </c>
      <c r="F78" s="90">
        <v>41</v>
      </c>
      <c r="G78" s="90">
        <v>41</v>
      </c>
      <c r="H78" s="90">
        <v>41.3</v>
      </c>
      <c r="I78" s="90">
        <v>41.3</v>
      </c>
      <c r="J78" s="90">
        <v>41.3</v>
      </c>
      <c r="K78" s="90">
        <v>41.3</v>
      </c>
    </row>
    <row r="79" spans="1:11" ht="22.5">
      <c r="A79" s="91" t="s">
        <v>263</v>
      </c>
      <c r="B79" s="91">
        <v>7077.333333333333</v>
      </c>
      <c r="C79" s="95">
        <v>7271</v>
      </c>
      <c r="D79" s="91">
        <v>7270</v>
      </c>
      <c r="E79" s="91">
        <v>6691</v>
      </c>
      <c r="F79" s="91">
        <v>5946</v>
      </c>
      <c r="G79" s="91">
        <v>5039</v>
      </c>
      <c r="H79" s="91">
        <v>4385.5</v>
      </c>
      <c r="I79" s="91">
        <v>4010.5</v>
      </c>
      <c r="J79" s="91">
        <v>3335.8</v>
      </c>
      <c r="K79" s="91">
        <v>3278.7</v>
      </c>
    </row>
    <row r="80" spans="1:11" ht="22.5">
      <c r="A80" s="90" t="s">
        <v>264</v>
      </c>
      <c r="B80" s="90">
        <v>0</v>
      </c>
      <c r="C80" s="95">
        <v>0</v>
      </c>
      <c r="D80" s="90">
        <v>0</v>
      </c>
      <c r="E80" s="90">
        <v>0</v>
      </c>
      <c r="F80" s="90">
        <v>0</v>
      </c>
      <c r="G80" s="90">
        <v>0</v>
      </c>
      <c r="H80" s="90">
        <v>0</v>
      </c>
      <c r="I80" s="90">
        <v>0</v>
      </c>
      <c r="J80" s="90">
        <v>0</v>
      </c>
      <c r="K80" s="90">
        <v>0</v>
      </c>
    </row>
    <row r="81" spans="1:11" ht="33.75">
      <c r="A81" s="91" t="s">
        <v>265</v>
      </c>
      <c r="B81" s="91" t="s">
        <v>106</v>
      </c>
      <c r="C81" s="95" t="s">
        <v>106</v>
      </c>
      <c r="D81" s="91" t="s">
        <v>106</v>
      </c>
      <c r="E81" s="91" t="s">
        <v>106</v>
      </c>
      <c r="F81" s="91" t="s">
        <v>106</v>
      </c>
      <c r="G81" s="91" t="s">
        <v>106</v>
      </c>
      <c r="H81" s="91" t="s">
        <v>106</v>
      </c>
      <c r="I81" s="91" t="s">
        <v>106</v>
      </c>
      <c r="J81" s="91" t="s">
        <v>106</v>
      </c>
      <c r="K81" s="91" t="s">
        <v>106</v>
      </c>
    </row>
    <row r="82" spans="1:11" ht="22.5">
      <c r="A82" s="90" t="s">
        <v>266</v>
      </c>
      <c r="B82" s="90">
        <v>0</v>
      </c>
      <c r="C82" s="95">
        <v>0</v>
      </c>
      <c r="D82" s="90">
        <v>0</v>
      </c>
      <c r="E82" s="90">
        <v>0</v>
      </c>
      <c r="F82" s="90">
        <v>0</v>
      </c>
      <c r="G82" s="90">
        <v>0</v>
      </c>
      <c r="H82" s="90">
        <v>0</v>
      </c>
      <c r="I82" s="90">
        <v>-301.145</v>
      </c>
      <c r="J82" s="90">
        <v>-394.4</v>
      </c>
      <c r="K82" s="90">
        <v>-442.7</v>
      </c>
    </row>
    <row r="83" spans="1:11" ht="22.5">
      <c r="A83" s="91" t="s">
        <v>267</v>
      </c>
      <c r="B83" s="91" t="s">
        <v>106</v>
      </c>
      <c r="C83" s="95" t="s">
        <v>106</v>
      </c>
      <c r="D83" s="91" t="s">
        <v>106</v>
      </c>
      <c r="E83" s="91" t="s">
        <v>106</v>
      </c>
      <c r="F83" s="91" t="s">
        <v>106</v>
      </c>
      <c r="G83" s="91" t="s">
        <v>106</v>
      </c>
      <c r="H83" s="91" t="s">
        <v>106</v>
      </c>
      <c r="I83" s="91" t="s">
        <v>106</v>
      </c>
      <c r="J83" s="91" t="s">
        <v>106</v>
      </c>
      <c r="K83" s="91" t="s">
        <v>106</v>
      </c>
    </row>
    <row r="84" spans="1:11" ht="33.75">
      <c r="A84" s="90" t="s">
        <v>268</v>
      </c>
      <c r="B84" s="90" t="s">
        <v>106</v>
      </c>
      <c r="C84" s="95" t="s">
        <v>106</v>
      </c>
      <c r="D84" s="90" t="s">
        <v>106</v>
      </c>
      <c r="E84" s="90" t="s">
        <v>106</v>
      </c>
      <c r="F84" s="90" t="s">
        <v>106</v>
      </c>
      <c r="G84" s="90" t="s">
        <v>106</v>
      </c>
      <c r="H84" s="90" t="s">
        <v>106</v>
      </c>
      <c r="I84" s="90" t="s">
        <v>106</v>
      </c>
      <c r="J84" s="90" t="s">
        <v>106</v>
      </c>
      <c r="K84" s="90" t="s">
        <v>106</v>
      </c>
    </row>
    <row r="85" spans="1:11" ht="22.5">
      <c r="A85" s="91" t="s">
        <v>269</v>
      </c>
      <c r="B85" s="91" t="s">
        <v>106</v>
      </c>
      <c r="C85" s="95" t="s">
        <v>106</v>
      </c>
      <c r="D85" s="91" t="s">
        <v>106</v>
      </c>
      <c r="E85" s="91" t="s">
        <v>106</v>
      </c>
      <c r="F85" s="91" t="s">
        <v>106</v>
      </c>
      <c r="G85" s="91" t="s">
        <v>106</v>
      </c>
      <c r="H85" s="91" t="s">
        <v>106</v>
      </c>
      <c r="I85" s="91" t="s">
        <v>106</v>
      </c>
      <c r="J85" s="91" t="s">
        <v>106</v>
      </c>
      <c r="K85" s="91" t="s">
        <v>106</v>
      </c>
    </row>
    <row r="86" spans="1:11" ht="12.75">
      <c r="A86" s="90" t="s">
        <v>270</v>
      </c>
      <c r="B86" s="90" t="s">
        <v>106</v>
      </c>
      <c r="C86" s="95" t="s">
        <v>106</v>
      </c>
      <c r="D86" s="90" t="s">
        <v>106</v>
      </c>
      <c r="E86" s="90" t="s">
        <v>106</v>
      </c>
      <c r="F86" s="90" t="s">
        <v>106</v>
      </c>
      <c r="G86" s="90" t="s">
        <v>106</v>
      </c>
      <c r="H86" s="90" t="s">
        <v>106</v>
      </c>
      <c r="I86" s="90" t="s">
        <v>106</v>
      </c>
      <c r="J86" s="90" t="s">
        <v>106</v>
      </c>
      <c r="K86" s="90" t="s">
        <v>106</v>
      </c>
    </row>
    <row r="87" spans="1:11" ht="12.75">
      <c r="A87" s="91" t="s">
        <v>271</v>
      </c>
      <c r="B87" s="91">
        <v>7077.333333333333</v>
      </c>
      <c r="C87" s="95">
        <v>7271</v>
      </c>
      <c r="D87" s="91">
        <v>7270</v>
      </c>
      <c r="E87" s="91">
        <v>6691</v>
      </c>
      <c r="F87" s="91">
        <v>5946</v>
      </c>
      <c r="G87" s="91">
        <v>5039</v>
      </c>
      <c r="H87" s="91">
        <v>4385.5</v>
      </c>
      <c r="I87" s="91">
        <v>3709.355</v>
      </c>
      <c r="J87" s="91">
        <v>2941.4</v>
      </c>
      <c r="K87" s="91">
        <v>2836</v>
      </c>
    </row>
    <row r="89" spans="1:11" ht="12.75">
      <c r="A89" s="89" t="s">
        <v>200</v>
      </c>
      <c r="B89" s="89" t="s">
        <v>106</v>
      </c>
      <c r="C89" s="94" t="s">
        <v>103</v>
      </c>
      <c r="D89" s="89" t="s">
        <v>103</v>
      </c>
      <c r="E89" s="89" t="s">
        <v>103</v>
      </c>
      <c r="F89" s="89" t="s">
        <v>103</v>
      </c>
      <c r="G89" s="89" t="s">
        <v>103</v>
      </c>
      <c r="H89" s="89" t="s">
        <v>103</v>
      </c>
      <c r="I89" s="89" t="s">
        <v>103</v>
      </c>
      <c r="J89" s="89" t="s">
        <v>103</v>
      </c>
      <c r="K89" s="89" t="s">
        <v>103</v>
      </c>
    </row>
    <row r="90" spans="1:11" ht="12.75">
      <c r="A90" s="89" t="s">
        <v>201</v>
      </c>
      <c r="B90" s="89" t="s">
        <v>106</v>
      </c>
      <c r="C90" s="94">
        <v>1</v>
      </c>
      <c r="D90" s="89">
        <v>1</v>
      </c>
      <c r="E90" s="89">
        <v>1</v>
      </c>
      <c r="F90" s="89">
        <v>1</v>
      </c>
      <c r="G90" s="89">
        <v>1</v>
      </c>
      <c r="H90" s="89">
        <v>1</v>
      </c>
      <c r="I90" s="89">
        <v>1</v>
      </c>
      <c r="J90" s="89">
        <v>1</v>
      </c>
      <c r="K90" s="89">
        <v>1</v>
      </c>
    </row>
    <row r="91" spans="1:11" ht="12.75">
      <c r="A91" s="89" t="s">
        <v>202</v>
      </c>
      <c r="B91" s="89" t="s">
        <v>106</v>
      </c>
      <c r="C91" s="94" t="s">
        <v>203</v>
      </c>
      <c r="D91" s="89" t="s">
        <v>203</v>
      </c>
      <c r="E91" s="89" t="s">
        <v>203</v>
      </c>
      <c r="F91" s="89" t="s">
        <v>203</v>
      </c>
      <c r="G91" s="89" t="s">
        <v>203</v>
      </c>
      <c r="H91" s="89" t="s">
        <v>203</v>
      </c>
      <c r="I91" s="89" t="s">
        <v>203</v>
      </c>
      <c r="J91" s="89" t="s">
        <v>203</v>
      </c>
      <c r="K91" s="89" t="s">
        <v>203</v>
      </c>
    </row>
    <row r="94" ht="12.75">
      <c r="A94" s="92" t="s">
        <v>204</v>
      </c>
    </row>
  </sheetData>
  <sheetProtection/>
  <mergeCells count="8">
    <mergeCell ref="B8:J8"/>
    <mergeCell ref="B9:J9"/>
    <mergeCell ref="A2:I2"/>
    <mergeCell ref="B3:J3"/>
    <mergeCell ref="B4:J4"/>
    <mergeCell ref="B5:J5"/>
    <mergeCell ref="B6:J6"/>
    <mergeCell ref="B7:J7"/>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4:G22"/>
  <sheetViews>
    <sheetView zoomScalePageLayoutView="0" workbookViewId="0" topLeftCell="A1">
      <selection activeCell="A1" sqref="A1"/>
    </sheetView>
  </sheetViews>
  <sheetFormatPr defaultColWidth="9.00390625" defaultRowHeight="14.25"/>
  <cols>
    <col min="1" max="16384" width="9.00390625" style="87" customWidth="1"/>
  </cols>
  <sheetData>
    <row r="4" spans="1:7" ht="25.5" customHeight="1">
      <c r="A4" s="137" t="s">
        <v>272</v>
      </c>
      <c r="B4" s="138"/>
      <c r="C4" s="138"/>
      <c r="D4" s="138"/>
      <c r="E4" s="138"/>
      <c r="F4" s="138"/>
      <c r="G4" s="138"/>
    </row>
    <row r="6" spans="1:7" ht="114.75" customHeight="1">
      <c r="A6" s="137" t="s">
        <v>273</v>
      </c>
      <c r="B6" s="138"/>
      <c r="C6" s="138"/>
      <c r="D6" s="138"/>
      <c r="E6" s="138"/>
      <c r="F6" s="138"/>
      <c r="G6" s="138"/>
    </row>
    <row r="8" spans="1:7" ht="63.75" customHeight="1">
      <c r="A8" s="137" t="s">
        <v>274</v>
      </c>
      <c r="B8" s="138"/>
      <c r="C8" s="138"/>
      <c r="D8" s="138"/>
      <c r="E8" s="138"/>
      <c r="F8" s="138"/>
      <c r="G8" s="138"/>
    </row>
    <row r="10" spans="1:7" ht="25.5" customHeight="1">
      <c r="A10" s="137" t="s">
        <v>275</v>
      </c>
      <c r="B10" s="138"/>
      <c r="C10" s="138"/>
      <c r="D10" s="138"/>
      <c r="E10" s="138"/>
      <c r="F10" s="138"/>
      <c r="G10" s="138"/>
    </row>
    <row r="12" spans="1:7" ht="25.5" customHeight="1">
      <c r="A12" s="137" t="s">
        <v>276</v>
      </c>
      <c r="B12" s="138"/>
      <c r="C12" s="138"/>
      <c r="D12" s="138"/>
      <c r="E12" s="138"/>
      <c r="F12" s="138"/>
      <c r="G12" s="138"/>
    </row>
    <row r="14" spans="1:7" ht="38.25" customHeight="1">
      <c r="A14" s="137" t="s">
        <v>277</v>
      </c>
      <c r="B14" s="138"/>
      <c r="C14" s="138"/>
      <c r="D14" s="138"/>
      <c r="E14" s="138"/>
      <c r="F14" s="138"/>
      <c r="G14" s="138"/>
    </row>
    <row r="16" spans="1:7" ht="38.25" customHeight="1">
      <c r="A16" s="137" t="s">
        <v>278</v>
      </c>
      <c r="B16" s="138"/>
      <c r="C16" s="138"/>
      <c r="D16" s="138"/>
      <c r="E16" s="138"/>
      <c r="F16" s="138"/>
      <c r="G16" s="138"/>
    </row>
    <row r="18" spans="1:7" ht="25.5" customHeight="1">
      <c r="A18" s="137" t="s">
        <v>279</v>
      </c>
      <c r="B18" s="138"/>
      <c r="C18" s="138"/>
      <c r="D18" s="138"/>
      <c r="E18" s="138"/>
      <c r="F18" s="138"/>
      <c r="G18" s="138"/>
    </row>
    <row r="20" spans="1:7" ht="25.5" customHeight="1">
      <c r="A20" s="137" t="s">
        <v>280</v>
      </c>
      <c r="B20" s="138"/>
      <c r="C20" s="138"/>
      <c r="D20" s="138"/>
      <c r="E20" s="138"/>
      <c r="F20" s="138"/>
      <c r="G20" s="138"/>
    </row>
    <row r="22" ht="12.75">
      <c r="A22" s="93" t="s">
        <v>281</v>
      </c>
    </row>
  </sheetData>
  <sheetProtection/>
  <mergeCells count="9">
    <mergeCell ref="A16:G16"/>
    <mergeCell ref="A18:G18"/>
    <mergeCell ref="A20:G20"/>
    <mergeCell ref="A4:G4"/>
    <mergeCell ref="A6:G6"/>
    <mergeCell ref="A8:G8"/>
    <mergeCell ref="A10:G10"/>
    <mergeCell ref="A12:G12"/>
    <mergeCell ref="A14:G1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Brubaker &amp;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Leyko</dc:creator>
  <cp:keywords/>
  <dc:description/>
  <cp:lastModifiedBy>Melissa Robyn Paschal</cp:lastModifiedBy>
  <cp:lastPrinted>2012-05-29T18:13:09Z</cp:lastPrinted>
  <dcterms:created xsi:type="dcterms:W3CDTF">2010-09-03T15:06:48Z</dcterms:created>
  <dcterms:modified xsi:type="dcterms:W3CDTF">2012-06-04T18:01:48Z</dcterms:modified>
  <cp:category/>
  <cp:version/>
  <cp:contentType/>
  <cp:contentStatus/>
</cp:coreProperties>
</file>