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30" windowWidth="11100" windowHeight="6090" firstSheet="3" activeTab="3"/>
  </bookViews>
  <sheets>
    <sheet name="DPU Adjust 6.1 DIR-REV REQ" sheetId="4" r:id="rId1"/>
    <sheet name="DPU Adjust 6.2 DIR-REV REQ" sheetId="5" r:id="rId2"/>
    <sheet name="DPU Adjust 6.3 DIR-REV REQ" sheetId="6" r:id="rId3"/>
    <sheet name="DPU Adjust 6.5 DIR-REV REQ" sheetId="8" r:id="rId4"/>
    <sheet name="DPU Adjust 6.6 DIR-REV REQ" sheetId="9" r:id="rId5"/>
    <sheet name="DPU Adjust 6.6.1 DIR-REV REQ" sheetId="1" r:id="rId6"/>
    <sheet name="DPU Adjust 6.7 DIR-REV REQ" sheetId="12" r:id="rId7"/>
    <sheet name="DPU Adjust 6.7.1 DIR-REV REQ " sheetId="10" r:id="rId8"/>
    <sheet name="DPU Adjust 6.8 DIR-REV REQ" sheetId="13" r:id="rId9"/>
    <sheet name="Sheet2" sheetId="2" r:id="rId10"/>
    <sheet name="Sheet3" sheetId="3" r:id="rId11"/>
  </sheets>
  <definedNames>
    <definedName name="_xlnm.Print_Area" localSheetId="0">'DPU Adjust 6.1 DIR-REV REQ'!$A$1:$I$23</definedName>
    <definedName name="_xlnm.Print_Area" localSheetId="1">'DPU Adjust 6.2 DIR-REV REQ'!$A$1:$I$48</definedName>
    <definedName name="_xlnm.Print_Area" localSheetId="2">'DPU Adjust 6.3 DIR-REV REQ'!$A$1:$I$48</definedName>
    <definedName name="_xlnm.Print_Area" localSheetId="3">'DPU Adjust 6.5 DIR-REV REQ'!$A$1:$I$48</definedName>
    <definedName name="_xlnm.Print_Area" localSheetId="4">'DPU Adjust 6.6 DIR-REV REQ'!$A$1:$I$48</definedName>
    <definedName name="_xlnm.Print_Area" localSheetId="5">'DPU Adjust 6.6.1 DIR-REV REQ'!$A$1:$I$20</definedName>
    <definedName name="_xlnm.Print_Area" localSheetId="6">'DPU Adjust 6.7 DIR-REV REQ'!$A$1:$I$48</definedName>
    <definedName name="_xlnm.Print_Area" localSheetId="7">'DPU Adjust 6.7.1 DIR-REV REQ '!$A$1:$I$58</definedName>
    <definedName name="_xlnm.Print_Area" localSheetId="8">'DPU Adjust 6.8 DIR-REV REQ'!$A$1:$I$56</definedName>
  </definedNames>
  <calcPr calcId="125725"/>
</workbook>
</file>

<file path=xl/calcChain.xml><?xml version="1.0" encoding="utf-8"?>
<calcChain xmlns="http://schemas.openxmlformats.org/spreadsheetml/2006/main">
  <c r="C25" i="13"/>
  <c r="C20"/>
  <c r="F13"/>
  <c r="C13"/>
  <c r="F12"/>
  <c r="F11"/>
  <c r="C47" i="10"/>
  <c r="B47"/>
  <c r="C45"/>
  <c r="B45"/>
  <c r="B49"/>
  <c r="F10" i="12" l="1"/>
  <c r="F10" i="6"/>
  <c r="F13" i="9"/>
  <c r="F17" i="1"/>
  <c r="F14"/>
  <c r="D14"/>
  <c r="C13" i="9"/>
  <c r="F11"/>
  <c r="F10"/>
  <c r="F10" i="5"/>
  <c r="F10" i="8"/>
  <c r="C28"/>
  <c r="C28" i="5"/>
  <c r="F10" i="4"/>
</calcChain>
</file>

<file path=xl/sharedStrings.xml><?xml version="1.0" encoding="utf-8"?>
<sst xmlns="http://schemas.openxmlformats.org/spreadsheetml/2006/main" count="243" uniqueCount="122">
  <si>
    <t>TOTAL</t>
  </si>
  <si>
    <t>UTAH</t>
  </si>
  <si>
    <t>COMPANY</t>
  </si>
  <si>
    <t>FACTOR</t>
  </si>
  <si>
    <t>FACTOR %</t>
  </si>
  <si>
    <t>ALLOCATED</t>
  </si>
  <si>
    <t>REF#</t>
  </si>
  <si>
    <t>Adjustment to Expense:</t>
  </si>
  <si>
    <t>PACIFICORP</t>
  </si>
  <si>
    <t>ACCT</t>
  </si>
  <si>
    <t>Description:</t>
  </si>
  <si>
    <t>Utah Results of Operations June 2011</t>
  </si>
  <si>
    <t>Docket No. 11-035-200</t>
  </si>
  <si>
    <t xml:space="preserve">Witness: David Thomson  </t>
  </si>
  <si>
    <t>SNPD</t>
  </si>
  <si>
    <t>Company's response to OCS Data Request 14.2</t>
  </si>
  <si>
    <t>CN</t>
  </si>
  <si>
    <t>Total Company Test year</t>
  </si>
  <si>
    <t>Adjust out of the future test year cost related to in-house processing of customer electronic payments.  See</t>
  </si>
  <si>
    <t xml:space="preserve">Total Company base year </t>
  </si>
  <si>
    <t xml:space="preserve">To record future savings in the test year for customers switching to paperless billing.  See Company's response to  </t>
  </si>
  <si>
    <t xml:space="preserve">future cost savings by months in the future test period. </t>
  </si>
  <si>
    <t>Adjust out of the future test year cost related to the individual recognition program which has been eliminated.  See</t>
  </si>
  <si>
    <t xml:space="preserve">page 10 of the Direct Testimony of Mr. Walje lines 200-202.  The above costs are escalated base.  Also see the  </t>
  </si>
  <si>
    <t>and future test year May 2013</t>
  </si>
  <si>
    <t xml:space="preserve">page 10 of the Direct Testimony of Mr. Walje lines 186-188.  The above costs are escalated base.  Also see the  </t>
  </si>
  <si>
    <t xml:space="preserve">Escalation Factor </t>
  </si>
  <si>
    <t>OCS Data Request 8.2.  Total Company amount above was not escalated due to the Company providing estimate</t>
  </si>
  <si>
    <t>To remove accrued interest booked on unpaid balances associated with the Deseret Power Electric Cooperative</t>
  </si>
  <si>
    <t>dispute with the Company.  Company has stated they will remove the write-off of interest in rebuttal testimony.</t>
  </si>
  <si>
    <t>See OCS Data Request 14.3</t>
  </si>
  <si>
    <t>Correct Property Tax Expense</t>
  </si>
  <si>
    <t>Property Tax as Originally Filed</t>
  </si>
  <si>
    <t>Property Tax</t>
  </si>
  <si>
    <t>Adjustment As</t>
  </si>
  <si>
    <t>Originally Filed</t>
  </si>
  <si>
    <t>Total Accrued Property Tax - 12 Months Ended June 2011</t>
  </si>
  <si>
    <t>Incremental Adjustment to Property Taxes</t>
  </si>
  <si>
    <t>Revised</t>
  </si>
  <si>
    <t>Forecasted Property Tax Expense for the Twelve Months Ending December 2012</t>
  </si>
  <si>
    <t>Forecasted Property Tax Expense for the Twelve Months Ending December 2013</t>
  </si>
  <si>
    <t xml:space="preserve">          Less Accrued Property Tax - 12 months Ended June 30, 2011</t>
  </si>
  <si>
    <t>GPS</t>
  </si>
  <si>
    <t>To correct for an error that the Company had made when calculating the net increase in property tax expense</t>
  </si>
  <si>
    <t>Estimated Property tax Expense for the Twelve Months Ended May 2013</t>
  </si>
  <si>
    <t>7.2.</t>
  </si>
  <si>
    <t xml:space="preserve">in its originally filed exhibits (adjustment 7.2).  See DPU data request 44.1. </t>
  </si>
  <si>
    <t>Note - Reference 7.2 above on line 11 refers to the Company's reference in its filing Exhibit SRM-3</t>
  </si>
  <si>
    <t>UT</t>
  </si>
  <si>
    <t>SO</t>
  </si>
  <si>
    <t>SAP Account Number 530094</t>
  </si>
  <si>
    <t>Amount</t>
  </si>
  <si>
    <t>Year ending December 2011</t>
  </si>
  <si>
    <t>Period from January 2012 to March 2012</t>
  </si>
  <si>
    <t>Year ending June 2011</t>
  </si>
  <si>
    <t xml:space="preserve">Year ending December 2010 </t>
  </si>
  <si>
    <t>Year ending June 2010</t>
  </si>
  <si>
    <t>Year ending December 2009</t>
  </si>
  <si>
    <t>Year ending June 2009</t>
  </si>
  <si>
    <t>Year ending December 2008</t>
  </si>
  <si>
    <t>n/a</t>
  </si>
  <si>
    <t xml:space="preserve"> Account 530094 was created April 2009</t>
  </si>
  <si>
    <t>Legal consulting Svc - Legal fees)</t>
  </si>
  <si>
    <t>(My assumption is that such cost prior</t>
  </si>
  <si>
    <t>to this time were combined with 530095</t>
  </si>
  <si>
    <t>Normalizing Computation</t>
  </si>
  <si>
    <t>Account</t>
  </si>
  <si>
    <t>SAP Account Number 530096</t>
  </si>
  <si>
    <t>530094</t>
  </si>
  <si>
    <t>530096</t>
  </si>
  <si>
    <t>GRC base period expense</t>
  </si>
  <si>
    <t>DPU normalized level of expense</t>
  </si>
  <si>
    <t>Required normalizing adjustment</t>
  </si>
  <si>
    <t xml:space="preserve"> Ref 7</t>
  </si>
  <si>
    <t>Adjustment to normalized legal consulting service expense due to an abnormal level of one time occurring costs</t>
  </si>
  <si>
    <t xml:space="preserve">in the general rate case base period.  To not normalize would cause the escalation of such abnormal costs to </t>
  </si>
  <si>
    <t>Legal Consulting Svc - Expert Witness Fees</t>
  </si>
  <si>
    <t>Legal Consulting Svc - Costs</t>
  </si>
  <si>
    <t>Escalation percentage</t>
  </si>
  <si>
    <t>Escalated costs in future test period</t>
  </si>
  <si>
    <t xml:space="preserve">Required Adjustment to expense </t>
  </si>
  <si>
    <t>Expert witness fees for the year ending June 2011</t>
  </si>
  <si>
    <t>Approximate fees for six months ending June 2011</t>
  </si>
  <si>
    <t>Computation for approximate expert witness fees for the six months ending June 2011</t>
  </si>
  <si>
    <t>Combined Accounts -  Normalizing Adjustment amount</t>
  </si>
  <si>
    <t>Expert witness fees for the year ending Dec. 2011</t>
  </si>
  <si>
    <t>Computation for approximate expert witness fees for the six months ending Dec. 2011</t>
  </si>
  <si>
    <t>Less approximate first six months from above</t>
  </si>
  <si>
    <t>Approximate fees for six months ending Dec. 2011</t>
  </si>
  <si>
    <t>normalized level of operating cost.</t>
  </si>
  <si>
    <t>be reflected in the general rate case future test year.  This would cause legal consulting service expenses to at a non-</t>
  </si>
  <si>
    <t>Adjustment to Rate Base:</t>
  </si>
  <si>
    <t>Plant Held for Future Use - Wind</t>
  </si>
  <si>
    <t>Plant Held for Future Use - Transmission</t>
  </si>
  <si>
    <t>SG</t>
  </si>
  <si>
    <t>(Docket No. 20000-405-ER-11).</t>
  </si>
  <si>
    <t xml:space="preserve">This adjustment removes from Rate Base the Plant Held For Future Use costs for the above wind and transmission   </t>
  </si>
  <si>
    <t xml:space="preserve">projects.  This adjustment is based on the Company's rebuttal response to an adjustment that proposed  to remove certain  </t>
  </si>
  <si>
    <t xml:space="preserve">wind and transmission investment held for future use from rate base in the current Wyoming General Rate Case  </t>
  </si>
  <si>
    <t>Wind</t>
  </si>
  <si>
    <t>Wild Horse Wind Farm</t>
  </si>
  <si>
    <t>Transmission</t>
  </si>
  <si>
    <t>Twelve Mild Wind Farm</t>
  </si>
  <si>
    <t>Aeolus Substation</t>
  </si>
  <si>
    <t>Anticline Substation</t>
  </si>
  <si>
    <t>Poulus Substation - Bastion Property</t>
  </si>
  <si>
    <t>DPU Exhibit No. 6.1 DIR-REV REQ</t>
  </si>
  <si>
    <t>DPU Exhibit No. 6.2 DIR-REV REQ</t>
  </si>
  <si>
    <t>DPU Exhibit No. 6.3 DIR-REV REQ</t>
  </si>
  <si>
    <t>DPU Exhibit No. 6.5 DIR-REV REQ</t>
  </si>
  <si>
    <t>DPU Exhibit No. 6.6 DIR-REV REQ</t>
  </si>
  <si>
    <t>DPU Exhibit No. 6.6.1 DIR-REV REQ</t>
  </si>
  <si>
    <t>Ref 6.6</t>
  </si>
  <si>
    <t>6.6.1</t>
  </si>
  <si>
    <t>DPU Exhibit No. 6.7 DIR-REV REQ</t>
  </si>
  <si>
    <t>DPU Exhibit No. 6.7.1 DIR-REV REQ</t>
  </si>
  <si>
    <t>6.7.1</t>
  </si>
  <si>
    <t>DPU Exhibit No. 6.8 DIR-REV REQ</t>
  </si>
  <si>
    <t>Company's response to OCS Data Request 8.1.</t>
  </si>
  <si>
    <t>From OCS DR 17.5 (Confidential)</t>
  </si>
  <si>
    <t>From Filing Requirement R746-700-22-B.3</t>
  </si>
  <si>
    <t>From Filing Requirement R746-700-22-B.3 (Docket No. 10-035-124)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</si>
</sst>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%"/>
  </numFmts>
  <fonts count="5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164" fontId="1" fillId="0" borderId="0" xfId="1" applyNumberFormat="1"/>
    <xf numFmtId="165" fontId="1" fillId="0" borderId="0" xfId="2" applyNumberForma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164" fontId="1" fillId="0" borderId="0" xfId="1" applyNumberFormat="1" applyBorder="1"/>
    <xf numFmtId="164" fontId="2" fillId="0" borderId="0" xfId="0" applyNumberFormat="1" applyFont="1" applyBorder="1"/>
    <xf numFmtId="41" fontId="0" fillId="0" borderId="0" xfId="0" applyNumberFormat="1"/>
    <xf numFmtId="0" fontId="3" fillId="0" borderId="1" xfId="0" applyFont="1" applyBorder="1"/>
    <xf numFmtId="0" fontId="3" fillId="0" borderId="4" xfId="0" applyFont="1" applyBorder="1"/>
    <xf numFmtId="42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10" fontId="0" fillId="0" borderId="7" xfId="0" applyNumberFormat="1" applyBorder="1"/>
    <xf numFmtId="10" fontId="0" fillId="0" borderId="0" xfId="0" applyNumberFormat="1" applyBorder="1"/>
    <xf numFmtId="0" fontId="3" fillId="0" borderId="7" xfId="0" applyFont="1" applyBorder="1" applyAlignment="1">
      <alignment horizontal="center"/>
    </xf>
    <xf numFmtId="0" fontId="4" fillId="0" borderId="0" xfId="0" applyFont="1"/>
    <xf numFmtId="41" fontId="0" fillId="0" borderId="7" xfId="0" applyNumberFormat="1" applyBorder="1"/>
    <xf numFmtId="41" fontId="0" fillId="0" borderId="0" xfId="0" applyNumberFormat="1" applyBorder="1"/>
    <xf numFmtId="43" fontId="0" fillId="0" borderId="0" xfId="0" applyNumberFormat="1"/>
    <xf numFmtId="165" fontId="0" fillId="0" borderId="0" xfId="0" applyNumberFormat="1"/>
    <xf numFmtId="0" fontId="3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1" fontId="3" fillId="0" borderId="0" xfId="0" applyNumberFormat="1" applyFont="1" applyAlignment="1">
      <alignment horizontal="right"/>
    </xf>
    <xf numFmtId="41" fontId="2" fillId="0" borderId="0" xfId="0" applyNumberFormat="1" applyFont="1" applyAlignment="1">
      <alignment horizontal="center"/>
    </xf>
    <xf numFmtId="41" fontId="2" fillId="0" borderId="7" xfId="0" quotePrefix="1" applyNumberFormat="1" applyFont="1" applyBorder="1" applyAlignment="1">
      <alignment horizontal="center"/>
    </xf>
    <xf numFmtId="41" fontId="2" fillId="0" borderId="0" xfId="0" applyNumberFormat="1" applyFont="1"/>
    <xf numFmtId="0" fontId="3" fillId="0" borderId="6" xfId="0" applyFont="1" applyBorder="1"/>
    <xf numFmtId="41" fontId="0" fillId="0" borderId="9" xfId="0" applyNumberFormat="1" applyBorder="1"/>
    <xf numFmtId="41" fontId="1" fillId="0" borderId="7" xfId="1" applyNumberFormat="1" applyBorder="1"/>
    <xf numFmtId="41" fontId="3" fillId="2" borderId="0" xfId="0" applyNumberFormat="1" applyFont="1" applyFill="1" applyBorder="1" applyAlignment="1">
      <alignment horizontal="center"/>
    </xf>
    <xf numFmtId="41" fontId="0" fillId="2" borderId="0" xfId="0" applyNumberFormat="1" applyFill="1"/>
    <xf numFmtId="0" fontId="3" fillId="2" borderId="0" xfId="0" applyFont="1" applyFill="1"/>
    <xf numFmtId="41" fontId="0" fillId="2" borderId="7" xfId="0" applyNumberFormat="1" applyFill="1" applyBorder="1"/>
    <xf numFmtId="41" fontId="0" fillId="2" borderId="9" xfId="0" applyNumberForma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opLeftCell="A16" zoomScaleNormal="100" workbookViewId="0">
      <selection activeCell="F10" sqref="F10"/>
    </sheetView>
  </sheetViews>
  <sheetFormatPr defaultRowHeight="12.75"/>
  <cols>
    <col min="1" max="1" width="28" bestFit="1" customWidth="1"/>
    <col min="2" max="2" width="8.42578125" customWidth="1"/>
    <col min="3" max="3" width="15.7109375" customWidth="1"/>
    <col min="4" max="4" width="9.140625" style="3"/>
    <col min="5" max="5" width="10.7109375" bestFit="1" customWidth="1"/>
    <col min="6" max="6" width="15.7109375" customWidth="1"/>
  </cols>
  <sheetData>
    <row r="1" spans="1:7">
      <c r="A1" s="2" t="s">
        <v>8</v>
      </c>
      <c r="F1" s="2" t="s">
        <v>12</v>
      </c>
    </row>
    <row r="2" spans="1:7">
      <c r="A2" s="2" t="s">
        <v>11</v>
      </c>
      <c r="F2" s="2" t="s">
        <v>13</v>
      </c>
    </row>
    <row r="3" spans="1:7">
      <c r="A3" s="2" t="s">
        <v>24</v>
      </c>
      <c r="F3" s="2" t="s">
        <v>106</v>
      </c>
    </row>
    <row r="8" spans="1:7">
      <c r="B8" s="1"/>
      <c r="C8" s="1" t="s">
        <v>0</v>
      </c>
      <c r="D8" s="1"/>
      <c r="E8" s="1"/>
      <c r="F8" s="1" t="s">
        <v>1</v>
      </c>
      <c r="G8" s="1"/>
    </row>
    <row r="9" spans="1:7">
      <c r="B9" s="1" t="s">
        <v>9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</row>
    <row r="10" spans="1:7">
      <c r="A10" s="2" t="s">
        <v>7</v>
      </c>
      <c r="B10">
        <v>580</v>
      </c>
      <c r="C10" s="18">
        <v>-106506</v>
      </c>
      <c r="D10" s="3" t="s">
        <v>14</v>
      </c>
      <c r="E10">
        <v>48.091900000000003</v>
      </c>
      <c r="F10" s="18">
        <f>C10*0.480919</f>
        <v>-51220.759013999996</v>
      </c>
    </row>
    <row r="11" spans="1:7">
      <c r="C11" s="4"/>
      <c r="E11" s="5"/>
      <c r="F11" s="4"/>
    </row>
    <row r="12" spans="1:7">
      <c r="C12" s="4"/>
      <c r="E12" s="5"/>
      <c r="F12" s="16"/>
    </row>
    <row r="14" spans="1:7">
      <c r="A14" s="2"/>
      <c r="F14" s="17"/>
    </row>
    <row r="19" spans="1:7">
      <c r="A19" s="2" t="s">
        <v>10</v>
      </c>
    </row>
    <row r="20" spans="1:7">
      <c r="A20" s="19" t="s">
        <v>22</v>
      </c>
      <c r="B20" s="6"/>
      <c r="C20" s="6"/>
      <c r="D20" s="7"/>
      <c r="E20" s="6"/>
      <c r="F20" s="6"/>
      <c r="G20" s="8"/>
    </row>
    <row r="21" spans="1:7">
      <c r="A21" s="20" t="s">
        <v>23</v>
      </c>
      <c r="B21" s="9"/>
      <c r="C21" s="9"/>
      <c r="D21" s="10"/>
      <c r="E21" s="9"/>
      <c r="F21" s="9"/>
      <c r="G21" s="11"/>
    </row>
    <row r="22" spans="1:7">
      <c r="A22" s="20" t="s">
        <v>15</v>
      </c>
      <c r="B22" s="9"/>
      <c r="C22" s="9"/>
      <c r="D22" s="10"/>
      <c r="E22" s="9"/>
      <c r="F22" s="9"/>
      <c r="G22" s="11"/>
    </row>
    <row r="23" spans="1:7">
      <c r="A23" s="12"/>
      <c r="B23" s="13"/>
      <c r="C23" s="13"/>
      <c r="D23" s="14"/>
      <c r="E23" s="13"/>
      <c r="F23" s="13"/>
      <c r="G23" s="15"/>
    </row>
  </sheetData>
  <phoneticPr fontId="0" type="noConversion"/>
  <pageMargins left="0.75" right="0.75" top="1" bottom="1" header="0.5" footer="0.5"/>
  <pageSetup scale="7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Normal="100" workbookViewId="0">
      <selection activeCell="E30" sqref="E30"/>
    </sheetView>
  </sheetViews>
  <sheetFormatPr defaultRowHeight="12.75"/>
  <cols>
    <col min="1" max="1" width="28" bestFit="1" customWidth="1"/>
    <col min="2" max="2" width="8.42578125" customWidth="1"/>
    <col min="3" max="3" width="15.7109375" customWidth="1"/>
    <col min="4" max="4" width="9.140625" style="3"/>
    <col min="5" max="5" width="10.7109375" bestFit="1" customWidth="1"/>
    <col min="6" max="6" width="15.7109375" customWidth="1"/>
  </cols>
  <sheetData>
    <row r="1" spans="1:7">
      <c r="A1" s="2" t="s">
        <v>8</v>
      </c>
      <c r="F1" s="2" t="s">
        <v>12</v>
      </c>
    </row>
    <row r="2" spans="1:7">
      <c r="A2" s="2" t="s">
        <v>11</v>
      </c>
      <c r="F2" s="2" t="s">
        <v>13</v>
      </c>
    </row>
    <row r="3" spans="1:7">
      <c r="A3" s="2" t="s">
        <v>24</v>
      </c>
      <c r="F3" s="2" t="s">
        <v>107</v>
      </c>
    </row>
    <row r="8" spans="1:7">
      <c r="B8" s="1"/>
      <c r="C8" s="1" t="s">
        <v>0</v>
      </c>
      <c r="D8" s="1"/>
      <c r="E8" s="1"/>
      <c r="F8" s="1" t="s">
        <v>1</v>
      </c>
      <c r="G8" s="1"/>
    </row>
    <row r="9" spans="1:7">
      <c r="B9" s="1" t="s">
        <v>9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</row>
    <row r="10" spans="1:7">
      <c r="A10" s="2" t="s">
        <v>7</v>
      </c>
      <c r="B10">
        <v>903</v>
      </c>
      <c r="C10" s="18">
        <v>-716648</v>
      </c>
      <c r="D10" s="23" t="s">
        <v>16</v>
      </c>
      <c r="E10">
        <v>49.892800000000001</v>
      </c>
      <c r="F10" s="18">
        <f>C10*0.498928</f>
        <v>-357555.75334399997</v>
      </c>
    </row>
    <row r="11" spans="1:7">
      <c r="C11" s="4"/>
      <c r="E11" s="5"/>
      <c r="F11" s="4"/>
    </row>
    <row r="12" spans="1:7">
      <c r="C12" s="4"/>
      <c r="E12" s="5"/>
      <c r="F12" s="16"/>
    </row>
    <row r="14" spans="1:7">
      <c r="A14" s="2"/>
      <c r="F14" s="17"/>
    </row>
    <row r="19" spans="1:7">
      <c r="A19" s="2" t="s">
        <v>10</v>
      </c>
    </row>
    <row r="20" spans="1:7">
      <c r="A20" s="19" t="s">
        <v>18</v>
      </c>
      <c r="B20" s="6"/>
      <c r="C20" s="6"/>
      <c r="D20" s="7"/>
      <c r="E20" s="6"/>
      <c r="F20" s="6"/>
      <c r="G20" s="8"/>
    </row>
    <row r="21" spans="1:7">
      <c r="A21" s="20" t="s">
        <v>25</v>
      </c>
      <c r="B21" s="9"/>
      <c r="C21" s="9"/>
      <c r="D21" s="10"/>
      <c r="E21" s="9"/>
      <c r="F21" s="9"/>
      <c r="G21" s="11"/>
    </row>
    <row r="22" spans="1:7">
      <c r="A22" s="20" t="s">
        <v>118</v>
      </c>
      <c r="B22" s="9"/>
      <c r="C22" s="9"/>
      <c r="D22" s="10"/>
      <c r="E22" s="9"/>
      <c r="F22" s="9"/>
      <c r="G22" s="11"/>
    </row>
    <row r="23" spans="1:7">
      <c r="A23" s="12"/>
      <c r="B23" s="13"/>
      <c r="C23" s="13"/>
      <c r="D23" s="14"/>
      <c r="E23" s="13"/>
      <c r="F23" s="13"/>
      <c r="G23" s="15"/>
    </row>
    <row r="26" spans="1:7">
      <c r="A26" t="s">
        <v>19</v>
      </c>
      <c r="C26" s="21">
        <v>683564</v>
      </c>
    </row>
    <row r="27" spans="1:7">
      <c r="A27" s="22" t="s">
        <v>26</v>
      </c>
      <c r="C27" s="24">
        <v>4.8399999999999999E-2</v>
      </c>
    </row>
    <row r="28" spans="1:7">
      <c r="A28" s="22" t="s">
        <v>17</v>
      </c>
      <c r="C28" s="21">
        <f>C26*1.0484</f>
        <v>716648.4976</v>
      </c>
    </row>
  </sheetData>
  <pageMargins left="0.75" right="0.75" top="1" bottom="1" header="0.5" footer="0.5"/>
  <pageSetup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Normal="100" workbookViewId="0">
      <selection activeCell="F3" sqref="F3"/>
    </sheetView>
  </sheetViews>
  <sheetFormatPr defaultRowHeight="12.75"/>
  <cols>
    <col min="1" max="1" width="28" bestFit="1" customWidth="1"/>
    <col min="2" max="2" width="8.42578125" customWidth="1"/>
    <col min="3" max="3" width="15.7109375" customWidth="1"/>
    <col min="4" max="4" width="9.140625" style="3"/>
    <col min="5" max="5" width="11.28515625" bestFit="1" customWidth="1"/>
    <col min="6" max="6" width="15.7109375" customWidth="1"/>
  </cols>
  <sheetData>
    <row r="1" spans="1:7">
      <c r="A1" s="2" t="s">
        <v>8</v>
      </c>
      <c r="F1" s="2" t="s">
        <v>12</v>
      </c>
    </row>
    <row r="2" spans="1:7">
      <c r="A2" s="2" t="s">
        <v>11</v>
      </c>
      <c r="F2" s="2" t="s">
        <v>13</v>
      </c>
    </row>
    <row r="3" spans="1:7">
      <c r="A3" s="2" t="s">
        <v>24</v>
      </c>
      <c r="F3" s="2" t="s">
        <v>108</v>
      </c>
    </row>
    <row r="8" spans="1:7">
      <c r="B8" s="1"/>
      <c r="C8" s="1" t="s">
        <v>0</v>
      </c>
      <c r="D8" s="1"/>
      <c r="E8" s="1"/>
      <c r="F8" s="1" t="s">
        <v>1</v>
      </c>
      <c r="G8" s="1"/>
    </row>
    <row r="9" spans="1:7">
      <c r="B9" s="1" t="s">
        <v>9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</row>
    <row r="10" spans="1:7">
      <c r="A10" s="2" t="s">
        <v>7</v>
      </c>
      <c r="B10">
        <v>903</v>
      </c>
      <c r="C10" s="18">
        <v>-90240</v>
      </c>
      <c r="D10" s="23" t="s">
        <v>48</v>
      </c>
      <c r="E10" s="31">
        <v>1</v>
      </c>
      <c r="F10" s="18">
        <f>C10*1</f>
        <v>-90240</v>
      </c>
    </row>
    <row r="11" spans="1:7">
      <c r="C11" s="4"/>
      <c r="E11" s="5"/>
      <c r="F11" s="4"/>
    </row>
    <row r="12" spans="1:7">
      <c r="C12" s="4"/>
      <c r="E12" s="5"/>
      <c r="F12" s="16"/>
    </row>
    <row r="14" spans="1:7">
      <c r="A14" s="2"/>
      <c r="F14" s="17"/>
    </row>
    <row r="19" spans="1:7">
      <c r="A19" s="2" t="s">
        <v>10</v>
      </c>
    </row>
    <row r="20" spans="1:7">
      <c r="A20" s="19" t="s">
        <v>20</v>
      </c>
      <c r="B20" s="6"/>
      <c r="C20" s="6"/>
      <c r="D20" s="7"/>
      <c r="E20" s="6"/>
      <c r="F20" s="6"/>
      <c r="G20" s="8"/>
    </row>
    <row r="21" spans="1:7">
      <c r="A21" s="20" t="s">
        <v>27</v>
      </c>
      <c r="B21" s="9"/>
      <c r="C21" s="9"/>
      <c r="D21" s="10"/>
      <c r="E21" s="9"/>
      <c r="F21" s="9"/>
      <c r="G21" s="11"/>
    </row>
    <row r="22" spans="1:7">
      <c r="A22" s="20" t="s">
        <v>21</v>
      </c>
      <c r="B22" s="9"/>
      <c r="C22" s="9"/>
      <c r="D22" s="10"/>
      <c r="E22" s="9"/>
      <c r="F22" s="9"/>
      <c r="G22" s="11"/>
    </row>
    <row r="23" spans="1:7">
      <c r="A23" s="12"/>
      <c r="B23" s="13"/>
      <c r="C23" s="13"/>
      <c r="D23" s="14"/>
      <c r="E23" s="13"/>
      <c r="F23" s="13"/>
      <c r="G23" s="15"/>
    </row>
    <row r="26" spans="1:7">
      <c r="C26" s="21"/>
    </row>
    <row r="27" spans="1:7">
      <c r="A27" s="22"/>
      <c r="C27" s="25"/>
    </row>
    <row r="28" spans="1:7">
      <c r="A28" s="22"/>
      <c r="C28" s="21"/>
    </row>
  </sheetData>
  <pageMargins left="0.75" right="0.75" top="1" bottom="1" header="0.5" footer="0.5"/>
  <pageSetup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Normal="100" workbookViewId="0">
      <selection activeCell="F31" sqref="F31"/>
    </sheetView>
  </sheetViews>
  <sheetFormatPr defaultRowHeight="12.75"/>
  <cols>
    <col min="1" max="1" width="28" bestFit="1" customWidth="1"/>
    <col min="2" max="2" width="8.42578125" customWidth="1"/>
    <col min="3" max="3" width="15.7109375" customWidth="1"/>
    <col min="4" max="4" width="9.140625" style="3"/>
    <col min="5" max="5" width="10.7109375" bestFit="1" customWidth="1"/>
    <col min="6" max="6" width="15.7109375" customWidth="1"/>
  </cols>
  <sheetData>
    <row r="1" spans="1:7">
      <c r="A1" s="2" t="s">
        <v>8</v>
      </c>
      <c r="F1" s="2" t="s">
        <v>12</v>
      </c>
    </row>
    <row r="2" spans="1:7">
      <c r="A2" s="2" t="s">
        <v>11</v>
      </c>
      <c r="F2" s="2" t="s">
        <v>13</v>
      </c>
    </row>
    <row r="3" spans="1:7">
      <c r="A3" s="2" t="s">
        <v>24</v>
      </c>
      <c r="F3" s="2" t="s">
        <v>109</v>
      </c>
    </row>
    <row r="8" spans="1:7">
      <c r="B8" s="1"/>
      <c r="C8" s="1" t="s">
        <v>0</v>
      </c>
      <c r="D8" s="1"/>
      <c r="E8" s="1"/>
      <c r="F8" s="1" t="s">
        <v>1</v>
      </c>
      <c r="G8" s="1"/>
    </row>
    <row r="9" spans="1:7">
      <c r="B9" s="1" t="s">
        <v>9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</row>
    <row r="10" spans="1:7">
      <c r="A10" s="2" t="s">
        <v>7</v>
      </c>
      <c r="B10">
        <v>904</v>
      </c>
      <c r="C10" s="18">
        <v>-393875</v>
      </c>
      <c r="D10" s="3" t="s">
        <v>16</v>
      </c>
      <c r="E10">
        <v>49.892800000000001</v>
      </c>
      <c r="F10" s="18">
        <f>C10*0.498928</f>
        <v>-196515.266</v>
      </c>
    </row>
    <row r="11" spans="1:7">
      <c r="C11" s="4"/>
      <c r="E11" s="5"/>
      <c r="F11" s="4"/>
    </row>
    <row r="12" spans="1:7">
      <c r="C12" s="4"/>
      <c r="E12" s="5"/>
      <c r="F12" s="16"/>
    </row>
    <row r="14" spans="1:7">
      <c r="A14" s="2"/>
      <c r="F14" s="17"/>
    </row>
    <row r="19" spans="1:7">
      <c r="A19" s="2" t="s">
        <v>10</v>
      </c>
    </row>
    <row r="20" spans="1:7">
      <c r="A20" s="19" t="s">
        <v>28</v>
      </c>
      <c r="B20" s="6"/>
      <c r="C20" s="6"/>
      <c r="D20" s="7"/>
      <c r="E20" s="6"/>
      <c r="F20" s="6"/>
      <c r="G20" s="8"/>
    </row>
    <row r="21" spans="1:7">
      <c r="A21" s="20" t="s">
        <v>29</v>
      </c>
      <c r="B21" s="9"/>
      <c r="C21" s="9"/>
      <c r="D21" s="10"/>
      <c r="E21" s="9"/>
      <c r="F21" s="9"/>
      <c r="G21" s="11"/>
    </row>
    <row r="22" spans="1:7">
      <c r="A22" s="20" t="s">
        <v>30</v>
      </c>
      <c r="B22" s="9"/>
      <c r="C22" s="9"/>
      <c r="D22" s="10"/>
      <c r="E22" s="9"/>
      <c r="F22" s="9"/>
      <c r="G22" s="11"/>
    </row>
    <row r="23" spans="1:7">
      <c r="A23" s="12"/>
      <c r="B23" s="13"/>
      <c r="C23" s="13"/>
      <c r="D23" s="14"/>
      <c r="E23" s="13"/>
      <c r="F23" s="13"/>
      <c r="G23" s="15"/>
    </row>
    <row r="26" spans="1:7">
      <c r="A26" t="s">
        <v>19</v>
      </c>
      <c r="C26" s="21">
        <v>375620</v>
      </c>
    </row>
    <row r="27" spans="1:7">
      <c r="A27" s="22" t="s">
        <v>26</v>
      </c>
      <c r="C27" s="24">
        <v>4.8599999999999997E-2</v>
      </c>
    </row>
    <row r="28" spans="1:7">
      <c r="A28" s="22" t="s">
        <v>17</v>
      </c>
      <c r="C28" s="21">
        <f>C26*1.0486</f>
        <v>393875.13199999998</v>
      </c>
    </row>
  </sheetData>
  <pageMargins left="0.75" right="0.75" top="1" bottom="1" header="0.5" footer="0.5"/>
  <pageSetup scale="7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Normal="100" workbookViewId="0">
      <selection activeCell="B33" sqref="B33"/>
    </sheetView>
  </sheetViews>
  <sheetFormatPr defaultRowHeight="12.75"/>
  <cols>
    <col min="1" max="1" width="30" customWidth="1"/>
    <col min="2" max="2" width="8.42578125" customWidth="1"/>
    <col min="3" max="3" width="15.7109375" customWidth="1"/>
    <col min="4" max="4" width="9.140625" style="3"/>
    <col min="5" max="5" width="10.7109375" bestFit="1" customWidth="1"/>
    <col min="6" max="6" width="15.7109375" customWidth="1"/>
  </cols>
  <sheetData>
    <row r="1" spans="1:7">
      <c r="A1" s="2" t="s">
        <v>8</v>
      </c>
      <c r="F1" s="2" t="s">
        <v>12</v>
      </c>
    </row>
    <row r="2" spans="1:7">
      <c r="A2" s="2" t="s">
        <v>11</v>
      </c>
      <c r="F2" s="2" t="s">
        <v>13</v>
      </c>
    </row>
    <row r="3" spans="1:7">
      <c r="A3" s="2" t="s">
        <v>24</v>
      </c>
      <c r="F3" s="2" t="s">
        <v>110</v>
      </c>
    </row>
    <row r="8" spans="1:7">
      <c r="B8" s="1"/>
      <c r="C8" s="1" t="s">
        <v>0</v>
      </c>
      <c r="D8" s="1"/>
      <c r="E8" s="1"/>
      <c r="F8" s="1" t="s">
        <v>1</v>
      </c>
      <c r="G8" s="1"/>
    </row>
    <row r="9" spans="1:7">
      <c r="B9" s="1" t="s">
        <v>9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</row>
    <row r="10" spans="1:7">
      <c r="A10" s="2" t="s">
        <v>31</v>
      </c>
      <c r="B10">
        <v>408</v>
      </c>
      <c r="C10" s="18">
        <v>14100061</v>
      </c>
      <c r="D10" s="23" t="s">
        <v>42</v>
      </c>
      <c r="E10">
        <v>42.8536</v>
      </c>
      <c r="F10" s="18">
        <f>C10*0.428536</f>
        <v>6042383.7406959999</v>
      </c>
      <c r="G10" s="3" t="s">
        <v>113</v>
      </c>
    </row>
    <row r="11" spans="1:7">
      <c r="A11" s="2" t="s">
        <v>32</v>
      </c>
      <c r="B11">
        <v>408</v>
      </c>
      <c r="C11" s="28">
        <v>22097439</v>
      </c>
      <c r="D11" s="26" t="s">
        <v>42</v>
      </c>
      <c r="E11" s="13">
        <v>42.8536</v>
      </c>
      <c r="F11" s="28">
        <f>C11*0.428536</f>
        <v>9469548.1193039995</v>
      </c>
      <c r="G11" s="23" t="s">
        <v>45</v>
      </c>
    </row>
    <row r="12" spans="1:7">
      <c r="C12" s="4"/>
      <c r="E12" s="5"/>
      <c r="F12" s="16"/>
    </row>
    <row r="13" spans="1:7">
      <c r="A13" s="22" t="s">
        <v>80</v>
      </c>
      <c r="B13">
        <v>408</v>
      </c>
      <c r="C13" s="18">
        <f>C10-C11</f>
        <v>-7997378</v>
      </c>
      <c r="D13" s="23" t="s">
        <v>42</v>
      </c>
      <c r="E13">
        <v>42.8536</v>
      </c>
      <c r="F13" s="29">
        <f>C13*0.428536</f>
        <v>-3427164.378608</v>
      </c>
    </row>
    <row r="14" spans="1:7">
      <c r="A14" s="2"/>
      <c r="F14" s="17"/>
    </row>
    <row r="19" spans="1:7">
      <c r="A19" s="2" t="s">
        <v>10</v>
      </c>
    </row>
    <row r="20" spans="1:7">
      <c r="A20" s="19" t="s">
        <v>43</v>
      </c>
      <c r="B20" s="6"/>
      <c r="C20" s="6"/>
      <c r="D20" s="7"/>
      <c r="E20" s="6"/>
      <c r="F20" s="6"/>
      <c r="G20" s="8"/>
    </row>
    <row r="21" spans="1:7">
      <c r="A21" s="20" t="s">
        <v>46</v>
      </c>
      <c r="B21" s="9"/>
      <c r="C21" s="9"/>
      <c r="D21" s="10"/>
      <c r="E21" s="9"/>
      <c r="F21" s="9"/>
      <c r="G21" s="11"/>
    </row>
    <row r="22" spans="1:7">
      <c r="A22" s="20"/>
      <c r="B22" s="9"/>
      <c r="C22" s="9"/>
      <c r="D22" s="10"/>
      <c r="E22" s="9"/>
      <c r="F22" s="9"/>
      <c r="G22" s="11"/>
    </row>
    <row r="23" spans="1:7">
      <c r="A23" s="12"/>
      <c r="B23" s="13"/>
      <c r="C23" s="13"/>
      <c r="D23" s="14"/>
      <c r="E23" s="13"/>
      <c r="F23" s="13"/>
      <c r="G23" s="15"/>
    </row>
    <row r="25" spans="1:7">
      <c r="A25" t="s">
        <v>47</v>
      </c>
    </row>
    <row r="26" spans="1:7">
      <c r="C26" s="21"/>
    </row>
    <row r="27" spans="1:7">
      <c r="A27" s="22"/>
      <c r="C27" s="25"/>
    </row>
    <row r="28" spans="1:7">
      <c r="A28" s="22"/>
      <c r="C28" s="21"/>
    </row>
  </sheetData>
  <pageMargins left="0.75" right="0.75" top="1" bottom="1" header="0.5" footer="0.5"/>
  <pageSetup scale="7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zoomScaleNormal="100" workbookViewId="0">
      <selection activeCell="G17" sqref="G17"/>
    </sheetView>
  </sheetViews>
  <sheetFormatPr defaultRowHeight="12.75"/>
  <cols>
    <col min="1" max="1" width="39.28515625" customWidth="1"/>
    <col min="2" max="2" width="7" customWidth="1"/>
    <col min="3" max="3" width="11.7109375" customWidth="1"/>
    <col min="4" max="4" width="15.140625" customWidth="1"/>
    <col min="5" max="5" width="1.5703125" customWidth="1"/>
    <col min="6" max="6" width="13.140625" customWidth="1"/>
  </cols>
  <sheetData>
    <row r="1" spans="1:6">
      <c r="A1" s="2" t="s">
        <v>8</v>
      </c>
      <c r="D1" s="3"/>
      <c r="E1" s="3"/>
      <c r="F1" s="2" t="s">
        <v>12</v>
      </c>
    </row>
    <row r="2" spans="1:6">
      <c r="A2" s="2" t="s">
        <v>11</v>
      </c>
      <c r="D2" s="3"/>
      <c r="E2" s="3"/>
      <c r="F2" s="2" t="s">
        <v>13</v>
      </c>
    </row>
    <row r="3" spans="1:6">
      <c r="A3" s="2" t="s">
        <v>24</v>
      </c>
      <c r="D3" s="3"/>
      <c r="E3" s="3"/>
      <c r="F3" s="2" t="s">
        <v>111</v>
      </c>
    </row>
    <row r="5" spans="1:6">
      <c r="D5" s="23" t="s">
        <v>33</v>
      </c>
      <c r="E5" s="23"/>
      <c r="F5" s="23" t="s">
        <v>33</v>
      </c>
    </row>
    <row r="6" spans="1:6">
      <c r="D6" s="23" t="s">
        <v>34</v>
      </c>
      <c r="E6" s="23"/>
      <c r="F6" s="23" t="s">
        <v>34</v>
      </c>
    </row>
    <row r="7" spans="1:6">
      <c r="D7" s="26" t="s">
        <v>35</v>
      </c>
      <c r="E7" s="23"/>
      <c r="F7" s="26" t="s">
        <v>38</v>
      </c>
    </row>
    <row r="8" spans="1:6">
      <c r="D8" s="3"/>
      <c r="E8" s="3"/>
      <c r="F8" s="3"/>
    </row>
    <row r="9" spans="1:6">
      <c r="A9" s="27" t="s">
        <v>36</v>
      </c>
      <c r="D9" s="18">
        <v>100512228</v>
      </c>
      <c r="E9" s="18"/>
      <c r="F9" s="18">
        <v>108846558</v>
      </c>
    </row>
    <row r="10" spans="1:6">
      <c r="D10" s="18"/>
      <c r="E10" s="18"/>
      <c r="F10" s="18"/>
    </row>
    <row r="11" spans="1:6">
      <c r="A11" s="27" t="s">
        <v>39</v>
      </c>
      <c r="D11" s="18">
        <v>121068000</v>
      </c>
      <c r="E11" s="18"/>
      <c r="F11" s="18">
        <v>121217038</v>
      </c>
    </row>
    <row r="12" spans="1:6">
      <c r="A12" s="27" t="s">
        <v>40</v>
      </c>
      <c r="D12" s="18">
        <v>124768000</v>
      </c>
      <c r="E12" s="18"/>
      <c r="F12" s="18">
        <v>125368000</v>
      </c>
    </row>
    <row r="13" spans="1:6">
      <c r="D13" s="18"/>
      <c r="E13" s="18"/>
      <c r="F13" s="18"/>
    </row>
    <row r="14" spans="1:6">
      <c r="A14" s="27" t="s">
        <v>44</v>
      </c>
      <c r="D14" s="18">
        <f>D11*0.58333+D12*0.41667</f>
        <v>122609679</v>
      </c>
      <c r="E14" s="18"/>
      <c r="F14" s="18">
        <f>F11*0.58333+F12*0.41667</f>
        <v>122946619.33653998</v>
      </c>
    </row>
    <row r="15" spans="1:6">
      <c r="A15" s="27" t="s">
        <v>41</v>
      </c>
      <c r="D15" s="28">
        <v>-100512228</v>
      </c>
      <c r="E15" s="18"/>
      <c r="F15" s="28">
        <v>-108846558</v>
      </c>
    </row>
    <row r="16" spans="1:6">
      <c r="D16" s="18"/>
      <c r="E16" s="18"/>
      <c r="F16" s="18"/>
    </row>
    <row r="17" spans="1:7">
      <c r="A17" s="27" t="s">
        <v>37</v>
      </c>
      <c r="D17" s="18">
        <v>22097439</v>
      </c>
      <c r="E17" s="18"/>
      <c r="F17" s="18">
        <f>SUM(F14:F15)</f>
        <v>14100061.336539984</v>
      </c>
      <c r="G17" s="23" t="s">
        <v>112</v>
      </c>
    </row>
    <row r="18" spans="1:7">
      <c r="D18" s="18"/>
      <c r="E18" s="18"/>
      <c r="F18" s="18"/>
    </row>
    <row r="19" spans="1:7">
      <c r="D19" s="18"/>
      <c r="E19" s="18"/>
      <c r="F19" s="18"/>
    </row>
    <row r="20" spans="1:7">
      <c r="D20" s="18"/>
      <c r="E20" s="18"/>
      <c r="F20" s="18"/>
    </row>
    <row r="22" spans="1:7">
      <c r="D22" s="30"/>
    </row>
  </sheetData>
  <phoneticPr fontId="0" type="noConversion"/>
  <pageMargins left="0.75" right="0.75" top="1" bottom="1" header="0.5" footer="0.5"/>
  <pageSetup scale="7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Normal="100" workbookViewId="0">
      <selection activeCell="C27" sqref="C27"/>
    </sheetView>
  </sheetViews>
  <sheetFormatPr defaultRowHeight="12.75"/>
  <cols>
    <col min="1" max="1" width="31.5703125" customWidth="1"/>
    <col min="2" max="2" width="8.42578125" customWidth="1"/>
    <col min="3" max="3" width="15.7109375" customWidth="1"/>
    <col min="4" max="4" width="9.140625" style="3"/>
    <col min="5" max="5" width="10.7109375" bestFit="1" customWidth="1"/>
    <col min="6" max="6" width="15.7109375" customWidth="1"/>
  </cols>
  <sheetData>
    <row r="1" spans="1:7">
      <c r="A1" s="2" t="s">
        <v>8</v>
      </c>
      <c r="F1" s="2" t="s">
        <v>12</v>
      </c>
    </row>
    <row r="2" spans="1:7">
      <c r="A2" s="2" t="s">
        <v>11</v>
      </c>
      <c r="F2" s="2" t="s">
        <v>13</v>
      </c>
    </row>
    <row r="3" spans="1:7">
      <c r="A3" s="2" t="s">
        <v>24</v>
      </c>
      <c r="F3" s="2" t="s">
        <v>114</v>
      </c>
    </row>
    <row r="8" spans="1:7">
      <c r="B8" s="1"/>
      <c r="C8" s="1" t="s">
        <v>0</v>
      </c>
      <c r="D8" s="1"/>
      <c r="E8" s="1"/>
      <c r="F8" s="1" t="s">
        <v>1</v>
      </c>
      <c r="G8" s="1"/>
    </row>
    <row r="9" spans="1:7">
      <c r="B9" s="1" t="s">
        <v>9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</row>
    <row r="10" spans="1:7">
      <c r="A10" s="2" t="s">
        <v>7</v>
      </c>
      <c r="B10">
        <v>923</v>
      </c>
      <c r="C10" s="18">
        <v>-1834312</v>
      </c>
      <c r="D10" s="23" t="s">
        <v>49</v>
      </c>
      <c r="E10">
        <v>42.8536</v>
      </c>
      <c r="F10" s="18">
        <f>C10*0.428536</f>
        <v>-786068.72723199998</v>
      </c>
      <c r="G10" s="3" t="s">
        <v>116</v>
      </c>
    </row>
    <row r="11" spans="1:7">
      <c r="A11" s="2"/>
      <c r="C11" s="29"/>
      <c r="D11" s="32"/>
      <c r="E11" s="9"/>
      <c r="F11" s="29"/>
      <c r="G11" s="23"/>
    </row>
    <row r="12" spans="1:7">
      <c r="C12" s="4"/>
      <c r="E12" s="5"/>
      <c r="F12" s="16"/>
    </row>
    <row r="13" spans="1:7">
      <c r="A13" s="22"/>
      <c r="C13" s="18"/>
      <c r="D13" s="23"/>
      <c r="F13" s="29"/>
    </row>
    <row r="14" spans="1:7">
      <c r="A14" s="2"/>
      <c r="F14" s="17"/>
    </row>
    <row r="19" spans="1:7">
      <c r="A19" s="2" t="s">
        <v>10</v>
      </c>
    </row>
    <row r="20" spans="1:7">
      <c r="A20" s="19" t="s">
        <v>74</v>
      </c>
      <c r="B20" s="6"/>
      <c r="C20" s="6"/>
      <c r="D20" s="7"/>
      <c r="E20" s="6"/>
      <c r="F20" s="6"/>
      <c r="G20" s="8"/>
    </row>
    <row r="21" spans="1:7">
      <c r="A21" s="20" t="s">
        <v>75</v>
      </c>
      <c r="B21" s="9"/>
      <c r="C21" s="9"/>
      <c r="D21" s="10"/>
      <c r="E21" s="9"/>
      <c r="F21" s="9"/>
      <c r="G21" s="11"/>
    </row>
    <row r="22" spans="1:7">
      <c r="A22" s="20" t="s">
        <v>90</v>
      </c>
      <c r="B22" s="9"/>
      <c r="C22" s="9"/>
      <c r="D22" s="10"/>
      <c r="E22" s="9"/>
      <c r="F22" s="9"/>
      <c r="G22" s="11"/>
    </row>
    <row r="23" spans="1:7">
      <c r="A23" s="38" t="s">
        <v>89</v>
      </c>
      <c r="B23" s="13"/>
      <c r="C23" s="13"/>
      <c r="D23" s="14"/>
      <c r="E23" s="13"/>
      <c r="F23" s="13"/>
      <c r="G23" s="15"/>
    </row>
    <row r="26" spans="1:7">
      <c r="C26" s="21"/>
    </row>
    <row r="27" spans="1:7">
      <c r="A27" s="22"/>
      <c r="C27" s="25"/>
    </row>
    <row r="28" spans="1:7">
      <c r="A28" s="22"/>
      <c r="C28" s="21"/>
    </row>
  </sheetData>
  <pageMargins left="0.75" right="0.75" top="1" bottom="1" header="0.5" footer="0.5"/>
  <pageSetup scale="7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0"/>
  <sheetViews>
    <sheetView zoomScaleNormal="100" workbookViewId="0">
      <selection activeCell="B39" sqref="B39"/>
    </sheetView>
  </sheetViews>
  <sheetFormatPr defaultRowHeight="12.75"/>
  <cols>
    <col min="1" max="1" width="50.140625" customWidth="1"/>
    <col min="2" max="3" width="11.7109375" customWidth="1"/>
    <col min="4" max="4" width="11.28515625" customWidth="1"/>
    <col min="5" max="5" width="1.5703125" customWidth="1"/>
    <col min="6" max="6" width="13.140625" customWidth="1"/>
  </cols>
  <sheetData>
    <row r="1" spans="1:6">
      <c r="A1" s="2" t="s">
        <v>8</v>
      </c>
      <c r="D1" s="3"/>
      <c r="E1" s="3"/>
      <c r="F1" s="2" t="s">
        <v>12</v>
      </c>
    </row>
    <row r="2" spans="1:6">
      <c r="A2" s="2" t="s">
        <v>11</v>
      </c>
      <c r="D2" s="3"/>
      <c r="E2" s="3"/>
      <c r="F2" s="2" t="s">
        <v>13</v>
      </c>
    </row>
    <row r="3" spans="1:6">
      <c r="A3" s="2" t="s">
        <v>24</v>
      </c>
      <c r="D3" s="3"/>
      <c r="E3" s="3"/>
      <c r="F3" s="2" t="s">
        <v>115</v>
      </c>
    </row>
    <row r="5" spans="1:6">
      <c r="B5" s="10"/>
      <c r="D5" s="23"/>
      <c r="E5" s="23"/>
      <c r="F5" s="23"/>
    </row>
    <row r="6" spans="1:6">
      <c r="A6" s="2" t="s">
        <v>76</v>
      </c>
      <c r="D6" s="23"/>
      <c r="E6" s="23"/>
      <c r="F6" s="23"/>
    </row>
    <row r="7" spans="1:6">
      <c r="A7" s="2" t="s">
        <v>50</v>
      </c>
      <c r="D7" s="32"/>
      <c r="E7" s="32"/>
      <c r="F7" s="32"/>
    </row>
    <row r="8" spans="1:6">
      <c r="D8" s="10"/>
      <c r="E8" s="10"/>
      <c r="F8" s="10"/>
    </row>
    <row r="9" spans="1:6">
      <c r="A9" s="27"/>
      <c r="B9" s="33" t="s">
        <v>51</v>
      </c>
      <c r="D9" s="29"/>
      <c r="E9" s="29"/>
      <c r="F9" s="29"/>
    </row>
    <row r="10" spans="1:6">
      <c r="A10" s="22" t="s">
        <v>53</v>
      </c>
      <c r="B10" s="41"/>
      <c r="C10" t="s">
        <v>119</v>
      </c>
      <c r="D10" s="29"/>
      <c r="E10" s="29"/>
      <c r="F10" s="29"/>
    </row>
    <row r="11" spans="1:6">
      <c r="A11" s="22" t="s">
        <v>52</v>
      </c>
      <c r="B11" s="42"/>
      <c r="C11" t="s">
        <v>119</v>
      </c>
      <c r="D11" s="29"/>
      <c r="E11" s="29"/>
      <c r="F11" s="29"/>
    </row>
    <row r="12" spans="1:6">
      <c r="A12" s="22" t="s">
        <v>54</v>
      </c>
      <c r="B12" s="18">
        <v>1397556</v>
      </c>
      <c r="C12" t="s">
        <v>120</v>
      </c>
      <c r="D12" s="29"/>
      <c r="E12" s="29"/>
      <c r="F12" s="29"/>
    </row>
    <row r="13" spans="1:6">
      <c r="A13" s="22" t="s">
        <v>55</v>
      </c>
      <c r="B13" s="42"/>
      <c r="C13" t="s">
        <v>119</v>
      </c>
      <c r="D13" s="29"/>
      <c r="E13" s="29"/>
      <c r="F13" s="29"/>
    </row>
    <row r="14" spans="1:6">
      <c r="A14" s="22" t="s">
        <v>56</v>
      </c>
      <c r="B14" s="18">
        <v>195237</v>
      </c>
      <c r="C14" t="s">
        <v>120</v>
      </c>
      <c r="D14" s="29"/>
      <c r="E14" s="29"/>
      <c r="F14" s="29"/>
    </row>
    <row r="15" spans="1:6">
      <c r="A15" s="22" t="s">
        <v>57</v>
      </c>
      <c r="B15" s="42"/>
      <c r="C15" t="s">
        <v>119</v>
      </c>
      <c r="D15" s="29"/>
      <c r="E15" s="29"/>
      <c r="F15" s="29"/>
    </row>
    <row r="16" spans="1:6">
      <c r="A16" s="22" t="s">
        <v>58</v>
      </c>
      <c r="B16" s="18">
        <v>8386</v>
      </c>
      <c r="C16" t="s">
        <v>121</v>
      </c>
      <c r="D16" s="29"/>
      <c r="E16" s="29"/>
      <c r="F16" s="29"/>
    </row>
    <row r="17" spans="1:7">
      <c r="A17" s="22" t="s">
        <v>59</v>
      </c>
      <c r="B17" s="34" t="s">
        <v>60</v>
      </c>
      <c r="C17" s="22" t="s">
        <v>61</v>
      </c>
      <c r="D17" s="29"/>
      <c r="E17" s="29"/>
      <c r="F17" s="29"/>
    </row>
    <row r="18" spans="1:7">
      <c r="A18" s="22"/>
      <c r="B18" s="18"/>
      <c r="C18" s="22" t="s">
        <v>63</v>
      </c>
      <c r="D18" s="18"/>
      <c r="E18" s="18"/>
      <c r="F18" s="18"/>
      <c r="G18" s="23"/>
    </row>
    <row r="19" spans="1:7">
      <c r="A19" s="22"/>
      <c r="B19" s="18"/>
      <c r="C19" s="22" t="s">
        <v>64</v>
      </c>
      <c r="D19" s="18"/>
      <c r="E19" s="18"/>
      <c r="F19" s="18"/>
    </row>
    <row r="20" spans="1:7">
      <c r="C20" s="22" t="s">
        <v>62</v>
      </c>
      <c r="D20" s="18"/>
      <c r="E20" s="18"/>
      <c r="F20" s="18"/>
    </row>
    <row r="21" spans="1:7">
      <c r="A21" s="2" t="s">
        <v>77</v>
      </c>
      <c r="B21" s="18"/>
      <c r="D21" s="18"/>
      <c r="E21" s="18"/>
      <c r="F21" s="18"/>
    </row>
    <row r="22" spans="1:7">
      <c r="A22" s="2" t="s">
        <v>67</v>
      </c>
      <c r="B22" s="18"/>
    </row>
    <row r="23" spans="1:7">
      <c r="A23" s="22"/>
      <c r="B23" s="18"/>
      <c r="D23" s="30"/>
    </row>
    <row r="24" spans="1:7">
      <c r="A24" s="22"/>
      <c r="B24" s="33" t="s">
        <v>51</v>
      </c>
    </row>
    <row r="25" spans="1:7">
      <c r="A25" s="22" t="s">
        <v>54</v>
      </c>
      <c r="B25" s="18">
        <v>1173624</v>
      </c>
      <c r="C25" t="s">
        <v>120</v>
      </c>
    </row>
    <row r="26" spans="1:7">
      <c r="A26" s="22" t="s">
        <v>56</v>
      </c>
      <c r="B26" s="18">
        <v>672024</v>
      </c>
      <c r="C26" t="s">
        <v>120</v>
      </c>
    </row>
    <row r="27" spans="1:7">
      <c r="A27" s="22" t="s">
        <v>58</v>
      </c>
      <c r="B27" s="18">
        <v>33716</v>
      </c>
      <c r="C27" t="s">
        <v>121</v>
      </c>
    </row>
    <row r="28" spans="1:7">
      <c r="A28" s="22"/>
      <c r="B28" s="18"/>
    </row>
    <row r="29" spans="1:7">
      <c r="B29" s="18"/>
    </row>
    <row r="30" spans="1:7">
      <c r="A30" s="2" t="s">
        <v>83</v>
      </c>
      <c r="B30" s="18"/>
      <c r="C30" s="18"/>
    </row>
    <row r="31" spans="1:7">
      <c r="A31" s="22" t="s">
        <v>81</v>
      </c>
      <c r="B31" s="18">
        <v>1397556</v>
      </c>
      <c r="C31" s="18"/>
    </row>
    <row r="32" spans="1:7">
      <c r="A32" s="43"/>
      <c r="B32" s="44"/>
    </row>
    <row r="33" spans="1:3" ht="13.5" thickBot="1">
      <c r="A33" s="22" t="s">
        <v>82</v>
      </c>
      <c r="B33" s="45"/>
    </row>
    <row r="34" spans="1:3" ht="13.5" thickTop="1">
      <c r="B34" s="18"/>
    </row>
    <row r="35" spans="1:3">
      <c r="A35" s="2" t="s">
        <v>86</v>
      </c>
      <c r="B35" s="18"/>
      <c r="C35" s="18"/>
    </row>
    <row r="36" spans="1:3">
      <c r="A36" s="22" t="s">
        <v>85</v>
      </c>
      <c r="B36" s="42"/>
      <c r="C36" s="18"/>
    </row>
    <row r="37" spans="1:3">
      <c r="A37" s="22" t="s">
        <v>87</v>
      </c>
      <c r="B37" s="44"/>
    </row>
    <row r="38" spans="1:3" ht="13.5" thickBot="1">
      <c r="A38" s="22" t="s">
        <v>88</v>
      </c>
      <c r="B38" s="45"/>
    </row>
    <row r="39" spans="1:3" ht="13.5" thickTop="1">
      <c r="B39" s="18"/>
    </row>
    <row r="40" spans="1:3">
      <c r="B40" s="18"/>
    </row>
    <row r="41" spans="1:3">
      <c r="B41" s="35" t="s">
        <v>66</v>
      </c>
      <c r="C41" s="35" t="s">
        <v>66</v>
      </c>
    </row>
    <row r="42" spans="1:3">
      <c r="A42" s="2" t="s">
        <v>65</v>
      </c>
      <c r="B42" s="36" t="s">
        <v>68</v>
      </c>
      <c r="C42" s="36" t="s">
        <v>69</v>
      </c>
    </row>
    <row r="43" spans="1:3">
      <c r="A43" s="22" t="s">
        <v>70</v>
      </c>
      <c r="B43" s="18">
        <v>1397556</v>
      </c>
      <c r="C43" s="18">
        <v>1173624</v>
      </c>
    </row>
    <row r="44" spans="1:3">
      <c r="A44" s="22" t="s">
        <v>78</v>
      </c>
      <c r="B44" s="24">
        <v>4.3999999999999997E-2</v>
      </c>
      <c r="C44" s="24">
        <v>4.3999999999999997E-2</v>
      </c>
    </row>
    <row r="45" spans="1:3">
      <c r="A45" s="22" t="s">
        <v>79</v>
      </c>
      <c r="B45" s="18">
        <f>B43*1.044</f>
        <v>1459048.4640000002</v>
      </c>
      <c r="C45" s="18">
        <f>C43*1.044</f>
        <v>1225263.456</v>
      </c>
    </row>
    <row r="46" spans="1:3">
      <c r="A46" s="22" t="s">
        <v>71</v>
      </c>
      <c r="B46" s="28">
        <v>-250000</v>
      </c>
      <c r="C46" s="28">
        <v>-600000</v>
      </c>
    </row>
    <row r="47" spans="1:3" ht="13.5" thickBot="1">
      <c r="A47" s="22" t="s">
        <v>72</v>
      </c>
      <c r="B47" s="39">
        <f>SUM(B45:B46)</f>
        <v>1209048.4640000002</v>
      </c>
      <c r="C47" s="39">
        <f>SUM(C45:C46)</f>
        <v>625263.45600000001</v>
      </c>
    </row>
    <row r="48" spans="1:3" ht="13.5" thickTop="1">
      <c r="B48" s="18"/>
      <c r="C48" s="18"/>
    </row>
    <row r="49" spans="1:3">
      <c r="A49" s="2" t="s">
        <v>84</v>
      </c>
      <c r="B49" s="37">
        <f>B47+C47</f>
        <v>1834311.9200000002</v>
      </c>
      <c r="C49" s="37" t="s">
        <v>73</v>
      </c>
    </row>
    <row r="50" spans="1:3">
      <c r="B50" s="18"/>
      <c r="C50" s="18"/>
    </row>
  </sheetData>
  <pageMargins left="0.75" right="0.75" top="1" bottom="1" header="0.5" footer="0.5"/>
  <pageSetup scale="7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6"/>
  <sheetViews>
    <sheetView zoomScaleNormal="100" workbookViewId="0">
      <selection activeCell="H36" sqref="H36"/>
    </sheetView>
  </sheetViews>
  <sheetFormatPr defaultRowHeight="12.75"/>
  <cols>
    <col min="1" max="1" width="34.42578125" customWidth="1"/>
    <col min="2" max="2" width="8.42578125" customWidth="1"/>
    <col min="3" max="3" width="15.7109375" customWidth="1"/>
    <col min="4" max="4" width="9.140625" style="3"/>
    <col min="5" max="5" width="10.7109375" bestFit="1" customWidth="1"/>
    <col min="6" max="6" width="15.7109375" customWidth="1"/>
  </cols>
  <sheetData>
    <row r="1" spans="1:7">
      <c r="A1" s="2" t="s">
        <v>8</v>
      </c>
      <c r="F1" s="2" t="s">
        <v>12</v>
      </c>
    </row>
    <row r="2" spans="1:7">
      <c r="A2" s="2" t="s">
        <v>11</v>
      </c>
      <c r="F2" s="2" t="s">
        <v>13</v>
      </c>
    </row>
    <row r="3" spans="1:7">
      <c r="A3" s="2" t="s">
        <v>24</v>
      </c>
      <c r="F3" s="2" t="s">
        <v>117</v>
      </c>
    </row>
    <row r="8" spans="1:7">
      <c r="B8" s="1"/>
      <c r="C8" s="1" t="s">
        <v>0</v>
      </c>
      <c r="D8" s="1"/>
      <c r="E8" s="1"/>
      <c r="F8" s="1" t="s">
        <v>1</v>
      </c>
      <c r="G8" s="1"/>
    </row>
    <row r="9" spans="1:7">
      <c r="B9" s="1" t="s">
        <v>9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</row>
    <row r="10" spans="1:7">
      <c r="A10" s="2" t="s">
        <v>91</v>
      </c>
      <c r="G10" s="3"/>
    </row>
    <row r="11" spans="1:7">
      <c r="A11" s="22" t="s">
        <v>92</v>
      </c>
      <c r="B11">
        <v>105</v>
      </c>
      <c r="C11" s="18">
        <v>-8923301</v>
      </c>
      <c r="D11" s="23" t="s">
        <v>94</v>
      </c>
      <c r="E11">
        <v>43.154699999999998</v>
      </c>
      <c r="F11" s="18">
        <f>C11*0.431547</f>
        <v>-3850823.7766470001</v>
      </c>
      <c r="G11" s="23"/>
    </row>
    <row r="12" spans="1:7">
      <c r="A12" s="22" t="s">
        <v>93</v>
      </c>
      <c r="B12">
        <v>105</v>
      </c>
      <c r="C12" s="40">
        <v>-2223469</v>
      </c>
      <c r="D12" s="23" t="s">
        <v>94</v>
      </c>
      <c r="E12">
        <v>43.154699999999998</v>
      </c>
      <c r="F12" s="28">
        <f>C12*0.431547</f>
        <v>-959531.37654299999</v>
      </c>
    </row>
    <row r="13" spans="1:7" ht="13.5" thickBot="1">
      <c r="A13" s="22"/>
      <c r="C13" s="39">
        <f>SUM(C11:C12)</f>
        <v>-11146770</v>
      </c>
      <c r="D13" s="23"/>
      <c r="F13" s="39">
        <f>SUM(F11:F12)</f>
        <v>-4810355.15319</v>
      </c>
    </row>
    <row r="14" spans="1:7" ht="13.5" thickTop="1">
      <c r="A14" s="2"/>
      <c r="F14" s="17"/>
    </row>
    <row r="15" spans="1:7">
      <c r="A15" s="2"/>
      <c r="C15" s="1" t="s">
        <v>0</v>
      </c>
      <c r="F15" s="17"/>
    </row>
    <row r="16" spans="1:7">
      <c r="A16" s="2"/>
      <c r="C16" s="33" t="s">
        <v>2</v>
      </c>
      <c r="F16" s="17"/>
    </row>
    <row r="17" spans="1:7">
      <c r="A17" s="2" t="s">
        <v>99</v>
      </c>
      <c r="C17" s="18"/>
      <c r="F17" s="17"/>
    </row>
    <row r="18" spans="1:7">
      <c r="A18" s="22" t="s">
        <v>100</v>
      </c>
      <c r="C18" s="18">
        <v>6763094</v>
      </c>
      <c r="F18" s="17"/>
    </row>
    <row r="19" spans="1:7">
      <c r="A19" s="22" t="s">
        <v>102</v>
      </c>
      <c r="C19" s="28">
        <v>2160207</v>
      </c>
      <c r="F19" s="17"/>
    </row>
    <row r="20" spans="1:7">
      <c r="A20" s="2"/>
      <c r="C20" s="18">
        <f>SUM(C18:C19)</f>
        <v>8923301</v>
      </c>
      <c r="F20" s="17"/>
    </row>
    <row r="21" spans="1:7">
      <c r="A21" s="2" t="s">
        <v>101</v>
      </c>
      <c r="C21" s="18"/>
      <c r="F21" s="17"/>
    </row>
    <row r="22" spans="1:7">
      <c r="A22" s="22" t="s">
        <v>103</v>
      </c>
      <c r="C22" s="18">
        <v>1014053</v>
      </c>
      <c r="F22" s="17"/>
    </row>
    <row r="23" spans="1:7">
      <c r="A23" s="22" t="s">
        <v>104</v>
      </c>
      <c r="C23" s="18">
        <v>954663</v>
      </c>
    </row>
    <row r="24" spans="1:7">
      <c r="A24" s="22" t="s">
        <v>105</v>
      </c>
      <c r="C24" s="28">
        <v>254753</v>
      </c>
    </row>
    <row r="25" spans="1:7">
      <c r="C25" s="18">
        <f>SUM(C22:C24)</f>
        <v>2223469</v>
      </c>
    </row>
    <row r="26" spans="1:7">
      <c r="C26" s="18"/>
    </row>
    <row r="27" spans="1:7">
      <c r="A27" s="2" t="s">
        <v>10</v>
      </c>
    </row>
    <row r="28" spans="1:7">
      <c r="A28" s="19" t="s">
        <v>96</v>
      </c>
      <c r="B28" s="6"/>
      <c r="C28" s="6"/>
      <c r="D28" s="7"/>
      <c r="E28" s="6"/>
      <c r="F28" s="6"/>
      <c r="G28" s="8"/>
    </row>
    <row r="29" spans="1:7">
      <c r="A29" s="20" t="s">
        <v>97</v>
      </c>
      <c r="B29" s="9"/>
      <c r="C29" s="9"/>
      <c r="D29" s="10"/>
      <c r="E29" s="9"/>
      <c r="F29" s="9"/>
      <c r="G29" s="11"/>
    </row>
    <row r="30" spans="1:7">
      <c r="A30" s="20" t="s">
        <v>98</v>
      </c>
      <c r="B30" s="9"/>
      <c r="C30" s="9"/>
      <c r="D30" s="10"/>
      <c r="E30" s="9"/>
      <c r="F30" s="9"/>
      <c r="G30" s="11"/>
    </row>
    <row r="31" spans="1:7">
      <c r="A31" s="38" t="s">
        <v>95</v>
      </c>
      <c r="B31" s="13"/>
      <c r="C31" s="13"/>
      <c r="D31" s="14"/>
      <c r="E31" s="13"/>
      <c r="F31" s="13"/>
      <c r="G31" s="15"/>
    </row>
    <row r="34" spans="1:3">
      <c r="C34" s="21"/>
    </row>
    <row r="35" spans="1:3">
      <c r="A35" s="22"/>
      <c r="C35" s="25"/>
    </row>
    <row r="36" spans="1:3">
      <c r="A36" s="22"/>
      <c r="C36" s="21"/>
    </row>
  </sheetData>
  <pageMargins left="0.75" right="0.75" top="1" bottom="1" header="0.5" footer="0.5"/>
  <pageSetup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DPU Adjust 6.1 DIR-REV REQ</vt:lpstr>
      <vt:lpstr>DPU Adjust 6.2 DIR-REV REQ</vt:lpstr>
      <vt:lpstr>DPU Adjust 6.3 DIR-REV REQ</vt:lpstr>
      <vt:lpstr>DPU Adjust 6.5 DIR-REV REQ</vt:lpstr>
      <vt:lpstr>DPU Adjust 6.6 DIR-REV REQ</vt:lpstr>
      <vt:lpstr>DPU Adjust 6.6.1 DIR-REV REQ</vt:lpstr>
      <vt:lpstr>DPU Adjust 6.7 DIR-REV REQ</vt:lpstr>
      <vt:lpstr>DPU Adjust 6.7.1 DIR-REV REQ </vt:lpstr>
      <vt:lpstr>DPU Adjust 6.8 DIR-REV REQ</vt:lpstr>
      <vt:lpstr>Sheet2</vt:lpstr>
      <vt:lpstr>Sheet3</vt:lpstr>
      <vt:lpstr>'DPU Adjust 6.1 DIR-REV REQ'!Print_Area</vt:lpstr>
      <vt:lpstr>'DPU Adjust 6.2 DIR-REV REQ'!Print_Area</vt:lpstr>
      <vt:lpstr>'DPU Adjust 6.3 DIR-REV REQ'!Print_Area</vt:lpstr>
      <vt:lpstr>'DPU Adjust 6.5 DIR-REV REQ'!Print_Area</vt:lpstr>
      <vt:lpstr>'DPU Adjust 6.6 DIR-REV REQ'!Print_Area</vt:lpstr>
      <vt:lpstr>'DPU Adjust 6.6.1 DIR-REV REQ'!Print_Area</vt:lpstr>
      <vt:lpstr>'DPU Adjust 6.7 DIR-REV REQ'!Print_Area</vt:lpstr>
      <vt:lpstr>'DPU Adjust 6.7.1 DIR-REV REQ '!Print_Area</vt:lpstr>
      <vt:lpstr>'DPU Adjust 6.8 DIR-REV REQ'!Print_Area</vt:lpstr>
    </vt:vector>
  </TitlesOfParts>
  <Company>Department of Commerce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mclevela</dc:creator>
  <cp:lastModifiedBy>Melissa Robyn Paschal</cp:lastModifiedBy>
  <cp:lastPrinted>2012-06-12T13:26:11Z</cp:lastPrinted>
  <dcterms:created xsi:type="dcterms:W3CDTF">2003-10-23T19:51:56Z</dcterms:created>
  <dcterms:modified xsi:type="dcterms:W3CDTF">2012-06-14T15:37:43Z</dcterms:modified>
</cp:coreProperties>
</file>