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45" windowWidth="19320" windowHeight="10545" activeTab="2"/>
  </bookViews>
  <sheets>
    <sheet name="DPU KHSA 2.3.1" sheetId="1" r:id="rId1"/>
    <sheet name="DPU KHSA 2.3.2" sheetId="2" r:id="rId2"/>
    <sheet name="DPU KHSA 2.3.3" sheetId="3" r:id="rId3"/>
  </sheets>
  <definedNames>
    <definedName name="_xlnm.Print_Area" localSheetId="0">'DPU KHSA 2.3.1'!$A$1:$I$25</definedName>
  </definedNames>
  <calcPr calcId="125725"/>
</workbook>
</file>

<file path=xl/calcChain.xml><?xml version="1.0" encoding="utf-8"?>
<calcChain xmlns="http://schemas.openxmlformats.org/spreadsheetml/2006/main">
  <c r="C31" i="3"/>
  <c r="C32" s="1"/>
  <c r="C28"/>
  <c r="D14"/>
  <c r="C33" l="1"/>
  <c r="E14"/>
  <c r="I21" i="2" l="1"/>
  <c r="C34" i="3"/>
  <c r="D15"/>
  <c r="E15"/>
  <c r="C35" l="1"/>
  <c r="D16"/>
  <c r="E16" l="1"/>
  <c r="C36"/>
  <c r="H20" i="1"/>
  <c r="D17" i="3" l="1"/>
  <c r="C37"/>
  <c r="C38" l="1"/>
  <c r="E17"/>
  <c r="C39" l="1"/>
  <c r="D18"/>
  <c r="E18" s="1"/>
  <c r="D19" l="1"/>
  <c r="E19" s="1"/>
  <c r="C40"/>
  <c r="D20" l="1"/>
  <c r="E20" s="1"/>
  <c r="C41"/>
  <c r="D21" l="1"/>
  <c r="E21" s="1"/>
  <c r="C42"/>
  <c r="D22" l="1"/>
  <c r="E22" s="1"/>
  <c r="D23" l="1"/>
  <c r="E23" s="1"/>
  <c r="D24" l="1"/>
  <c r="E24" s="1"/>
  <c r="D25" l="1"/>
  <c r="E25" s="1"/>
  <c r="D26" l="1"/>
  <c r="E26" s="1"/>
  <c r="D27" l="1"/>
  <c r="E27" s="1"/>
  <c r="D28" l="1"/>
  <c r="E28" s="1"/>
  <c r="D29" l="1"/>
  <c r="E29" s="1"/>
  <c r="D30" l="1"/>
  <c r="G26" s="1"/>
  <c r="E30" l="1"/>
  <c r="D31" s="1"/>
  <c r="E31" l="1"/>
  <c r="D32" s="1"/>
  <c r="E32" s="1"/>
  <c r="D33" s="1"/>
  <c r="E33" s="1"/>
  <c r="D34" s="1"/>
  <c r="E34" s="1"/>
  <c r="D35" s="1"/>
  <c r="E35" s="1"/>
  <c r="D36" s="1"/>
  <c r="E36" s="1"/>
  <c r="D37" s="1"/>
  <c r="E37" s="1"/>
  <c r="D38" s="1"/>
  <c r="E38" s="1"/>
  <c r="D39" s="1"/>
  <c r="E39" s="1"/>
  <c r="D40" s="1"/>
  <c r="E40" s="1"/>
  <c r="D41" s="1"/>
  <c r="E41" s="1"/>
  <c r="D42" s="1"/>
  <c r="G40" l="1"/>
  <c r="E42"/>
  <c r="D44"/>
</calcChain>
</file>

<file path=xl/sharedStrings.xml><?xml version="1.0" encoding="utf-8"?>
<sst xmlns="http://schemas.openxmlformats.org/spreadsheetml/2006/main" count="40" uniqueCount="24">
  <si>
    <t>Relicensing Project Costs</t>
  </si>
  <si>
    <t>Summary by Cost Category:</t>
  </si>
  <si>
    <t>Materials</t>
  </si>
  <si>
    <t>Company Labor</t>
  </si>
  <si>
    <t>AFUDC</t>
  </si>
  <si>
    <t>Legal Services</t>
  </si>
  <si>
    <t>Other Outside Contractors</t>
  </si>
  <si>
    <t>Other Costs</t>
  </si>
  <si>
    <t>Capital Overheads</t>
  </si>
  <si>
    <t>Total</t>
  </si>
  <si>
    <t>10-035-124</t>
  </si>
  <si>
    <t>11-035-200</t>
  </si>
  <si>
    <t>Percent</t>
  </si>
  <si>
    <t xml:space="preserve">Total </t>
  </si>
  <si>
    <t>Relicensing Project Costs, Comparison</t>
  </si>
  <si>
    <t>As of Jun 2010</t>
  </si>
  <si>
    <t>As of Dec 2010</t>
  </si>
  <si>
    <t>Balance</t>
  </si>
  <si>
    <t>Relicensing Project Balance May 30, 2012</t>
  </si>
  <si>
    <t>Rate</t>
  </si>
  <si>
    <t>Total AFUDC</t>
  </si>
  <si>
    <t>Klamath Relicensing Costs</t>
  </si>
  <si>
    <t>Klamath Relicensing Balance Jan.1/11</t>
  </si>
  <si>
    <t>Difference</t>
  </si>
</sst>
</file>

<file path=xl/styles.xml><?xml version="1.0" encoding="utf-8"?>
<styleSheet xmlns="http://schemas.openxmlformats.org/spreadsheetml/2006/main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[$-409]mmm\-yy;@"/>
  </numFmts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2"/>
      <name val="Calibri"/>
      <family val="2"/>
      <scheme val="minor"/>
    </font>
    <font>
      <sz val="11"/>
      <color rgb="FF0000CC"/>
      <name val="Calibri"/>
      <family val="2"/>
      <scheme val="minor"/>
    </font>
    <font>
      <sz val="10"/>
      <name val="Arial"/>
      <family val="2"/>
    </font>
    <font>
      <sz val="18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10"/>
      <color rgb="FF0000CC"/>
      <name val="Arial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55">
    <xf numFmtId="0" fontId="0" fillId="0" borderId="0" xfId="0"/>
    <xf numFmtId="0" fontId="0" fillId="0" borderId="0" xfId="0" applyFont="1"/>
    <xf numFmtId="0" fontId="3" fillId="0" borderId="0" xfId="0" applyFont="1"/>
    <xf numFmtId="164" fontId="0" fillId="0" borderId="0" xfId="0" applyNumberFormat="1" applyFont="1"/>
    <xf numFmtId="0" fontId="0" fillId="0" borderId="0" xfId="0" applyAlignment="1">
      <alignment horizontal="center"/>
    </xf>
    <xf numFmtId="164" fontId="0" fillId="0" borderId="0" xfId="0" applyNumberFormat="1"/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10" fontId="0" fillId="0" borderId="0" xfId="3" applyNumberFormat="1" applyFont="1" applyAlignment="1">
      <alignment horizontal="center"/>
    </xf>
    <xf numFmtId="10" fontId="0" fillId="0" borderId="1" xfId="3" applyNumberFormat="1" applyFont="1" applyBorder="1" applyAlignment="1">
      <alignment horizontal="center"/>
    </xf>
    <xf numFmtId="10" fontId="0" fillId="0" borderId="0" xfId="0" applyNumberFormat="1" applyAlignment="1">
      <alignment horizontal="center"/>
    </xf>
    <xf numFmtId="0" fontId="2" fillId="0" borderId="0" xfId="0" applyFont="1"/>
    <xf numFmtId="165" fontId="0" fillId="0" borderId="0" xfId="0" applyNumberFormat="1"/>
    <xf numFmtId="165" fontId="0" fillId="0" borderId="1" xfId="0" applyNumberFormat="1" applyBorder="1"/>
    <xf numFmtId="0" fontId="6" fillId="0" borderId="0" xfId="0" applyFont="1"/>
    <xf numFmtId="165" fontId="0" fillId="0" borderId="0" xfId="0" applyNumberFormat="1" applyBorder="1"/>
    <xf numFmtId="0" fontId="0" fillId="0" borderId="0" xfId="0" applyFill="1"/>
    <xf numFmtId="0" fontId="5" fillId="0" borderId="0" xfId="0" applyFont="1" applyFill="1" applyBorder="1"/>
    <xf numFmtId="165" fontId="0" fillId="0" borderId="0" xfId="0" applyNumberFormat="1" applyFill="1" applyBorder="1"/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164" fontId="4" fillId="0" borderId="0" xfId="2" applyNumberFormat="1" applyFont="1" applyFill="1" applyBorder="1"/>
    <xf numFmtId="164" fontId="0" fillId="0" borderId="0" xfId="0" applyNumberFormat="1" applyFill="1" applyBorder="1"/>
    <xf numFmtId="165" fontId="4" fillId="0" borderId="0" xfId="1" applyNumberFormat="1" applyFont="1" applyFill="1" applyBorder="1"/>
    <xf numFmtId="0" fontId="2" fillId="0" borderId="0" xfId="0" applyFont="1" applyAlignment="1">
      <alignment horizontal="center"/>
    </xf>
    <xf numFmtId="0" fontId="7" fillId="0" borderId="0" xfId="0" applyFont="1"/>
    <xf numFmtId="0" fontId="8" fillId="0" borderId="0" xfId="0" applyFont="1" applyFill="1"/>
    <xf numFmtId="10" fontId="5" fillId="0" borderId="0" xfId="3" applyNumberFormat="1" applyFont="1" applyFill="1" applyAlignment="1">
      <alignment horizontal="center"/>
    </xf>
    <xf numFmtId="0" fontId="8" fillId="0" borderId="0" xfId="0" applyFont="1"/>
    <xf numFmtId="165" fontId="8" fillId="0" borderId="0" xfId="4" applyNumberFormat="1" applyFont="1"/>
    <xf numFmtId="166" fontId="8" fillId="0" borderId="0" xfId="0" applyNumberFormat="1" applyFont="1"/>
    <xf numFmtId="0" fontId="7" fillId="0" borderId="0" xfId="0" applyFont="1" applyFill="1"/>
    <xf numFmtId="0" fontId="9" fillId="0" borderId="0" xfId="0" applyFont="1" applyFill="1" applyAlignment="1">
      <alignment horizontal="center"/>
    </xf>
    <xf numFmtId="10" fontId="7" fillId="0" borderId="0" xfId="3" applyNumberFormat="1" applyFont="1" applyFill="1" applyAlignment="1">
      <alignment horizontal="center"/>
    </xf>
    <xf numFmtId="166" fontId="8" fillId="0" borderId="2" xfId="0" applyNumberFormat="1" applyFont="1" applyBorder="1"/>
    <xf numFmtId="165" fontId="8" fillId="0" borderId="2" xfId="4" applyNumberFormat="1" applyFont="1" applyBorder="1"/>
    <xf numFmtId="165" fontId="9" fillId="0" borderId="2" xfId="4" applyNumberFormat="1" applyFont="1" applyBorder="1"/>
    <xf numFmtId="0" fontId="8" fillId="0" borderId="2" xfId="0" applyFont="1" applyBorder="1"/>
    <xf numFmtId="0" fontId="0" fillId="0" borderId="2" xfId="0" applyBorder="1"/>
    <xf numFmtId="0" fontId="0" fillId="0" borderId="0" xfId="0" applyBorder="1"/>
    <xf numFmtId="0" fontId="10" fillId="0" borderId="0" xfId="0" applyFont="1"/>
    <xf numFmtId="17" fontId="0" fillId="0" borderId="0" xfId="0" applyNumberFormat="1"/>
    <xf numFmtId="165" fontId="11" fillId="0" borderId="0" xfId="4" applyNumberFormat="1" applyFont="1"/>
    <xf numFmtId="10" fontId="0" fillId="0" borderId="0" xfId="0" applyNumberFormat="1"/>
    <xf numFmtId="10" fontId="11" fillId="0" borderId="0" xfId="0" applyNumberFormat="1" applyFont="1"/>
    <xf numFmtId="10" fontId="11" fillId="0" borderId="0" xfId="0" applyNumberFormat="1" applyFont="1" applyFill="1"/>
    <xf numFmtId="10" fontId="11" fillId="0" borderId="2" xfId="0" applyNumberFormat="1" applyFont="1" applyBorder="1"/>
    <xf numFmtId="165" fontId="5" fillId="0" borderId="0" xfId="0" applyNumberFormat="1" applyFont="1" applyAlignment="1">
      <alignment horizontal="right"/>
    </xf>
    <xf numFmtId="0" fontId="12" fillId="0" borderId="0" xfId="0" applyFont="1" applyAlignment="1">
      <alignment horizontal="right"/>
    </xf>
    <xf numFmtId="0" fontId="13" fillId="0" borderId="0" xfId="0" applyFont="1" applyAlignment="1">
      <alignment horizontal="right"/>
    </xf>
    <xf numFmtId="164" fontId="4" fillId="2" borderId="0" xfId="2" applyNumberFormat="1" applyFont="1" applyFill="1"/>
    <xf numFmtId="165" fontId="4" fillId="2" borderId="0" xfId="1" applyNumberFormat="1" applyFont="1" applyFill="1"/>
    <xf numFmtId="165" fontId="4" fillId="2" borderId="1" xfId="1" applyNumberFormat="1" applyFont="1" applyFill="1" applyBorder="1"/>
    <xf numFmtId="0" fontId="2" fillId="0" borderId="0" xfId="0" applyFont="1" applyFill="1"/>
    <xf numFmtId="0" fontId="4" fillId="0" borderId="0" xfId="0" applyFont="1" applyFill="1"/>
  </cellXfs>
  <cellStyles count="5">
    <cellStyle name="Comma" xfId="1" builtinId="3"/>
    <cellStyle name="Comma 2 4 2" xfId="4"/>
    <cellStyle name="Currency" xfId="2" builtinId="4"/>
    <cellStyle name="Normal" xfId="0" builtinId="0"/>
    <cellStyle name="Percent" xfId="3" builtinId="5"/>
  </cellStyles>
  <dxfs count="0"/>
  <tableStyles count="0" defaultTableStyle="TableStyleMedium9" defaultPivotStyle="PivotStyleLight16"/>
  <colors>
    <mruColors>
      <color rgb="FF0000C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154781</xdr:colOff>
      <xdr:row>13</xdr:row>
      <xdr:rowOff>47625</xdr:rowOff>
    </xdr:from>
    <xdr:to>
      <xdr:col>5</xdr:col>
      <xdr:colOff>500063</xdr:colOff>
      <xdr:row>29</xdr:row>
      <xdr:rowOff>11906</xdr:rowOff>
    </xdr:to>
    <xdr:sp macro="" textlink="">
      <xdr:nvSpPr>
        <xdr:cNvPr id="2" name="Right Brace 1"/>
        <xdr:cNvSpPr/>
      </xdr:nvSpPr>
      <xdr:spPr>
        <a:xfrm>
          <a:off x="18614231" y="2057400"/>
          <a:ext cx="345282" cy="3031331"/>
        </a:xfrm>
        <a:prstGeom prst="rightBrace">
          <a:avLst/>
        </a:prstGeom>
        <a:ln w="158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5</xdr:col>
      <xdr:colOff>642937</xdr:colOff>
      <xdr:row>20</xdr:row>
      <xdr:rowOff>0</xdr:rowOff>
    </xdr:from>
    <xdr:to>
      <xdr:col>7</xdr:col>
      <xdr:colOff>333374</xdr:colOff>
      <xdr:row>22</xdr:row>
      <xdr:rowOff>142875</xdr:rowOff>
    </xdr:to>
    <xdr:sp macro="" textlink="">
      <xdr:nvSpPr>
        <xdr:cNvPr id="3" name="TextBox 2"/>
        <xdr:cNvSpPr txBox="1"/>
      </xdr:nvSpPr>
      <xdr:spPr>
        <a:xfrm>
          <a:off x="19102387" y="3352800"/>
          <a:ext cx="1385887" cy="5334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100"/>
            <a:t>DPU Data Request 2.14 Supplement</a:t>
          </a:r>
        </a:p>
      </xdr:txBody>
    </xdr:sp>
    <xdr:clientData/>
  </xdr:twoCellAnchor>
  <xdr:twoCellAnchor>
    <xdr:from>
      <xdr:col>5</xdr:col>
      <xdr:colOff>154782</xdr:colOff>
      <xdr:row>30</xdr:row>
      <xdr:rowOff>35718</xdr:rowOff>
    </xdr:from>
    <xdr:to>
      <xdr:col>5</xdr:col>
      <xdr:colOff>500064</xdr:colOff>
      <xdr:row>42</xdr:row>
      <xdr:rowOff>35718</xdr:rowOff>
    </xdr:to>
    <xdr:sp macro="" textlink="">
      <xdr:nvSpPr>
        <xdr:cNvPr id="4" name="Right Brace 3"/>
        <xdr:cNvSpPr/>
      </xdr:nvSpPr>
      <xdr:spPr>
        <a:xfrm>
          <a:off x="18614232" y="5303043"/>
          <a:ext cx="345282" cy="2286000"/>
        </a:xfrm>
        <a:prstGeom prst="rightBrace">
          <a:avLst/>
        </a:prstGeom>
        <a:ln w="158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5</xdr:col>
      <xdr:colOff>631032</xdr:colOff>
      <xdr:row>35</xdr:row>
      <xdr:rowOff>1</xdr:rowOff>
    </xdr:from>
    <xdr:to>
      <xdr:col>7</xdr:col>
      <xdr:colOff>321469</xdr:colOff>
      <xdr:row>37</xdr:row>
      <xdr:rowOff>107156</xdr:rowOff>
    </xdr:to>
    <xdr:sp macro="" textlink="">
      <xdr:nvSpPr>
        <xdr:cNvPr id="5" name="TextBox 4"/>
        <xdr:cNvSpPr txBox="1"/>
      </xdr:nvSpPr>
      <xdr:spPr>
        <a:xfrm>
          <a:off x="19090482" y="6219826"/>
          <a:ext cx="1385887" cy="48815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100"/>
            <a:t>DPU DPU</a:t>
          </a:r>
          <a:r>
            <a:rPr lang="en-US" sz="1100" baseline="0"/>
            <a:t> Projection</a:t>
          </a:r>
        </a:p>
        <a:p>
          <a:r>
            <a:rPr lang="en-US" sz="1100" baseline="0"/>
            <a:t>Test Period</a:t>
          </a:r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34"/>
  <sheetViews>
    <sheetView view="pageLayout" zoomScaleNormal="100" zoomScaleSheetLayoutView="90" workbookViewId="0">
      <selection activeCell="H6" sqref="H6"/>
    </sheetView>
  </sheetViews>
  <sheetFormatPr defaultRowHeight="15"/>
  <cols>
    <col min="1" max="1" width="10.28515625" customWidth="1"/>
    <col min="6" max="6" width="15.28515625" customWidth="1"/>
    <col min="7" max="7" width="4.140625" customWidth="1"/>
    <col min="8" max="8" width="13.5703125" customWidth="1"/>
    <col min="9" max="9" width="5.5703125" customWidth="1"/>
    <col min="10" max="11" width="12.7109375" customWidth="1"/>
    <col min="12" max="12" width="11.5703125" customWidth="1"/>
    <col min="16" max="16" width="15.140625" customWidth="1"/>
    <col min="17" max="17" width="4.42578125" customWidth="1"/>
    <col min="18" max="18" width="14.42578125" customWidth="1"/>
    <col min="19" max="19" width="5.5703125" customWidth="1"/>
    <col min="20" max="20" width="12.7109375" customWidth="1"/>
    <col min="21" max="21" width="9" customWidth="1"/>
    <col min="22" max="22" width="16" customWidth="1"/>
    <col min="23" max="30" width="12.7109375" customWidth="1"/>
    <col min="31" max="31" width="17.85546875" customWidth="1"/>
    <col min="32" max="32" width="5" customWidth="1"/>
    <col min="33" max="33" width="12.42578125" customWidth="1"/>
    <col min="34" max="35" width="9.28515625" bestFit="1" customWidth="1"/>
    <col min="37" max="37" width="9.7109375" bestFit="1" customWidth="1"/>
    <col min="38" max="38" width="9.28515625" bestFit="1" customWidth="1"/>
    <col min="39" max="39" width="12.7109375" customWidth="1"/>
    <col min="42" max="42" width="10.28515625" customWidth="1"/>
    <col min="44" max="44" width="10.28515625" customWidth="1"/>
    <col min="45" max="45" width="15.7109375" customWidth="1"/>
  </cols>
  <sheetData>
    <row r="1" spans="1:42" ht="15.75">
      <c r="I1" s="48"/>
    </row>
    <row r="2" spans="1:42" ht="15.75">
      <c r="I2" s="49"/>
    </row>
    <row r="3" spans="1:42" ht="15.75">
      <c r="I3" s="49"/>
    </row>
    <row r="4" spans="1:42" ht="15.75">
      <c r="I4" s="49"/>
      <c r="AP4" s="25"/>
    </row>
    <row r="5" spans="1:42" ht="15.75">
      <c r="I5" s="49"/>
      <c r="AP5" s="25"/>
    </row>
    <row r="6" spans="1:42" ht="23.25">
      <c r="A6" s="14" t="s">
        <v>21</v>
      </c>
      <c r="I6" s="49"/>
      <c r="AP6" s="25"/>
    </row>
    <row r="7" spans="1:42">
      <c r="L7" s="6"/>
      <c r="AP7" s="25"/>
    </row>
    <row r="9" spans="1:42">
      <c r="C9" s="11" t="s">
        <v>0</v>
      </c>
    </row>
    <row r="10" spans="1:42">
      <c r="F10" s="24" t="s">
        <v>11</v>
      </c>
    </row>
    <row r="11" spans="1:42" ht="15.75">
      <c r="C11" s="2" t="s">
        <v>1</v>
      </c>
      <c r="F11" s="24" t="s">
        <v>16</v>
      </c>
      <c r="H11" s="4" t="s">
        <v>12</v>
      </c>
    </row>
    <row r="12" spans="1:42">
      <c r="C12" s="1" t="s">
        <v>2</v>
      </c>
      <c r="F12" s="50"/>
      <c r="H12" s="8">
        <v>3.6385488815852936E-3</v>
      </c>
    </row>
    <row r="13" spans="1:42">
      <c r="C13" s="1" t="s">
        <v>3</v>
      </c>
      <c r="F13" s="51"/>
      <c r="H13" s="8">
        <v>0.11407707758766106</v>
      </c>
    </row>
    <row r="14" spans="1:42">
      <c r="C14" s="1" t="s">
        <v>4</v>
      </c>
      <c r="F14" s="51"/>
      <c r="H14" s="8">
        <v>0.34486708230890739</v>
      </c>
    </row>
    <row r="15" spans="1:42">
      <c r="C15" s="1" t="s">
        <v>5</v>
      </c>
      <c r="F15" s="51"/>
      <c r="H15" s="8">
        <v>0.12092514415922968</v>
      </c>
    </row>
    <row r="16" spans="1:42">
      <c r="C16" s="1" t="s">
        <v>6</v>
      </c>
      <c r="F16" s="51"/>
      <c r="H16" s="8">
        <v>0.35572124816019673</v>
      </c>
    </row>
    <row r="17" spans="3:21">
      <c r="C17" s="1" t="s">
        <v>7</v>
      </c>
      <c r="F17" s="51"/>
      <c r="H17" s="8">
        <v>2.5605288751302246E-2</v>
      </c>
    </row>
    <row r="18" spans="3:21" ht="15.75" thickBot="1">
      <c r="C18" s="1" t="s">
        <v>8</v>
      </c>
      <c r="F18" s="52"/>
      <c r="H18" s="9">
        <v>3.5165610151117577E-2</v>
      </c>
    </row>
    <row r="20" spans="3:21">
      <c r="E20" s="4" t="s">
        <v>13</v>
      </c>
      <c r="F20" s="3">
        <v>74117781.230000004</v>
      </c>
      <c r="H20" s="10">
        <f>SUM(H12:H18)</f>
        <v>1</v>
      </c>
    </row>
    <row r="22" spans="3:21">
      <c r="C22" s="11"/>
    </row>
    <row r="23" spans="3:21">
      <c r="M23" s="19"/>
      <c r="N23" s="19"/>
      <c r="O23" s="19"/>
      <c r="P23" s="20"/>
      <c r="Q23" s="19"/>
      <c r="R23" s="20"/>
      <c r="S23" s="19"/>
      <c r="T23" s="19"/>
      <c r="U23" s="19"/>
    </row>
    <row r="24" spans="3:21">
      <c r="M24" s="19"/>
      <c r="N24" s="19"/>
      <c r="O24" s="19"/>
      <c r="P24" s="20"/>
      <c r="Q24" s="19"/>
      <c r="R24" s="20"/>
      <c r="S24" s="19"/>
      <c r="T24" s="19"/>
      <c r="U24" s="19"/>
    </row>
    <row r="25" spans="3:21">
      <c r="M25" s="17"/>
      <c r="N25" s="19"/>
      <c r="O25" s="19"/>
      <c r="P25" s="21"/>
      <c r="Q25" s="19"/>
      <c r="R25" s="21"/>
      <c r="S25" s="19"/>
      <c r="T25" s="22"/>
      <c r="U25" s="22"/>
    </row>
    <row r="26" spans="3:21">
      <c r="M26" s="17"/>
      <c r="N26" s="19"/>
      <c r="O26" s="19"/>
      <c r="P26" s="23"/>
      <c r="Q26" s="19"/>
      <c r="R26" s="23"/>
      <c r="S26" s="19"/>
      <c r="T26" s="18"/>
      <c r="U26" s="18"/>
    </row>
    <row r="27" spans="3:21">
      <c r="M27" s="17"/>
      <c r="N27" s="19"/>
      <c r="O27" s="19"/>
      <c r="P27" s="23"/>
      <c r="Q27" s="19"/>
      <c r="R27" s="23"/>
      <c r="S27" s="19"/>
      <c r="T27" s="18"/>
      <c r="U27" s="18"/>
    </row>
    <row r="28" spans="3:21">
      <c r="M28" s="17"/>
      <c r="N28" s="19"/>
      <c r="O28" s="19"/>
      <c r="P28" s="23"/>
      <c r="Q28" s="19"/>
      <c r="R28" s="23"/>
      <c r="S28" s="19"/>
      <c r="T28" s="18"/>
      <c r="U28" s="18"/>
    </row>
    <row r="29" spans="3:21">
      <c r="M29" s="17"/>
      <c r="N29" s="19"/>
      <c r="O29" s="19"/>
      <c r="P29" s="23"/>
      <c r="Q29" s="19"/>
      <c r="R29" s="23"/>
      <c r="S29" s="19"/>
      <c r="T29" s="18"/>
      <c r="U29" s="18"/>
    </row>
    <row r="30" spans="3:21">
      <c r="M30" s="17"/>
      <c r="N30" s="19"/>
      <c r="O30" s="19"/>
      <c r="P30" s="23"/>
      <c r="Q30" s="19"/>
      <c r="R30" s="23"/>
      <c r="S30" s="19"/>
      <c r="T30" s="18"/>
      <c r="U30" s="18"/>
    </row>
    <row r="31" spans="3:21">
      <c r="M31" s="17"/>
      <c r="N31" s="19"/>
      <c r="O31" s="19"/>
      <c r="P31" s="23"/>
      <c r="Q31" s="19"/>
      <c r="R31" s="23"/>
      <c r="S31" s="19"/>
      <c r="T31" s="18"/>
      <c r="U31" s="18"/>
    </row>
    <row r="32" spans="3:21">
      <c r="M32" s="19"/>
      <c r="N32" s="19"/>
      <c r="O32" s="19"/>
      <c r="P32" s="19"/>
      <c r="Q32" s="19"/>
      <c r="R32" s="19"/>
      <c r="S32" s="19"/>
      <c r="T32" s="19"/>
      <c r="U32" s="19"/>
    </row>
    <row r="33" spans="13:21">
      <c r="M33" s="19"/>
      <c r="N33" s="19"/>
      <c r="O33" s="20"/>
      <c r="P33" s="22"/>
      <c r="Q33" s="19"/>
      <c r="R33" s="22"/>
      <c r="S33" s="19"/>
      <c r="T33" s="22"/>
      <c r="U33" s="22"/>
    </row>
    <row r="34" spans="13:21">
      <c r="M34" s="19"/>
      <c r="N34" s="19"/>
      <c r="O34" s="19"/>
      <c r="P34" s="19"/>
      <c r="Q34" s="19"/>
      <c r="R34" s="19"/>
      <c r="S34" s="19"/>
      <c r="T34" s="19"/>
      <c r="U34" s="19"/>
    </row>
  </sheetData>
  <pageMargins left="0.7" right="0.7" top="0.75" bottom="0.75" header="0.3" footer="0.3"/>
  <pageSetup orientation="portrait" r:id="rId1"/>
  <headerFooter>
    <oddHeader>&amp;R&amp;"-,Bold"&amp;12REDACTED
&amp;"-,Italic"&amp;11Artie Powell
Docket No. 11-035-200
DPU Exhibit 2.3 DIR-REV REQ
&amp;"-,Regular"&amp;12Page 1 of 3</oddHeader>
  </headerFooter>
  <colBreaks count="1" manualBreakCount="1">
    <brk id="30" max="43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21"/>
  <sheetViews>
    <sheetView view="pageLayout" zoomScaleNormal="100" workbookViewId="0">
      <selection activeCell="E4" sqref="E4"/>
    </sheetView>
  </sheetViews>
  <sheetFormatPr defaultRowHeight="15"/>
  <cols>
    <col min="1" max="1" width="5.85546875" customWidth="1"/>
    <col min="5" max="5" width="16" customWidth="1"/>
    <col min="6" max="6" width="3.140625" customWidth="1"/>
    <col min="7" max="7" width="17.42578125" customWidth="1"/>
    <col min="8" max="8" width="2.85546875" customWidth="1"/>
    <col min="9" max="9" width="15.42578125" customWidth="1"/>
  </cols>
  <sheetData>
    <row r="1" spans="1:11">
      <c r="A1" s="7"/>
      <c r="I1" s="7"/>
    </row>
    <row r="2" spans="1:11">
      <c r="I2" s="6"/>
    </row>
    <row r="3" spans="1:11">
      <c r="A3" s="6"/>
      <c r="I3" s="6"/>
    </row>
    <row r="4" spans="1:11">
      <c r="A4" s="6"/>
      <c r="I4" s="6"/>
    </row>
    <row r="5" spans="1:11">
      <c r="A5" s="6"/>
      <c r="I5" s="6"/>
    </row>
    <row r="6" spans="1:11" ht="23.25">
      <c r="A6" s="14" t="s">
        <v>21</v>
      </c>
      <c r="I6" s="6"/>
    </row>
    <row r="7" spans="1:11">
      <c r="A7" s="6"/>
      <c r="K7" s="6"/>
    </row>
    <row r="9" spans="1:11">
      <c r="B9" s="11" t="s">
        <v>14</v>
      </c>
    </row>
    <row r="10" spans="1:11">
      <c r="C10" s="1"/>
      <c r="D10" s="1"/>
      <c r="E10" s="1"/>
    </row>
    <row r="11" spans="1:11">
      <c r="B11" s="1"/>
      <c r="C11" s="1"/>
      <c r="D11" s="1"/>
      <c r="E11" s="24" t="s">
        <v>10</v>
      </c>
      <c r="F11" s="11"/>
      <c r="G11" s="24" t="s">
        <v>11</v>
      </c>
    </row>
    <row r="12" spans="1:11" ht="15.75">
      <c r="B12" s="2" t="s">
        <v>1</v>
      </c>
      <c r="C12" s="1"/>
      <c r="D12" s="1"/>
      <c r="E12" s="24" t="s">
        <v>15</v>
      </c>
      <c r="F12" s="53"/>
      <c r="G12" s="24" t="s">
        <v>16</v>
      </c>
      <c r="I12" s="24" t="s">
        <v>23</v>
      </c>
      <c r="J12" s="4"/>
    </row>
    <row r="13" spans="1:11">
      <c r="B13" s="1" t="s">
        <v>2</v>
      </c>
      <c r="C13" s="1"/>
      <c r="D13" s="1"/>
      <c r="E13" s="50"/>
      <c r="F13" s="54"/>
      <c r="G13" s="50"/>
      <c r="I13" s="5">
        <v>-6134.8300000000163</v>
      </c>
      <c r="J13" s="5"/>
    </row>
    <row r="14" spans="1:11">
      <c r="B14" s="1" t="s">
        <v>3</v>
      </c>
      <c r="C14" s="1"/>
      <c r="D14" s="1"/>
      <c r="E14" s="51"/>
      <c r="F14" s="54"/>
      <c r="G14" s="51"/>
      <c r="I14" s="12">
        <v>-49351.120000001043</v>
      </c>
      <c r="J14" s="12"/>
    </row>
    <row r="15" spans="1:11">
      <c r="B15" s="1" t="s">
        <v>4</v>
      </c>
      <c r="C15" s="1"/>
      <c r="D15" s="1"/>
      <c r="E15" s="51"/>
      <c r="F15" s="54"/>
      <c r="G15" s="51"/>
      <c r="I15" s="12">
        <v>2906535.9600000009</v>
      </c>
      <c r="J15" s="12"/>
    </row>
    <row r="16" spans="1:11">
      <c r="B16" s="1" t="s">
        <v>5</v>
      </c>
      <c r="C16" s="1"/>
      <c r="D16" s="1"/>
      <c r="E16" s="51"/>
      <c r="F16" s="54"/>
      <c r="G16" s="51"/>
      <c r="I16" s="12">
        <v>-446226.62000000104</v>
      </c>
      <c r="J16" s="12"/>
    </row>
    <row r="17" spans="2:10">
      <c r="B17" s="1" t="s">
        <v>6</v>
      </c>
      <c r="C17" s="1"/>
      <c r="D17" s="1"/>
      <c r="E17" s="51"/>
      <c r="F17" s="54"/>
      <c r="G17" s="51"/>
      <c r="I17" s="12">
        <v>166173.65000000224</v>
      </c>
      <c r="J17" s="12"/>
    </row>
    <row r="18" spans="2:10">
      <c r="B18" s="1" t="s">
        <v>7</v>
      </c>
      <c r="C18" s="1"/>
      <c r="D18" s="1"/>
      <c r="E18" s="51"/>
      <c r="F18" s="54"/>
      <c r="G18" s="51"/>
      <c r="I18" s="12">
        <v>426151.18999999994</v>
      </c>
      <c r="J18" s="12"/>
    </row>
    <row r="19" spans="2:10" ht="15.75" thickBot="1">
      <c r="B19" s="1" t="s">
        <v>8</v>
      </c>
      <c r="C19" s="1"/>
      <c r="D19" s="1"/>
      <c r="E19" s="52"/>
      <c r="F19" s="54"/>
      <c r="G19" s="52"/>
      <c r="I19" s="13">
        <v>0</v>
      </c>
      <c r="J19" s="15"/>
    </row>
    <row r="20" spans="2:10">
      <c r="B20" s="1"/>
      <c r="C20" s="1"/>
      <c r="D20" s="1"/>
      <c r="F20" s="16"/>
    </row>
    <row r="21" spans="2:10">
      <c r="D21" s="4" t="s">
        <v>9</v>
      </c>
      <c r="E21" s="3">
        <v>71120633</v>
      </c>
      <c r="G21" s="3">
        <v>74117781.230000004</v>
      </c>
      <c r="I21" s="5">
        <f>G21-E21</f>
        <v>2997148.2300000042</v>
      </c>
      <c r="J21" s="5"/>
    </row>
  </sheetData>
  <pageMargins left="0.7" right="0.7" top="0.75" bottom="0.75" header="0.3" footer="0.3"/>
  <pageSetup orientation="portrait" horizontalDpi="300" verticalDpi="300" r:id="rId1"/>
  <headerFooter>
    <oddHeader>&amp;R&amp;"-,Bold"&amp;12REDACTED&amp;"-,Regular"&amp;11
&amp;"-,Italic"Artie Powell
Docket No. 11-035-200
DPU Exhibit 2.3 DIR-REV REQ&amp;"-,Regular"
&amp;12Page 2 of 3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46"/>
  <sheetViews>
    <sheetView tabSelected="1" view="pageLayout" zoomScaleNormal="100" workbookViewId="0">
      <selection activeCell="E3" sqref="E3"/>
    </sheetView>
  </sheetViews>
  <sheetFormatPr defaultRowHeight="15"/>
  <cols>
    <col min="1" max="1" width="3.85546875" customWidth="1"/>
    <col min="4" max="4" width="13.140625" customWidth="1"/>
    <col min="5" max="5" width="14.7109375" customWidth="1"/>
    <col min="7" max="7" width="12" customWidth="1"/>
  </cols>
  <sheetData>
    <row r="1" spans="1:9">
      <c r="B1" s="7"/>
      <c r="C1" s="7"/>
      <c r="D1" s="7"/>
      <c r="E1" s="7"/>
      <c r="F1" s="7"/>
      <c r="G1" s="7"/>
      <c r="I1" s="7"/>
    </row>
    <row r="2" spans="1:9">
      <c r="C2" s="6"/>
      <c r="D2" s="6"/>
      <c r="E2" s="6"/>
      <c r="F2" s="6"/>
      <c r="G2" s="6"/>
      <c r="I2" s="6"/>
    </row>
    <row r="3" spans="1:9">
      <c r="B3" s="6"/>
      <c r="C3" s="6"/>
      <c r="D3" s="6"/>
      <c r="E3" s="6"/>
      <c r="F3" s="6"/>
      <c r="G3" s="6"/>
      <c r="I3" s="6"/>
    </row>
    <row r="4" spans="1:9">
      <c r="B4" s="6"/>
      <c r="C4" s="6"/>
      <c r="D4" s="6"/>
      <c r="E4" s="6"/>
      <c r="F4" s="6"/>
      <c r="G4" s="6"/>
      <c r="I4" s="6"/>
    </row>
    <row r="5" spans="1:9">
      <c r="B5" s="6"/>
      <c r="C5" s="6"/>
      <c r="D5" s="6"/>
      <c r="E5" s="6"/>
      <c r="F5" s="6"/>
      <c r="G5" s="6"/>
      <c r="I5" s="6"/>
    </row>
    <row r="6" spans="1:9">
      <c r="B6" s="25"/>
      <c r="I6" s="6"/>
    </row>
    <row r="7" spans="1:9">
      <c r="B7" s="25"/>
      <c r="I7" s="6"/>
    </row>
    <row r="8" spans="1:9" ht="23.25">
      <c r="A8" s="14" t="s">
        <v>21</v>
      </c>
      <c r="I8" s="6"/>
    </row>
    <row r="9" spans="1:9">
      <c r="B9" s="25"/>
      <c r="I9" s="6"/>
    </row>
    <row r="10" spans="1:9">
      <c r="B10" s="31"/>
      <c r="C10" s="16"/>
      <c r="D10" s="16"/>
      <c r="E10" s="16"/>
      <c r="F10" s="16"/>
      <c r="G10" s="16"/>
      <c r="H10" s="16"/>
      <c r="I10" s="16"/>
    </row>
    <row r="11" spans="1:9">
      <c r="C11" s="24" t="s">
        <v>4</v>
      </c>
    </row>
    <row r="12" spans="1:9">
      <c r="B12" s="26"/>
      <c r="C12" s="32" t="s">
        <v>19</v>
      </c>
      <c r="D12" s="32" t="s">
        <v>4</v>
      </c>
      <c r="E12" s="33" t="s">
        <v>17</v>
      </c>
      <c r="F12" s="27"/>
    </row>
    <row r="13" spans="1:9">
      <c r="B13" s="28"/>
      <c r="C13" s="28"/>
      <c r="D13" s="28"/>
      <c r="E13" s="42">
        <v>74111749.809999987</v>
      </c>
      <c r="F13" s="28" t="s">
        <v>22</v>
      </c>
    </row>
    <row r="14" spans="1:9">
      <c r="B14" s="30">
        <v>40544</v>
      </c>
      <c r="C14" s="44">
        <v>7.4800000000000005E-2</v>
      </c>
      <c r="D14" s="29">
        <f t="shared" ref="D14:D29" si="0">E13*(C14/12)</f>
        <v>461963.24048233329</v>
      </c>
      <c r="E14" s="29">
        <f t="shared" ref="E14:E30" si="1">E13+D14</f>
        <v>74573713.050482318</v>
      </c>
      <c r="F14" s="28"/>
    </row>
    <row r="15" spans="1:9">
      <c r="B15" s="30">
        <v>40575</v>
      </c>
      <c r="C15" s="44">
        <v>7.46E-2</v>
      </c>
      <c r="D15" s="29">
        <f t="shared" si="0"/>
        <v>463599.9161304984</v>
      </c>
      <c r="E15" s="29">
        <f t="shared" si="1"/>
        <v>75037312.966612816</v>
      </c>
      <c r="F15" s="28"/>
    </row>
    <row r="16" spans="1:9">
      <c r="B16" s="30">
        <v>40603</v>
      </c>
      <c r="C16" s="44">
        <v>7.2099999999999997E-2</v>
      </c>
      <c r="D16" s="29">
        <f t="shared" si="0"/>
        <v>450849.18874106533</v>
      </c>
      <c r="E16" s="29">
        <f t="shared" si="1"/>
        <v>75488162.155353874</v>
      </c>
      <c r="F16" s="28"/>
    </row>
    <row r="17" spans="2:9">
      <c r="B17" s="30">
        <v>40634</v>
      </c>
      <c r="C17" s="44">
        <v>6.8099999999999994E-2</v>
      </c>
      <c r="D17" s="29">
        <f t="shared" si="0"/>
        <v>428395.3202316332</v>
      </c>
      <c r="E17" s="29">
        <f t="shared" si="1"/>
        <v>75916557.475585505</v>
      </c>
      <c r="F17" s="28"/>
    </row>
    <row r="18" spans="2:9">
      <c r="B18" s="30">
        <v>40664</v>
      </c>
      <c r="C18" s="44">
        <v>6.9000000000000006E-2</v>
      </c>
      <c r="D18" s="29">
        <f t="shared" si="0"/>
        <v>436520.20548461669</v>
      </c>
      <c r="E18" s="29">
        <f t="shared" si="1"/>
        <v>76353077.681070119</v>
      </c>
      <c r="F18" s="28"/>
    </row>
    <row r="19" spans="2:9">
      <c r="B19" s="30">
        <v>40695</v>
      </c>
      <c r="C19" s="44">
        <v>7.1199999999999999E-2</v>
      </c>
      <c r="D19" s="29">
        <f t="shared" si="0"/>
        <v>453028.26090768271</v>
      </c>
      <c r="E19" s="29">
        <f t="shared" si="1"/>
        <v>76806105.941977799</v>
      </c>
      <c r="F19" s="28"/>
    </row>
    <row r="20" spans="2:9">
      <c r="B20" s="30">
        <v>40725</v>
      </c>
      <c r="C20" s="44">
        <v>7.0099999999999996E-2</v>
      </c>
      <c r="D20" s="29">
        <f t="shared" si="0"/>
        <v>448675.66887772025</v>
      </c>
      <c r="E20" s="29">
        <f t="shared" si="1"/>
        <v>77254781.61085552</v>
      </c>
      <c r="F20" s="28"/>
    </row>
    <row r="21" spans="2:9">
      <c r="B21" s="30">
        <v>40756</v>
      </c>
      <c r="C21" s="44">
        <v>6.9000000000000006E-2</v>
      </c>
      <c r="D21" s="29">
        <f t="shared" si="0"/>
        <v>444214.99426241929</v>
      </c>
      <c r="E21" s="29">
        <f t="shared" si="1"/>
        <v>77698996.605117932</v>
      </c>
      <c r="F21" s="28"/>
    </row>
    <row r="22" spans="2:9">
      <c r="B22" s="30">
        <v>40787</v>
      </c>
      <c r="C22" s="44">
        <v>6.9599999999999995E-2</v>
      </c>
      <c r="D22" s="29">
        <f t="shared" si="0"/>
        <v>450654.18030968396</v>
      </c>
      <c r="E22" s="29">
        <f t="shared" si="1"/>
        <v>78149650.785427615</v>
      </c>
      <c r="F22" s="28"/>
    </row>
    <row r="23" spans="2:9">
      <c r="B23" s="30">
        <v>40817</v>
      </c>
      <c r="C23" s="45">
        <v>6.9500000000000006E-2</v>
      </c>
      <c r="D23" s="29">
        <f t="shared" si="0"/>
        <v>452616.72746560164</v>
      </c>
      <c r="E23" s="29">
        <f t="shared" si="1"/>
        <v>78602267.512893215</v>
      </c>
      <c r="F23" s="28"/>
    </row>
    <row r="24" spans="2:9">
      <c r="B24" s="30">
        <v>40848</v>
      </c>
      <c r="C24" s="45">
        <v>7.1199999999999999E-2</v>
      </c>
      <c r="D24" s="29">
        <f t="shared" si="0"/>
        <v>466373.45390983304</v>
      </c>
      <c r="E24" s="29">
        <f t="shared" si="1"/>
        <v>79068640.966803044</v>
      </c>
      <c r="F24" s="28"/>
    </row>
    <row r="25" spans="2:9">
      <c r="B25" s="30">
        <v>40878</v>
      </c>
      <c r="C25" s="45">
        <v>7.0699999999999999E-2</v>
      </c>
      <c r="D25" s="29">
        <f t="shared" si="0"/>
        <v>465846.07636274793</v>
      </c>
      <c r="E25" s="29">
        <f t="shared" si="1"/>
        <v>79534487.043165788</v>
      </c>
      <c r="F25" s="28"/>
      <c r="G25" s="11" t="s">
        <v>20</v>
      </c>
    </row>
    <row r="26" spans="2:9">
      <c r="B26" s="30">
        <v>40909</v>
      </c>
      <c r="C26" s="45">
        <v>7.1800000000000003E-2</v>
      </c>
      <c r="D26" s="29">
        <f t="shared" si="0"/>
        <v>475881.34747494198</v>
      </c>
      <c r="E26" s="29">
        <f t="shared" si="1"/>
        <v>80010368.390640736</v>
      </c>
      <c r="F26" s="28"/>
      <c r="G26" s="12">
        <f>SUM(D14:D30)</f>
        <v>7796270.0227342201</v>
      </c>
    </row>
    <row r="27" spans="2:9">
      <c r="B27" s="30">
        <v>40940</v>
      </c>
      <c r="C27" s="45">
        <v>7.3599999999999999E-2</v>
      </c>
      <c r="D27" s="29">
        <f t="shared" si="0"/>
        <v>490730.2594625965</v>
      </c>
      <c r="E27" s="29">
        <f t="shared" si="1"/>
        <v>80501098.650103331</v>
      </c>
      <c r="F27" s="28"/>
    </row>
    <row r="28" spans="2:9">
      <c r="B28" s="30">
        <v>40969</v>
      </c>
      <c r="C28" s="45">
        <f>0.0245+0.0495</f>
        <v>7.400000000000001E-2</v>
      </c>
      <c r="D28" s="29">
        <f t="shared" si="0"/>
        <v>496423.44167563727</v>
      </c>
      <c r="E28" s="29">
        <f t="shared" si="1"/>
        <v>80997522.091778964</v>
      </c>
      <c r="F28" s="28"/>
    </row>
    <row r="29" spans="2:9">
      <c r="B29" s="30">
        <v>41000</v>
      </c>
      <c r="C29" s="45">
        <v>6.9500000000000006E-2</v>
      </c>
      <c r="D29" s="29">
        <f t="shared" si="0"/>
        <v>469110.6487815532</v>
      </c>
      <c r="E29" s="29">
        <f t="shared" si="1"/>
        <v>81466632.740560517</v>
      </c>
      <c r="F29" s="28"/>
    </row>
    <row r="30" spans="2:9">
      <c r="B30" s="34">
        <v>41030</v>
      </c>
      <c r="C30" s="46">
        <v>6.9500000000000006E-2</v>
      </c>
      <c r="D30" s="35">
        <f>E29*(C30/12)*(29/31)</f>
        <v>441387.09217365517</v>
      </c>
      <c r="E30" s="36">
        <f t="shared" si="1"/>
        <v>81908019.832734168</v>
      </c>
      <c r="F30" s="37" t="s">
        <v>18</v>
      </c>
      <c r="G30" s="38"/>
      <c r="H30" s="38"/>
      <c r="I30" s="39"/>
    </row>
    <row r="31" spans="2:9">
      <c r="B31" s="41">
        <v>41061</v>
      </c>
      <c r="C31" s="43">
        <f t="shared" ref="C31:C42" si="2">C30</f>
        <v>6.9500000000000006E-2</v>
      </c>
      <c r="D31" s="29">
        <f t="shared" ref="D31:D42" si="3">(C31/12)*E30</f>
        <v>474383.94819791877</v>
      </c>
      <c r="E31" s="47">
        <f t="shared" ref="E31:E42" si="4">D31+E30</f>
        <v>82382403.780932084</v>
      </c>
    </row>
    <row r="32" spans="2:9">
      <c r="B32" s="41">
        <v>41091</v>
      </c>
      <c r="C32" s="43">
        <f t="shared" si="2"/>
        <v>6.9500000000000006E-2</v>
      </c>
      <c r="D32" s="29">
        <f t="shared" si="3"/>
        <v>477131.42189789837</v>
      </c>
      <c r="E32" s="47">
        <f t="shared" si="4"/>
        <v>82859535.202829987</v>
      </c>
    </row>
    <row r="33" spans="2:7">
      <c r="B33" s="41">
        <v>41122</v>
      </c>
      <c r="C33" s="43">
        <f t="shared" si="2"/>
        <v>6.9500000000000006E-2</v>
      </c>
      <c r="D33" s="29">
        <f t="shared" si="3"/>
        <v>479894.80804972374</v>
      </c>
      <c r="E33" s="47">
        <f t="shared" si="4"/>
        <v>83339430.01087971</v>
      </c>
    </row>
    <row r="34" spans="2:7">
      <c r="B34" s="41">
        <v>41153</v>
      </c>
      <c r="C34" s="43">
        <f t="shared" si="2"/>
        <v>6.9500000000000006E-2</v>
      </c>
      <c r="D34" s="29">
        <f t="shared" si="3"/>
        <v>482674.1988130117</v>
      </c>
      <c r="E34" s="47">
        <f t="shared" si="4"/>
        <v>83822104.209692717</v>
      </c>
    </row>
    <row r="35" spans="2:7">
      <c r="B35" s="41">
        <v>41183</v>
      </c>
      <c r="C35" s="43">
        <f t="shared" si="2"/>
        <v>6.9500000000000006E-2</v>
      </c>
      <c r="D35" s="29">
        <f t="shared" si="3"/>
        <v>485469.68688113702</v>
      </c>
      <c r="E35" s="47">
        <f t="shared" si="4"/>
        <v>84307573.896573856</v>
      </c>
    </row>
    <row r="36" spans="2:7">
      <c r="B36" s="41">
        <v>41214</v>
      </c>
      <c r="C36" s="43">
        <f t="shared" si="2"/>
        <v>6.9500000000000006E-2</v>
      </c>
      <c r="D36" s="29">
        <f t="shared" si="3"/>
        <v>488281.36548432364</v>
      </c>
      <c r="E36" s="47">
        <f t="shared" si="4"/>
        <v>84795855.262058184</v>
      </c>
    </row>
    <row r="37" spans="2:7">
      <c r="B37" s="41">
        <v>41244</v>
      </c>
      <c r="C37" s="43">
        <f t="shared" si="2"/>
        <v>6.9500000000000006E-2</v>
      </c>
      <c r="D37" s="29">
        <f t="shared" si="3"/>
        <v>491109.32839275367</v>
      </c>
      <c r="E37" s="47">
        <f t="shared" si="4"/>
        <v>85286964.590450943</v>
      </c>
    </row>
    <row r="38" spans="2:7">
      <c r="B38" s="41">
        <v>41275</v>
      </c>
      <c r="C38" s="43">
        <f t="shared" si="2"/>
        <v>6.9500000000000006E-2</v>
      </c>
      <c r="D38" s="29">
        <f t="shared" si="3"/>
        <v>493953.66991969506</v>
      </c>
      <c r="E38" s="47">
        <f t="shared" si="4"/>
        <v>85780918.260370642</v>
      </c>
    </row>
    <row r="39" spans="2:7">
      <c r="B39" s="41">
        <v>41306</v>
      </c>
      <c r="C39" s="43">
        <f t="shared" si="2"/>
        <v>6.9500000000000006E-2</v>
      </c>
      <c r="D39" s="29">
        <f t="shared" si="3"/>
        <v>496814.48492464668</v>
      </c>
      <c r="E39" s="47">
        <f t="shared" si="4"/>
        <v>86277732.745295286</v>
      </c>
      <c r="G39" s="11" t="s">
        <v>20</v>
      </c>
    </row>
    <row r="40" spans="2:7">
      <c r="B40" s="41">
        <v>41334</v>
      </c>
      <c r="C40" s="43">
        <f t="shared" si="2"/>
        <v>6.9500000000000006E-2</v>
      </c>
      <c r="D40" s="29">
        <f t="shared" si="3"/>
        <v>499691.86881650193</v>
      </c>
      <c r="E40" s="47">
        <f t="shared" si="4"/>
        <v>86777424.614111781</v>
      </c>
      <c r="G40" s="12">
        <f>SUM(D31:D42)</f>
        <v>5877487.4265969228</v>
      </c>
    </row>
    <row r="41" spans="2:7">
      <c r="B41" s="41">
        <v>41365</v>
      </c>
      <c r="C41" s="43">
        <f t="shared" si="2"/>
        <v>6.9500000000000006E-2</v>
      </c>
      <c r="D41" s="29">
        <f t="shared" si="3"/>
        <v>502585.9175567308</v>
      </c>
      <c r="E41" s="47">
        <f t="shared" si="4"/>
        <v>87280010.531668514</v>
      </c>
    </row>
    <row r="42" spans="2:7">
      <c r="B42" s="41">
        <v>41395</v>
      </c>
      <c r="C42" s="43">
        <f t="shared" si="2"/>
        <v>6.9500000000000006E-2</v>
      </c>
      <c r="D42" s="35">
        <f t="shared" si="3"/>
        <v>505496.7276625802</v>
      </c>
      <c r="E42" s="47">
        <f t="shared" si="4"/>
        <v>87785507.259331092</v>
      </c>
    </row>
    <row r="44" spans="2:7">
      <c r="C44" s="24" t="s">
        <v>13</v>
      </c>
      <c r="D44" s="12">
        <f>SUM(D14:D42)</f>
        <v>13673757.44933114</v>
      </c>
    </row>
    <row r="45" spans="2:7">
      <c r="B45" s="40"/>
    </row>
    <row r="46" spans="2:7">
      <c r="B46" s="40"/>
    </row>
  </sheetData>
  <pageMargins left="0.7" right="0.7" top="0.75" bottom="0.75" header="0.3" footer="0.3"/>
  <pageSetup orientation="portrait" horizontalDpi="300" verticalDpi="300" r:id="rId1"/>
  <headerFooter>
    <oddHeader>&amp;R&amp;"-,Bold"&amp;12REDACTED&amp;"-,Regular"&amp;11
&amp;"-,Italic"Artie Powell
Docket No. 11-035-200
DPU Exhibit 2.3 DIR-REV REQ&amp;"-,Regular"
&amp;12Page 3 of 3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DPU KHSA 2.3.1</vt:lpstr>
      <vt:lpstr>DPU KHSA 2.3.2</vt:lpstr>
      <vt:lpstr>DPU KHSA 2.3.3</vt:lpstr>
      <vt:lpstr>'DPU KHSA 2.3.1'!Print_Area</vt:lpstr>
    </vt:vector>
  </TitlesOfParts>
  <Company>State of Utah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Artie Powell</dc:creator>
  <cp:lastModifiedBy>Melissa Robyn Paschal</cp:lastModifiedBy>
  <cp:lastPrinted>2012-06-01T18:11:33Z</cp:lastPrinted>
  <dcterms:created xsi:type="dcterms:W3CDTF">2012-03-21T17:55:02Z</dcterms:created>
  <dcterms:modified xsi:type="dcterms:W3CDTF">2012-06-14T20:21:31Z</dcterms:modified>
</cp:coreProperties>
</file>