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17085" windowHeight="72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" i="1"/>
  <c r="S28"/>
  <c r="S26"/>
  <c r="R28"/>
  <c r="Q28"/>
  <c r="K20"/>
  <c r="K19"/>
  <c r="K18"/>
  <c r="K17"/>
  <c r="K16"/>
  <c r="K15"/>
  <c r="K14"/>
  <c r="K13"/>
  <c r="K12"/>
  <c r="K11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G11"/>
  <c r="G22"/>
  <c r="I11"/>
  <c r="G19"/>
  <c r="G18"/>
  <c r="I18"/>
  <c r="G17"/>
  <c r="I17"/>
  <c r="G16"/>
  <c r="I16"/>
  <c r="G15"/>
  <c r="I15"/>
  <c r="G14"/>
  <c r="I14"/>
  <c r="G13"/>
  <c r="I13"/>
  <c r="G12"/>
  <c r="I12"/>
  <c r="Q23"/>
  <c r="I19"/>
  <c r="I20"/>
  <c r="K22"/>
</calcChain>
</file>

<file path=xl/sharedStrings.xml><?xml version="1.0" encoding="utf-8"?>
<sst xmlns="http://schemas.openxmlformats.org/spreadsheetml/2006/main" count="72" uniqueCount="49">
  <si>
    <t xml:space="preserve">Rate of </t>
  </si>
  <si>
    <t>ROR</t>
  </si>
  <si>
    <t>Schedule</t>
  </si>
  <si>
    <t>Return</t>
  </si>
  <si>
    <t>Index</t>
  </si>
  <si>
    <t>Residential</t>
  </si>
  <si>
    <t xml:space="preserve"> </t>
  </si>
  <si>
    <t>Gen Lg Dist</t>
  </si>
  <si>
    <t>Gen + 1 MW</t>
  </si>
  <si>
    <t>Lighting</t>
  </si>
  <si>
    <t>7,11,12</t>
  </si>
  <si>
    <t>Gen Trans</t>
  </si>
  <si>
    <t>Irrigation</t>
  </si>
  <si>
    <t>Traffic Sig</t>
  </si>
  <si>
    <t>Outdoor Ltg.</t>
  </si>
  <si>
    <t>Gen Sm Dist</t>
  </si>
  <si>
    <t>Sp Contracts</t>
  </si>
  <si>
    <t>Retail</t>
  </si>
  <si>
    <t>Return on</t>
  </si>
  <si>
    <t>Rate of</t>
  </si>
  <si>
    <t>Rate</t>
  </si>
  <si>
    <t>Base</t>
  </si>
  <si>
    <t>1</t>
  </si>
  <si>
    <t>6</t>
  </si>
  <si>
    <t>8</t>
  </si>
  <si>
    <t>7,11,12,13</t>
  </si>
  <si>
    <t>9</t>
  </si>
  <si>
    <t>10</t>
  </si>
  <si>
    <t>23</t>
  </si>
  <si>
    <t>SpC</t>
  </si>
  <si>
    <t>Cust A</t>
  </si>
  <si>
    <t>Cust B</t>
  </si>
  <si>
    <t>RB</t>
  </si>
  <si>
    <t>Subsidy*</t>
  </si>
  <si>
    <t>* Positive value indicates subsidy being received.</t>
  </si>
  <si>
    <t xml:space="preserve">                        Table 1</t>
  </si>
  <si>
    <t xml:space="preserve">                            RMP Class Cost of Service Results</t>
  </si>
  <si>
    <t xml:space="preserve">                            (including Special Contracts)</t>
  </si>
  <si>
    <t>($000)</t>
  </si>
  <si>
    <t xml:space="preserve">General Service - Large </t>
  </si>
  <si>
    <t>General Service - Over 1 MW</t>
  </si>
  <si>
    <t>Street &amp; Area Lighting</t>
  </si>
  <si>
    <t>General Service - High Voltage</t>
  </si>
  <si>
    <t>Traffic Signals</t>
  </si>
  <si>
    <t>Outdoor Lighting</t>
  </si>
  <si>
    <t xml:space="preserve">General Service - Small </t>
  </si>
  <si>
    <t>Customer 1</t>
  </si>
  <si>
    <t>Customer 2</t>
  </si>
  <si>
    <t>Wtd SPC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</si>
</sst>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u/>
      <sz val="10"/>
      <name val="Arial"/>
    </font>
    <font>
      <sz val="8"/>
      <name val="Arial"/>
    </font>
    <font>
      <sz val="8"/>
      <name val="Arial"/>
      <family val="2"/>
    </font>
    <font>
      <sz val="10"/>
      <name val="SWISS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37" fontId="4" fillId="0" borderId="3" xfId="0" applyNumberFormat="1" applyFont="1" applyBorder="1"/>
    <xf numFmtId="37" fontId="4" fillId="0" borderId="0" xfId="0" applyNumberFormat="1" applyFont="1" applyBorder="1"/>
    <xf numFmtId="0" fontId="4" fillId="0" borderId="0" xfId="0" applyFont="1" applyBorder="1"/>
    <xf numFmtId="10" fontId="4" fillId="0" borderId="0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1" fontId="0" fillId="0" borderId="0" xfId="0" applyNumberFormat="1"/>
    <xf numFmtId="10" fontId="0" fillId="0" borderId="0" xfId="0" applyNumberFormat="1"/>
    <xf numFmtId="39" fontId="0" fillId="0" borderId="0" xfId="0" applyNumberFormat="1"/>
    <xf numFmtId="41" fontId="7" fillId="2" borderId="7" xfId="3" applyFont="1" applyFill="1" applyBorder="1" applyAlignment="1" applyProtection="1">
      <alignment horizontal="center"/>
      <protection locked="0"/>
    </xf>
    <xf numFmtId="41" fontId="7" fillId="2" borderId="7" xfId="3" quotePrefix="1" applyFont="1" applyFill="1" applyBorder="1" applyAlignment="1" applyProtection="1">
      <alignment horizontal="center"/>
      <protection locked="0"/>
    </xf>
    <xf numFmtId="0" fontId="7" fillId="2" borderId="7" xfId="3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 applyProtection="1">
      <alignment horizontal="center"/>
    </xf>
    <xf numFmtId="37" fontId="8" fillId="0" borderId="0" xfId="0" applyNumberFormat="1" applyFont="1" applyFill="1" applyAlignment="1" applyProtection="1">
      <alignment horizontal="center"/>
    </xf>
    <xf numFmtId="164" fontId="0" fillId="0" borderId="0" xfId="0" applyNumberFormat="1"/>
    <xf numFmtId="37" fontId="0" fillId="0" borderId="0" xfId="0" applyNumberFormat="1"/>
    <xf numFmtId="10" fontId="10" fillId="0" borderId="0" xfId="4" applyNumberFormat="1" applyFont="1" applyFill="1"/>
    <xf numFmtId="0" fontId="7" fillId="0" borderId="0" xfId="0" applyFont="1" applyBorder="1" applyAlignment="1">
      <alignment horizontal="center"/>
    </xf>
    <xf numFmtId="164" fontId="10" fillId="0" borderId="0" xfId="1" applyNumberFormat="1" applyFont="1" applyFill="1"/>
    <xf numFmtId="43" fontId="4" fillId="0" borderId="0" xfId="1" applyFont="1" applyBorder="1" applyAlignment="1"/>
    <xf numFmtId="10" fontId="5" fillId="0" borderId="0" xfId="4" applyNumberFormat="1" applyFont="1" applyBorder="1"/>
    <xf numFmtId="0" fontId="0" fillId="0" borderId="2" xfId="0" applyBorder="1"/>
    <xf numFmtId="0" fontId="0" fillId="0" borderId="8" xfId="0" applyBorder="1"/>
    <xf numFmtId="165" fontId="11" fillId="0" borderId="4" xfId="2" applyNumberFormat="1" applyFont="1" applyBorder="1"/>
    <xf numFmtId="164" fontId="11" fillId="0" borderId="4" xfId="0" applyNumberFormat="1" applyFont="1" applyBorder="1"/>
    <xf numFmtId="0" fontId="11" fillId="0" borderId="4" xfId="0" applyFont="1" applyBorder="1"/>
    <xf numFmtId="165" fontId="11" fillId="0" borderId="4" xfId="0" applyNumberFormat="1" applyFont="1" applyBorder="1"/>
    <xf numFmtId="37" fontId="5" fillId="0" borderId="9" xfId="0" applyNumberFormat="1" applyFont="1" applyFill="1" applyBorder="1"/>
    <xf numFmtId="0" fontId="12" fillId="0" borderId="10" xfId="0" applyFont="1" applyBorder="1"/>
    <xf numFmtId="0" fontId="9" fillId="0" borderId="3" xfId="0" applyFont="1" applyBorder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13" fillId="0" borderId="4" xfId="0" quotePrefix="1" applyFont="1" applyBorder="1" applyAlignment="1">
      <alignment horizontal="center"/>
    </xf>
    <xf numFmtId="43" fontId="10" fillId="0" borderId="0" xfId="1" applyFont="1"/>
  </cellXfs>
  <cellStyles count="5">
    <cellStyle name="Comma" xfId="1" builtinId="3"/>
    <cellStyle name="Currency" xfId="2" builtinId="4"/>
    <cellStyle name="Normal" xfId="0" builtinId="0"/>
    <cellStyle name="Normal_Ut98 COS Study 5 Function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\Documents\Baron%20Documents\1-2005%20Active\11-%202011%20Less%20Active\2011%20UTAH%20RMP%20-%20Kroger\Baron%20Testimony\Attach%20Kroger%201.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U11" t="str">
            <v>Industrial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4:U45"/>
  <sheetViews>
    <sheetView showGridLines="0" tabSelected="1" topLeftCell="D1" workbookViewId="0">
      <selection activeCell="L8" sqref="L8"/>
    </sheetView>
  </sheetViews>
  <sheetFormatPr defaultRowHeight="15"/>
  <cols>
    <col min="4" max="4" width="11.85546875" bestFit="1" customWidth="1"/>
    <col min="5" max="5" width="7.140625" customWidth="1"/>
    <col min="6" max="6" width="6" customWidth="1"/>
    <col min="8" max="8" width="2.5703125" customWidth="1"/>
    <col min="9" max="9" width="8" customWidth="1"/>
    <col min="10" max="10" width="2.7109375" customWidth="1"/>
    <col min="11" max="11" width="7.5703125" customWidth="1"/>
    <col min="12" max="12" width="25.85546875" bestFit="1" customWidth="1"/>
    <col min="13" max="13" width="12.85546875" bestFit="1" customWidth="1"/>
    <col min="17" max="17" width="11" bestFit="1" customWidth="1"/>
    <col min="18" max="18" width="11.42578125" bestFit="1" customWidth="1"/>
    <col min="19" max="19" width="12" bestFit="1" customWidth="1"/>
    <col min="20" max="20" width="14.140625" bestFit="1" customWidth="1"/>
    <col min="21" max="21" width="11" bestFit="1" customWidth="1"/>
  </cols>
  <sheetData>
    <row r="4" spans="4:21">
      <c r="D4" s="1" t="s">
        <v>35</v>
      </c>
      <c r="E4" s="2"/>
      <c r="F4" s="2"/>
      <c r="G4" s="2"/>
      <c r="H4" s="2"/>
      <c r="I4" s="2"/>
      <c r="J4" s="33"/>
      <c r="K4" s="34"/>
    </row>
    <row r="5" spans="4:21">
      <c r="D5" s="42" t="s">
        <v>36</v>
      </c>
      <c r="E5" s="4"/>
      <c r="F5" s="4"/>
      <c r="G5" s="4"/>
      <c r="H5" s="4"/>
      <c r="I5" s="4"/>
      <c r="J5" s="7"/>
      <c r="K5" s="15"/>
    </row>
    <row r="6" spans="4:21">
      <c r="D6" s="3" t="s">
        <v>37</v>
      </c>
      <c r="E6" s="4"/>
      <c r="F6" s="4"/>
      <c r="G6" s="4"/>
      <c r="H6" s="4"/>
      <c r="I6" s="4"/>
      <c r="J6" s="7"/>
      <c r="K6" s="15"/>
    </row>
    <row r="7" spans="4:21">
      <c r="D7" s="5"/>
      <c r="E7" s="4"/>
      <c r="F7" s="4"/>
      <c r="G7" s="4"/>
      <c r="H7" s="4"/>
      <c r="I7" s="4"/>
      <c r="J7" s="7"/>
      <c r="K7" s="15"/>
      <c r="N7" s="18" t="s">
        <v>18</v>
      </c>
      <c r="O7" s="18" t="s">
        <v>19</v>
      </c>
    </row>
    <row r="8" spans="4:21">
      <c r="D8" s="6"/>
      <c r="E8" s="7"/>
      <c r="F8" s="7"/>
      <c r="G8" s="8" t="s">
        <v>0</v>
      </c>
      <c r="H8" s="8"/>
      <c r="I8" s="8" t="s">
        <v>1</v>
      </c>
      <c r="J8" s="7"/>
      <c r="K8" s="43" t="s">
        <v>33</v>
      </c>
      <c r="N8" s="18" t="s">
        <v>20</v>
      </c>
      <c r="O8" s="18" t="s">
        <v>3</v>
      </c>
    </row>
    <row r="9" spans="4:21">
      <c r="D9" s="41" t="s">
        <v>2</v>
      </c>
      <c r="E9" s="4"/>
      <c r="F9" s="7"/>
      <c r="G9" s="9" t="s">
        <v>3</v>
      </c>
      <c r="H9" s="29" t="s">
        <v>6</v>
      </c>
      <c r="I9" s="9" t="s">
        <v>4</v>
      </c>
      <c r="J9" s="7" t="s">
        <v>6</v>
      </c>
      <c r="K9" s="44" t="s">
        <v>38</v>
      </c>
      <c r="N9" s="18" t="s">
        <v>21</v>
      </c>
      <c r="O9" s="18" t="s">
        <v>4</v>
      </c>
    </row>
    <row r="10" spans="4:21">
      <c r="D10" s="10"/>
      <c r="E10" s="4"/>
      <c r="F10" s="7"/>
      <c r="G10" s="9"/>
      <c r="H10" s="9"/>
      <c r="I10" s="9"/>
      <c r="J10" s="7"/>
      <c r="K10" s="15"/>
      <c r="M10" s="21" t="s">
        <v>22</v>
      </c>
      <c r="N10" s="19">
        <f>S10</f>
        <v>5.6372504273360886E-2</v>
      </c>
      <c r="O10" s="45">
        <f>T10</f>
        <v>0.93153111071624595</v>
      </c>
      <c r="P10" s="18" t="s">
        <v>22</v>
      </c>
      <c r="Q10" s="18" t="s">
        <v>5</v>
      </c>
      <c r="R10" s="27">
        <v>649980899</v>
      </c>
      <c r="S10" s="19">
        <v>5.6372504273360886E-2</v>
      </c>
      <c r="T10" s="20">
        <v>0.93153111071624595</v>
      </c>
      <c r="U10" s="27">
        <v>9722707.6554043293</v>
      </c>
    </row>
    <row r="11" spans="4:21">
      <c r="D11" s="11" t="s">
        <v>5</v>
      </c>
      <c r="E11" s="12">
        <v>1</v>
      </c>
      <c r="F11" s="13"/>
      <c r="G11" s="14">
        <f t="shared" ref="G11:G19" si="0">N10</f>
        <v>5.6372504273360886E-2</v>
      </c>
      <c r="H11" s="14" t="s">
        <v>6</v>
      </c>
      <c r="I11" s="31">
        <f t="shared" ref="I11:I20" si="1">G11/G$22</f>
        <v>0.93153111071624595</v>
      </c>
      <c r="J11" s="7"/>
      <c r="K11" s="35">
        <f>U10/1000</f>
        <v>9722.7076554043288</v>
      </c>
      <c r="M11" s="21" t="s">
        <v>23</v>
      </c>
      <c r="N11" s="19">
        <f t="shared" ref="N11:N18" si="2">S11</f>
        <v>7.1481331138707097E-2</v>
      </c>
      <c r="O11" s="45">
        <f t="shared" ref="O11:O18" si="3">T11</f>
        <v>1.1811979022294681</v>
      </c>
      <c r="P11" s="18" t="s">
        <v>23</v>
      </c>
      <c r="Q11" s="18" t="s">
        <v>39</v>
      </c>
      <c r="R11" s="27">
        <v>475082792</v>
      </c>
      <c r="S11" s="19">
        <v>7.1481331138707097E-2</v>
      </c>
      <c r="T11" s="20">
        <v>1.1811979022294681</v>
      </c>
      <c r="U11" s="27">
        <v>-16992605.480858266</v>
      </c>
    </row>
    <row r="12" spans="4:21">
      <c r="D12" s="11" t="s">
        <v>7</v>
      </c>
      <c r="E12" s="12">
        <v>6</v>
      </c>
      <c r="F12" s="13" t="s">
        <v>6</v>
      </c>
      <c r="G12" s="14">
        <f t="shared" si="0"/>
        <v>7.1481331138707097E-2</v>
      </c>
      <c r="H12" s="14"/>
      <c r="I12" s="31">
        <f t="shared" si="1"/>
        <v>1.1811979022294681</v>
      </c>
      <c r="J12" s="7"/>
      <c r="K12" s="35">
        <f t="shared" ref="K12:K19" si="4">U11/1000</f>
        <v>-16992.605480858267</v>
      </c>
      <c r="M12" s="22" t="s">
        <v>24</v>
      </c>
      <c r="N12" s="19">
        <f t="shared" si="2"/>
        <v>6.425719159827864E-2</v>
      </c>
      <c r="O12" s="45">
        <f t="shared" si="3"/>
        <v>1.0618221388709377</v>
      </c>
      <c r="P12" s="18" t="s">
        <v>24</v>
      </c>
      <c r="Q12" s="18" t="s">
        <v>40</v>
      </c>
      <c r="R12" s="27">
        <v>141558614</v>
      </c>
      <c r="S12" s="19">
        <v>6.425719159827864E-2</v>
      </c>
      <c r="T12" s="20">
        <v>1.0618221388709377</v>
      </c>
      <c r="U12" s="27">
        <v>-1718525.4992220402</v>
      </c>
    </row>
    <row r="13" spans="4:21">
      <c r="D13" s="11" t="s">
        <v>8</v>
      </c>
      <c r="E13" s="12">
        <v>8</v>
      </c>
      <c r="F13" s="13"/>
      <c r="G13" s="14">
        <f t="shared" si="0"/>
        <v>6.425719159827864E-2</v>
      </c>
      <c r="H13" s="14"/>
      <c r="I13" s="31">
        <f t="shared" si="1"/>
        <v>1.0618221388709377</v>
      </c>
      <c r="J13" s="7"/>
      <c r="K13" s="35">
        <f t="shared" si="4"/>
        <v>-1718.5254992220403</v>
      </c>
      <c r="M13" s="21" t="s">
        <v>25</v>
      </c>
      <c r="N13" s="19">
        <f t="shared" si="2"/>
        <v>0.1043091616085304</v>
      </c>
      <c r="O13" s="45">
        <f t="shared" si="3"/>
        <v>1.7236635204264217</v>
      </c>
      <c r="P13" s="18" t="s">
        <v>10</v>
      </c>
      <c r="Q13" s="18" t="s">
        <v>41</v>
      </c>
      <c r="R13" s="27">
        <v>12130663</v>
      </c>
      <c r="S13" s="19">
        <v>0.1043091616085304</v>
      </c>
      <c r="T13" s="20">
        <v>1.7236635204264217</v>
      </c>
      <c r="U13" s="27">
        <v>-1095574.3474131338</v>
      </c>
    </row>
    <row r="14" spans="4:21">
      <c r="D14" s="11" t="s">
        <v>9</v>
      </c>
      <c r="E14" s="12" t="s">
        <v>10</v>
      </c>
      <c r="F14" s="13"/>
      <c r="G14" s="14">
        <f t="shared" si="0"/>
        <v>0.1043091616085304</v>
      </c>
      <c r="H14" s="14"/>
      <c r="I14" s="31">
        <f t="shared" si="1"/>
        <v>1.7236635204264217</v>
      </c>
      <c r="J14" s="7"/>
      <c r="K14" s="35">
        <f t="shared" si="4"/>
        <v>-1095.5743474131339</v>
      </c>
      <c r="M14" s="21" t="s">
        <v>26</v>
      </c>
      <c r="N14" s="19">
        <f t="shared" si="2"/>
        <v>4.6423996578286504E-2</v>
      </c>
      <c r="O14" s="45">
        <f t="shared" si="3"/>
        <v>0.7671363487198184</v>
      </c>
      <c r="P14" s="18" t="s">
        <v>26</v>
      </c>
      <c r="Q14" s="18" t="s">
        <v>42</v>
      </c>
      <c r="R14" s="27">
        <v>229321174</v>
      </c>
      <c r="S14" s="19">
        <v>4.6423996578286504E-2</v>
      </c>
      <c r="T14" s="20">
        <v>0.7671363487198184</v>
      </c>
      <c r="U14" s="27">
        <v>10409605.37680307</v>
      </c>
    </row>
    <row r="15" spans="4:21">
      <c r="D15" s="11" t="s">
        <v>11</v>
      </c>
      <c r="E15" s="12">
        <v>9</v>
      </c>
      <c r="F15" s="13"/>
      <c r="G15" s="14">
        <f t="shared" si="0"/>
        <v>4.6423996578286504E-2</v>
      </c>
      <c r="H15" s="14"/>
      <c r="I15" s="31">
        <f t="shared" si="1"/>
        <v>0.7671363487198184</v>
      </c>
      <c r="J15" s="7"/>
      <c r="K15" s="35">
        <f t="shared" si="4"/>
        <v>10409.605376803071</v>
      </c>
      <c r="M15" s="21" t="s">
        <v>27</v>
      </c>
      <c r="N15" s="19">
        <f t="shared" si="2"/>
        <v>4.7534509124106603E-2</v>
      </c>
      <c r="O15" s="45">
        <f t="shared" si="3"/>
        <v>0.78548708545941304</v>
      </c>
      <c r="P15" s="18" t="s">
        <v>27</v>
      </c>
      <c r="Q15" s="18" t="s">
        <v>12</v>
      </c>
      <c r="R15" s="27">
        <v>13174523</v>
      </c>
      <c r="S15" s="19">
        <v>4.7534509124106603E-2</v>
      </c>
      <c r="T15" s="20">
        <v>0.78548708545941304</v>
      </c>
      <c r="U15" s="27">
        <v>656926.93039684556</v>
      </c>
    </row>
    <row r="16" spans="4:21">
      <c r="D16" s="11" t="s">
        <v>12</v>
      </c>
      <c r="E16" s="12">
        <v>10</v>
      </c>
      <c r="F16" s="13"/>
      <c r="G16" s="14">
        <f t="shared" si="0"/>
        <v>4.7534509124106603E-2</v>
      </c>
      <c r="H16" s="14"/>
      <c r="I16" s="31">
        <f t="shared" si="1"/>
        <v>0.78548708545941304</v>
      </c>
      <c r="J16" s="7"/>
      <c r="K16" s="35">
        <f t="shared" si="4"/>
        <v>656.92693039684559</v>
      </c>
      <c r="M16" s="23">
        <v>15</v>
      </c>
      <c r="N16" s="19">
        <f t="shared" si="2"/>
        <v>6.2263656515821358E-2</v>
      </c>
      <c r="O16" s="45">
        <f t="shared" si="3"/>
        <v>1.0288798388338825</v>
      </c>
      <c r="P16">
        <v>15</v>
      </c>
      <c r="Q16" s="18" t="s">
        <v>43</v>
      </c>
      <c r="R16" s="27">
        <v>584894</v>
      </c>
      <c r="S16" s="19">
        <v>6.2263656515821358E-2</v>
      </c>
      <c r="T16" s="20">
        <v>1.0288798388338825</v>
      </c>
      <c r="U16" s="27">
        <v>-2928.3688350401353</v>
      </c>
    </row>
    <row r="17" spans="4:21">
      <c r="D17" s="11" t="s">
        <v>13</v>
      </c>
      <c r="E17" s="12">
        <v>12</v>
      </c>
      <c r="F17" s="13"/>
      <c r="G17" s="14">
        <f t="shared" si="0"/>
        <v>6.2263656515821358E-2</v>
      </c>
      <c r="H17" s="14"/>
      <c r="I17" s="31">
        <f t="shared" si="1"/>
        <v>1.0288798388338825</v>
      </c>
      <c r="J17" s="7"/>
      <c r="K17" s="35">
        <f t="shared" si="4"/>
        <v>-2.9283688350401351</v>
      </c>
      <c r="M17" s="23">
        <v>15</v>
      </c>
      <c r="N17" s="19">
        <f t="shared" si="2"/>
        <v>0.16027240598002057</v>
      </c>
      <c r="O17" s="45">
        <f t="shared" si="3"/>
        <v>2.6484317892949374</v>
      </c>
      <c r="P17">
        <v>15</v>
      </c>
      <c r="Q17" s="18" t="s">
        <v>44</v>
      </c>
      <c r="R17" s="27">
        <v>1144626</v>
      </c>
      <c r="S17" s="19">
        <v>0.16027240598002057</v>
      </c>
      <c r="T17" s="20">
        <v>2.6484317892949374</v>
      </c>
      <c r="U17" s="27">
        <v>-215110.44211008318</v>
      </c>
    </row>
    <row r="18" spans="4:21">
      <c r="D18" s="11" t="s">
        <v>14</v>
      </c>
      <c r="E18" s="12">
        <v>12</v>
      </c>
      <c r="F18" s="13"/>
      <c r="G18" s="14">
        <f t="shared" si="0"/>
        <v>0.16027240598002057</v>
      </c>
      <c r="H18" s="14"/>
      <c r="I18" s="31">
        <f t="shared" si="1"/>
        <v>2.6484317892949374</v>
      </c>
      <c r="J18" s="7"/>
      <c r="K18" s="35">
        <f t="shared" si="4"/>
        <v>-215.11044211008317</v>
      </c>
      <c r="M18" s="21" t="s">
        <v>28</v>
      </c>
      <c r="N18" s="19">
        <f t="shared" si="2"/>
        <v>7.4866910530194966E-2</v>
      </c>
      <c r="O18" s="45">
        <f t="shared" si="3"/>
        <v>1.2371431289250481</v>
      </c>
      <c r="P18" s="18" t="s">
        <v>28</v>
      </c>
      <c r="Q18" s="18" t="s">
        <v>45</v>
      </c>
      <c r="R18" s="27">
        <v>129897908</v>
      </c>
      <c r="S18" s="19">
        <v>7.4866910530194966E-2</v>
      </c>
      <c r="T18" s="20">
        <v>1.2371431289250481</v>
      </c>
      <c r="U18" s="27">
        <v>-5990419.7722764611</v>
      </c>
    </row>
    <row r="19" spans="4:21">
      <c r="D19" s="11" t="s">
        <v>15</v>
      </c>
      <c r="E19" s="12">
        <v>23</v>
      </c>
      <c r="F19" s="13"/>
      <c r="G19" s="14">
        <f t="shared" si="0"/>
        <v>7.4866910530194966E-2</v>
      </c>
      <c r="H19" s="14"/>
      <c r="I19" s="31">
        <f t="shared" si="1"/>
        <v>1.2371431289250481</v>
      </c>
      <c r="J19" s="7"/>
      <c r="K19" s="35">
        <f t="shared" si="4"/>
        <v>-5990.4197722764611</v>
      </c>
      <c r="M19" s="21"/>
      <c r="N19" s="19"/>
      <c r="O19" s="20"/>
    </row>
    <row r="20" spans="4:21">
      <c r="D20" s="11" t="s">
        <v>16</v>
      </c>
      <c r="E20" s="12" t="s">
        <v>6</v>
      </c>
      <c r="F20" s="13"/>
      <c r="G20" s="14">
        <f>S28</f>
        <v>2.8211822563748983E-2</v>
      </c>
      <c r="H20" s="14"/>
      <c r="I20" s="31">
        <f t="shared" si="1"/>
        <v>0.46618809554213075</v>
      </c>
      <c r="J20" s="7"/>
      <c r="K20" s="36">
        <f>(U20+U21)/1000</f>
        <v>5225.923948111039</v>
      </c>
      <c r="M20" s="21" t="s">
        <v>29</v>
      </c>
      <c r="N20" s="19">
        <v>2.766504611951498E-2</v>
      </c>
      <c r="O20" s="20">
        <v>0.48813708847284998</v>
      </c>
      <c r="P20" s="18" t="s">
        <v>29</v>
      </c>
      <c r="Q20" s="18" t="s">
        <v>46</v>
      </c>
      <c r="R20" s="27">
        <v>24224835.012471452</v>
      </c>
      <c r="S20" s="19">
        <v>2.8391374180380652E-2</v>
      </c>
      <c r="T20" s="20">
        <v>0.46915510790086384</v>
      </c>
      <c r="U20" s="27">
        <v>2708325.5748094246</v>
      </c>
    </row>
    <row r="21" spans="4:21">
      <c r="D21" s="6"/>
      <c r="E21" s="7"/>
      <c r="F21" s="7"/>
      <c r="G21" s="7"/>
      <c r="H21" s="7"/>
      <c r="I21" s="7"/>
      <c r="J21" s="7"/>
      <c r="K21" s="37"/>
      <c r="M21" s="21" t="s">
        <v>29</v>
      </c>
      <c r="N21" s="19">
        <v>6.5845855799774962E-3</v>
      </c>
      <c r="O21" s="20">
        <v>0.11618200164659179</v>
      </c>
      <c r="P21" s="18" t="s">
        <v>29</v>
      </c>
      <c r="Q21" s="18" t="s">
        <v>47</v>
      </c>
      <c r="R21" s="27">
        <v>26946217.696695004</v>
      </c>
      <c r="S21" s="19">
        <v>2.8016414043048603E-2</v>
      </c>
      <c r="T21" s="20">
        <v>0.46295905474151722</v>
      </c>
      <c r="U21" s="27">
        <v>2517598.3733016141</v>
      </c>
    </row>
    <row r="22" spans="4:21">
      <c r="D22" s="11" t="s">
        <v>17</v>
      </c>
      <c r="E22" s="7"/>
      <c r="F22" s="7"/>
      <c r="G22" s="32">
        <f>N24</f>
        <v>6.0515965194137822E-2</v>
      </c>
      <c r="H22" s="32"/>
      <c r="I22" s="7" t="s">
        <v>6</v>
      </c>
      <c r="J22" s="7"/>
      <c r="K22" s="38">
        <f>SUM(K11:K21)</f>
        <v>2.5920599000528455E-10</v>
      </c>
      <c r="M22" s="21" t="s">
        <v>29</v>
      </c>
      <c r="N22" s="19">
        <v>2.919919011247649E-2</v>
      </c>
      <c r="O22" s="20">
        <v>0.51520635771560341</v>
      </c>
      <c r="U22" s="18">
        <v>2.5890767574310303E-7</v>
      </c>
    </row>
    <row r="23" spans="4:21">
      <c r="D23" s="6"/>
      <c r="E23" s="7"/>
      <c r="F23" s="7"/>
      <c r="G23" s="7"/>
      <c r="H23" s="7"/>
      <c r="I23" s="7"/>
      <c r="J23" s="7"/>
      <c r="K23" s="15"/>
      <c r="N23" s="18"/>
      <c r="O23" s="20"/>
      <c r="Q23" s="24" t="str">
        <f>'[1]Hot Sheet'!U$11</f>
        <v>Industrial</v>
      </c>
      <c r="R23" s="24" t="s">
        <v>6</v>
      </c>
      <c r="S23" s="24"/>
    </row>
    <row r="24" spans="4:21">
      <c r="D24" s="39" t="s">
        <v>34</v>
      </c>
      <c r="E24" s="40"/>
      <c r="F24" s="40"/>
      <c r="G24" s="40"/>
      <c r="H24" s="16"/>
      <c r="I24" s="16"/>
      <c r="J24" s="16"/>
      <c r="K24" s="17"/>
      <c r="N24" s="19">
        <v>6.0515965194137822E-2</v>
      </c>
      <c r="O24" s="20">
        <v>1</v>
      </c>
      <c r="Q24" s="25" t="s">
        <v>30</v>
      </c>
      <c r="R24" s="25" t="s">
        <v>31</v>
      </c>
      <c r="S24" s="25" t="s">
        <v>48</v>
      </c>
    </row>
    <row r="25" spans="4:21">
      <c r="N25" s="19"/>
    </row>
    <row r="26" spans="4:21">
      <c r="P26" t="s">
        <v>32</v>
      </c>
      <c r="Q26" s="26">
        <v>84306927.787799656</v>
      </c>
      <c r="R26" s="26">
        <v>77465635.189772159</v>
      </c>
      <c r="S26" s="26">
        <f>R26+Q26</f>
        <v>161772562.97757182</v>
      </c>
      <c r="T26" s="26"/>
    </row>
    <row r="27" spans="4:21">
      <c r="Q27" s="27"/>
      <c r="R27" s="27"/>
      <c r="S27" s="27"/>
      <c r="T27" s="26"/>
    </row>
    <row r="28" spans="4:21">
      <c r="Q28" s="19">
        <f>S20</f>
        <v>2.8391374180380652E-2</v>
      </c>
      <c r="R28" s="19">
        <f>S21</f>
        <v>2.8016414043048603E-2</v>
      </c>
      <c r="S28" s="19">
        <f>(Q26*Q28+R26*R28)/S26</f>
        <v>2.8211822563748983E-2</v>
      </c>
      <c r="T28" s="28"/>
    </row>
    <row r="30" spans="4:21">
      <c r="Q30" s="27" t="s">
        <v>6</v>
      </c>
      <c r="R30" s="27" t="s">
        <v>6</v>
      </c>
      <c r="S30" s="27"/>
      <c r="T30" s="30"/>
    </row>
    <row r="33" spans="12:14">
      <c r="L33" s="18"/>
      <c r="M33" s="27"/>
      <c r="N33" s="19"/>
    </row>
    <row r="34" spans="12:14">
      <c r="L34" s="18"/>
      <c r="M34" s="27"/>
      <c r="N34" s="19"/>
    </row>
    <row r="35" spans="12:14">
      <c r="L35" s="18"/>
      <c r="M35" s="27"/>
      <c r="N35" s="19"/>
    </row>
    <row r="36" spans="12:14">
      <c r="L36" s="18"/>
      <c r="M36" s="27"/>
      <c r="N36" s="19"/>
    </row>
    <row r="37" spans="12:14">
      <c r="L37" s="18"/>
      <c r="M37" s="27"/>
      <c r="N37" s="19"/>
    </row>
    <row r="38" spans="12:14">
      <c r="L38" s="18"/>
      <c r="M38" s="27"/>
      <c r="N38" s="19"/>
    </row>
    <row r="39" spans="12:14">
      <c r="L39" s="18"/>
      <c r="M39" s="27"/>
      <c r="N39" s="19"/>
    </row>
    <row r="40" spans="12:14">
      <c r="L40" s="18"/>
      <c r="M40" s="27"/>
      <c r="N40" s="19"/>
    </row>
    <row r="41" spans="12:14">
      <c r="L41" s="18"/>
      <c r="M41" s="27"/>
      <c r="N41" s="19"/>
    </row>
    <row r="42" spans="12:14">
      <c r="L42" s="18"/>
      <c r="M42" s="27"/>
      <c r="N42" s="19"/>
    </row>
    <row r="43" spans="12:14">
      <c r="L43" s="18"/>
      <c r="M43" s="27"/>
      <c r="N43" s="19"/>
    </row>
    <row r="44" spans="12:14">
      <c r="L44" s="18"/>
      <c r="M44" s="27"/>
      <c r="N44" s="18"/>
    </row>
    <row r="45" spans="12:14">
      <c r="L45" s="18"/>
      <c r="M45" s="27"/>
      <c r="N4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Melissa Robyn Paschal</cp:lastModifiedBy>
  <dcterms:created xsi:type="dcterms:W3CDTF">2011-05-25T19:52:40Z</dcterms:created>
  <dcterms:modified xsi:type="dcterms:W3CDTF">2012-06-28T19:46:09Z</dcterms:modified>
</cp:coreProperties>
</file>