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0" windowWidth="20730" windowHeight="10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Sheet1!$A$4:$Z$39</definedName>
  </definedNames>
  <calcPr calcId="145621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X33"/>
  <c r="W33"/>
  <c r="Z33"/>
  <c r="Y33"/>
  <c r="U33"/>
  <c r="T33"/>
  <c r="N33"/>
  <c r="M33"/>
  <c r="P33"/>
  <c r="O33"/>
  <c r="K33"/>
  <c r="J33"/>
  <c r="F33"/>
  <c r="X32"/>
  <c r="W32"/>
  <c r="Z32"/>
  <c r="Y32"/>
  <c r="U32"/>
  <c r="T32"/>
  <c r="N32"/>
  <c r="M32"/>
  <c r="P32"/>
  <c r="O32"/>
  <c r="K32"/>
  <c r="J32"/>
  <c r="F32"/>
  <c r="X31"/>
  <c r="W31"/>
  <c r="Z31"/>
  <c r="Y31"/>
  <c r="U31"/>
  <c r="T31"/>
  <c r="N31"/>
  <c r="M31"/>
  <c r="P31"/>
  <c r="O31"/>
  <c r="K31"/>
  <c r="J31"/>
  <c r="F31"/>
  <c r="X30"/>
  <c r="W30"/>
  <c r="Z30"/>
  <c r="Y30"/>
  <c r="U30"/>
  <c r="T30"/>
  <c r="N30"/>
  <c r="M30"/>
  <c r="P30"/>
  <c r="O30"/>
  <c r="K30"/>
  <c r="J30"/>
  <c r="F30"/>
  <c r="X29"/>
  <c r="W29"/>
  <c r="Z29"/>
  <c r="Y29"/>
  <c r="U29"/>
  <c r="T29"/>
  <c r="N29"/>
  <c r="M29"/>
  <c r="P29"/>
  <c r="O29"/>
  <c r="K29"/>
  <c r="J29"/>
  <c r="F29"/>
  <c r="X28"/>
  <c r="W28"/>
  <c r="Z28"/>
  <c r="Y28"/>
  <c r="U28"/>
  <c r="T28"/>
  <c r="N28"/>
  <c r="M28"/>
  <c r="P28"/>
  <c r="O28"/>
  <c r="K28"/>
  <c r="J28"/>
  <c r="F28"/>
  <c r="X27"/>
  <c r="W27"/>
  <c r="Z27"/>
  <c r="Y27"/>
  <c r="U27"/>
  <c r="T27"/>
  <c r="N27"/>
  <c r="M27"/>
  <c r="P27"/>
  <c r="O27"/>
  <c r="K27"/>
  <c r="J27"/>
  <c r="F27"/>
  <c r="X26"/>
  <c r="W26"/>
  <c r="Z26"/>
  <c r="Y26"/>
  <c r="U26"/>
  <c r="T26"/>
  <c r="N26"/>
  <c r="M26"/>
  <c r="P26"/>
  <c r="O26"/>
  <c r="K26"/>
  <c r="J26"/>
  <c r="F26"/>
  <c r="X25"/>
  <c r="W25"/>
  <c r="Z25"/>
  <c r="Y25"/>
  <c r="U25"/>
  <c r="T25"/>
  <c r="N25"/>
  <c r="M25"/>
  <c r="P25"/>
  <c r="O25"/>
  <c r="K25"/>
  <c r="J25"/>
  <c r="F25"/>
  <c r="X24"/>
  <c r="W24"/>
  <c r="Z24"/>
  <c r="Y24"/>
  <c r="U24"/>
  <c r="T24"/>
  <c r="N24"/>
  <c r="M24"/>
  <c r="P24"/>
  <c r="O24"/>
  <c r="K24"/>
  <c r="J24"/>
  <c r="F24"/>
  <c r="X23"/>
  <c r="W23"/>
  <c r="Z23"/>
  <c r="Y23"/>
  <c r="U23"/>
  <c r="T23"/>
  <c r="N23"/>
  <c r="M23"/>
  <c r="P23"/>
  <c r="O23"/>
  <c r="K23"/>
  <c r="J23"/>
  <c r="F23"/>
  <c r="N22"/>
  <c r="M22"/>
  <c r="P22"/>
  <c r="O22"/>
  <c r="K22"/>
  <c r="J22"/>
  <c r="F22"/>
  <c r="X21"/>
  <c r="W21"/>
  <c r="Z21"/>
  <c r="Y21"/>
  <c r="U21"/>
  <c r="T21"/>
  <c r="N21"/>
  <c r="M21"/>
  <c r="P21"/>
  <c r="O21"/>
  <c r="K21"/>
  <c r="J21"/>
  <c r="F21"/>
  <c r="X20"/>
  <c r="W20"/>
  <c r="Z20"/>
  <c r="Y20"/>
  <c r="U20"/>
  <c r="T20"/>
  <c r="N20"/>
  <c r="M20"/>
  <c r="P20"/>
  <c r="O20"/>
  <c r="K20"/>
  <c r="J20"/>
  <c r="F20"/>
  <c r="X19"/>
  <c r="W19"/>
  <c r="Z19"/>
  <c r="Y19"/>
  <c r="U19"/>
  <c r="T19"/>
  <c r="F19"/>
  <c r="X18"/>
  <c r="W18"/>
  <c r="Z18"/>
  <c r="Y18"/>
  <c r="U18"/>
  <c r="T18"/>
  <c r="N18"/>
  <c r="M18"/>
  <c r="P18"/>
  <c r="O18"/>
  <c r="K18"/>
  <c r="J18"/>
  <c r="F18"/>
  <c r="X17"/>
  <c r="W17"/>
  <c r="Z17"/>
  <c r="Y17"/>
  <c r="U17"/>
  <c r="T17"/>
  <c r="N17"/>
  <c r="M17"/>
  <c r="P17"/>
  <c r="O17"/>
  <c r="K17"/>
  <c r="J17"/>
  <c r="F17"/>
  <c r="X16"/>
  <c r="W16"/>
  <c r="Z16"/>
  <c r="Y16"/>
  <c r="U16"/>
  <c r="T16"/>
  <c r="N16"/>
  <c r="M16"/>
  <c r="P16"/>
  <c r="O16"/>
  <c r="K16"/>
  <c r="J16"/>
  <c r="F16"/>
  <c r="X15"/>
  <c r="W15"/>
  <c r="Z15"/>
  <c r="Y15"/>
  <c r="U15"/>
  <c r="T15"/>
  <c r="N15"/>
  <c r="M15"/>
  <c r="P15"/>
  <c r="O15"/>
  <c r="K15"/>
  <c r="J15"/>
  <c r="F15"/>
  <c r="X14"/>
  <c r="W14"/>
  <c r="Z14"/>
  <c r="Y14"/>
  <c r="U14"/>
  <c r="T14"/>
  <c r="N14"/>
  <c r="M14"/>
  <c r="P14"/>
  <c r="O14"/>
  <c r="K14"/>
  <c r="J14"/>
  <c r="F14"/>
  <c r="X13"/>
  <c r="W13"/>
  <c r="Z13"/>
  <c r="Y13"/>
  <c r="U13"/>
  <c r="T13"/>
  <c r="N13"/>
  <c r="M13"/>
  <c r="P13"/>
  <c r="O13"/>
  <c r="K13"/>
  <c r="J13"/>
  <c r="F13"/>
  <c r="X12"/>
  <c r="W12"/>
  <c r="Z12"/>
  <c r="Y12"/>
  <c r="U12"/>
  <c r="T12"/>
  <c r="N12"/>
  <c r="M12"/>
  <c r="P12"/>
  <c r="O12"/>
  <c r="K12"/>
  <c r="J12"/>
  <c r="F12"/>
</calcChain>
</file>

<file path=xl/sharedStrings.xml><?xml version="1.0" encoding="utf-8"?>
<sst xmlns="http://schemas.openxmlformats.org/spreadsheetml/2006/main" count="42" uniqueCount="31">
  <si>
    <t>Rocky Mountain Power Monthly Billing Comparison (UTAH CLEAN ENERGY ADDITIONAL ANALYSIS)</t>
  </si>
  <si>
    <t>Monthly Customer Charge</t>
  </si>
  <si>
    <t>Summer Monthly Energy Charge</t>
  </si>
  <si>
    <t>Summer Monthly Bill</t>
  </si>
  <si>
    <t>Winter Monthly Energy Charge</t>
  </si>
  <si>
    <t>Winter Monthly Bill</t>
  </si>
  <si>
    <t>kWh</t>
  </si>
  <si>
    <t>Change ($)</t>
  </si>
  <si>
    <t>Change (%)</t>
  </si>
  <si>
    <t>719 w</t>
  </si>
  <si>
    <t>767 a</t>
  </si>
  <si>
    <t>833 s</t>
  </si>
  <si>
    <t>0-400 kWh</t>
  </si>
  <si>
    <t>401-1000 kWh</t>
  </si>
  <si>
    <t>1001-up kWh</t>
  </si>
  <si>
    <t xml:space="preserve">rate block </t>
  </si>
  <si>
    <t xml:space="preserve">forecasted units </t>
  </si>
  <si>
    <t>summer</t>
  </si>
  <si>
    <t>winter</t>
  </si>
  <si>
    <t>rate block</t>
  </si>
  <si>
    <t>all kWh</t>
  </si>
  <si>
    <t>proposed rate/kWh</t>
  </si>
  <si>
    <t>forecasted units (kWh)</t>
  </si>
  <si>
    <t>current customer charge</t>
  </si>
  <si>
    <t>proposed customer charge</t>
  </si>
  <si>
    <t xml:space="preserve">current energy charge </t>
  </si>
  <si>
    <t>proposed energy charge</t>
  </si>
  <si>
    <t>current customer charge + energy charge</t>
  </si>
  <si>
    <t xml:space="preserve">proposed customer charge + energy charge </t>
  </si>
  <si>
    <t>current energy charge</t>
  </si>
  <si>
    <t>UCE Calculations are highlighted in grey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</si>
</sst>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10" fontId="3" fillId="6" borderId="5" xfId="0" applyNumberFormat="1" applyFont="1" applyFill="1" applyBorder="1" applyAlignment="1">
      <alignment horizontal="center" vertical="center" wrapText="1"/>
    </xf>
    <xf numFmtId="10" fontId="3" fillId="6" borderId="8" xfId="0" applyNumberFormat="1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10" fontId="3" fillId="8" borderId="5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center" vertical="center" wrapText="1"/>
    </xf>
    <xf numFmtId="164" fontId="3" fillId="8" borderId="4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0" fontId="6" fillId="6" borderId="5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0" fontId="3" fillId="4" borderId="0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0" borderId="4" xfId="0" applyFont="1" applyBorder="1"/>
    <xf numFmtId="0" fontId="0" fillId="0" borderId="4" xfId="0" applyBorder="1"/>
    <xf numFmtId="0" fontId="0" fillId="0" borderId="6" xfId="0" applyBorder="1"/>
    <xf numFmtId="0" fontId="2" fillId="0" borderId="5" xfId="0" applyFont="1" applyBorder="1"/>
    <xf numFmtId="43" fontId="0" fillId="0" borderId="5" xfId="1" applyFont="1" applyBorder="1"/>
    <xf numFmtId="43" fontId="0" fillId="0" borderId="8" xfId="1" applyFont="1" applyBorder="1"/>
    <xf numFmtId="44" fontId="0" fillId="0" borderId="0" xfId="2" applyFont="1" applyAlignment="1">
      <alignment horizontal="left"/>
    </xf>
    <xf numFmtId="44" fontId="2" fillId="0" borderId="0" xfId="2" applyFont="1" applyAlignment="1">
      <alignment horizontal="left"/>
    </xf>
    <xf numFmtId="165" fontId="3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0" fontId="3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B39"/>
  <sheetViews>
    <sheetView tabSelected="1" view="pageLayout" zoomScaleNormal="100" workbookViewId="0">
      <selection activeCell="I1" sqref="I1"/>
    </sheetView>
  </sheetViews>
  <sheetFormatPr defaultRowHeight="15"/>
  <cols>
    <col min="7" max="7" width="3.140625" customWidth="1"/>
    <col min="12" max="12" width="3.140625" customWidth="1"/>
    <col min="16" max="16" width="9.140625" customWidth="1"/>
    <col min="17" max="17" width="3.140625" customWidth="1"/>
    <col min="22" max="22" width="3.140625" customWidth="1"/>
    <col min="27" max="27" width="9.140625" customWidth="1"/>
    <col min="34" max="34" width="3.140625" customWidth="1"/>
    <col min="39" max="39" width="3.140625" customWidth="1"/>
    <col min="44" max="44" width="3.140625" customWidth="1"/>
    <col min="49" max="49" width="3.140625" customWidth="1"/>
  </cols>
  <sheetData>
    <row r="4" spans="1:54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</row>
    <row r="5" spans="1:54" ht="15.75">
      <c r="A5" s="51"/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52"/>
    </row>
    <row r="6" spans="1:54">
      <c r="A6" s="5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52"/>
    </row>
    <row r="7" spans="1:54">
      <c r="A7" s="5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52"/>
    </row>
    <row r="8" spans="1:54">
      <c r="A8" s="5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52"/>
      <c r="AB8" s="68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</row>
    <row r="9" spans="1:54" ht="15.75">
      <c r="A9" s="51"/>
      <c r="B9" s="80" t="s">
        <v>1</v>
      </c>
      <c r="C9" s="81"/>
      <c r="D9" s="81"/>
      <c r="E9" s="81"/>
      <c r="F9" s="82"/>
      <c r="G9" s="44"/>
      <c r="H9" s="80" t="s">
        <v>2</v>
      </c>
      <c r="I9" s="81"/>
      <c r="J9" s="81"/>
      <c r="K9" s="82"/>
      <c r="L9" s="44"/>
      <c r="M9" s="83" t="s">
        <v>3</v>
      </c>
      <c r="N9" s="84"/>
      <c r="O9" s="84"/>
      <c r="P9" s="85"/>
      <c r="Q9" s="44"/>
      <c r="R9" s="80" t="s">
        <v>4</v>
      </c>
      <c r="S9" s="81"/>
      <c r="T9" s="81"/>
      <c r="U9" s="82"/>
      <c r="V9" s="44"/>
      <c r="W9" s="83" t="s">
        <v>5</v>
      </c>
      <c r="X9" s="84"/>
      <c r="Y9" s="84"/>
      <c r="Z9" s="85"/>
      <c r="AA9" s="52"/>
      <c r="AB9" s="68"/>
      <c r="AC9" s="78"/>
      <c r="AD9" s="78"/>
      <c r="AE9" s="78"/>
      <c r="AF9" s="78"/>
      <c r="AG9" s="78"/>
      <c r="AH9" s="75"/>
      <c r="AI9" s="78"/>
      <c r="AJ9" s="78"/>
      <c r="AK9" s="78"/>
      <c r="AL9" s="78"/>
      <c r="AM9" s="69"/>
      <c r="AN9" s="78"/>
      <c r="AO9" s="78"/>
      <c r="AP9" s="78"/>
      <c r="AQ9" s="78"/>
      <c r="AR9" s="69"/>
      <c r="AS9" s="78"/>
      <c r="AT9" s="78"/>
      <c r="AU9" s="78"/>
      <c r="AV9" s="78"/>
      <c r="AW9" s="69"/>
      <c r="AX9" s="78"/>
      <c r="AY9" s="78"/>
      <c r="AZ9" s="78"/>
      <c r="BA9" s="78"/>
      <c r="BB9" s="75"/>
    </row>
    <row r="10" spans="1:54" ht="15.75">
      <c r="A10" s="51"/>
      <c r="B10" s="1"/>
      <c r="C10" s="2"/>
      <c r="D10" s="2"/>
      <c r="E10" s="2"/>
      <c r="F10" s="3"/>
      <c r="G10" s="44"/>
      <c r="H10" s="1"/>
      <c r="I10" s="2"/>
      <c r="J10" s="2"/>
      <c r="K10" s="3"/>
      <c r="L10" s="44"/>
      <c r="M10" s="4"/>
      <c r="N10" s="5"/>
      <c r="O10" s="5"/>
      <c r="P10" s="6"/>
      <c r="Q10" s="44"/>
      <c r="R10" s="1"/>
      <c r="S10" s="2"/>
      <c r="T10" s="2"/>
      <c r="U10" s="3"/>
      <c r="V10" s="44"/>
      <c r="W10" s="7"/>
      <c r="X10" s="5"/>
      <c r="Y10" s="8"/>
      <c r="Z10" s="9"/>
      <c r="AA10" s="52"/>
      <c r="AB10" s="68"/>
      <c r="AC10" s="70"/>
      <c r="AD10" s="70"/>
      <c r="AE10" s="70"/>
      <c r="AF10" s="70"/>
      <c r="AG10" s="70"/>
      <c r="AH10" s="75"/>
      <c r="AI10" s="70"/>
      <c r="AJ10" s="70"/>
      <c r="AK10" s="70"/>
      <c r="AL10" s="70"/>
      <c r="AM10" s="69"/>
      <c r="AN10" s="70"/>
      <c r="AO10" s="70"/>
      <c r="AP10" s="70"/>
      <c r="AQ10" s="70"/>
      <c r="AR10" s="69"/>
      <c r="AS10" s="70"/>
      <c r="AT10" s="70"/>
      <c r="AU10" s="70"/>
      <c r="AV10" s="70"/>
      <c r="AW10" s="69"/>
      <c r="AX10" s="71"/>
      <c r="AY10" s="70"/>
      <c r="AZ10" s="71"/>
      <c r="BA10" s="71"/>
      <c r="BB10" s="75"/>
    </row>
    <row r="11" spans="1:54" ht="63.75">
      <c r="A11" s="51"/>
      <c r="B11" s="10" t="s">
        <v>6</v>
      </c>
      <c r="C11" s="11" t="s">
        <v>23</v>
      </c>
      <c r="D11" s="11" t="s">
        <v>24</v>
      </c>
      <c r="E11" s="11" t="s">
        <v>7</v>
      </c>
      <c r="F11" s="12" t="s">
        <v>8</v>
      </c>
      <c r="G11" s="44"/>
      <c r="H11" s="10" t="s">
        <v>25</v>
      </c>
      <c r="I11" s="11" t="s">
        <v>26</v>
      </c>
      <c r="J11" s="11" t="s">
        <v>7</v>
      </c>
      <c r="K11" s="12" t="s">
        <v>8</v>
      </c>
      <c r="L11" s="44"/>
      <c r="M11" s="13" t="s">
        <v>27</v>
      </c>
      <c r="N11" s="14" t="s">
        <v>28</v>
      </c>
      <c r="O11" s="14" t="s">
        <v>7</v>
      </c>
      <c r="P11" s="42" t="s">
        <v>8</v>
      </c>
      <c r="Q11" s="44"/>
      <c r="R11" s="10" t="s">
        <v>29</v>
      </c>
      <c r="S11" s="11" t="s">
        <v>26</v>
      </c>
      <c r="T11" s="11" t="s">
        <v>7</v>
      </c>
      <c r="U11" s="12" t="s">
        <v>8</v>
      </c>
      <c r="V11" s="44"/>
      <c r="W11" s="13" t="s">
        <v>27</v>
      </c>
      <c r="X11" s="14" t="s">
        <v>28</v>
      </c>
      <c r="Y11" s="14" t="s">
        <v>7</v>
      </c>
      <c r="Z11" s="42" t="s">
        <v>8</v>
      </c>
      <c r="AA11" s="52"/>
      <c r="AB11" s="68"/>
      <c r="AC11" s="72"/>
      <c r="AD11" s="72"/>
      <c r="AE11" s="72"/>
      <c r="AF11" s="72"/>
      <c r="AG11" s="72"/>
      <c r="AH11" s="75"/>
      <c r="AI11" s="72"/>
      <c r="AJ11" s="72"/>
      <c r="AK11" s="72"/>
      <c r="AL11" s="72"/>
      <c r="AM11" s="69"/>
      <c r="AN11" s="72"/>
      <c r="AO11" s="72"/>
      <c r="AP11" s="72"/>
      <c r="AQ11" s="72"/>
      <c r="AR11" s="69"/>
      <c r="AS11" s="72"/>
      <c r="AT11" s="72"/>
      <c r="AU11" s="72"/>
      <c r="AV11" s="72"/>
      <c r="AW11" s="69"/>
      <c r="AX11" s="72"/>
      <c r="AY11" s="72"/>
      <c r="AZ11" s="72"/>
      <c r="BA11" s="72"/>
      <c r="BB11" s="75"/>
    </row>
    <row r="12" spans="1:54">
      <c r="A12" s="51"/>
      <c r="B12" s="15">
        <v>100</v>
      </c>
      <c r="C12" s="16">
        <v>4</v>
      </c>
      <c r="D12" s="16">
        <v>10</v>
      </c>
      <c r="E12" s="16">
        <f>D12-C12</f>
        <v>6</v>
      </c>
      <c r="F12" s="17">
        <f>(D12-C12)/(C12)</f>
        <v>1.5</v>
      </c>
      <c r="G12" s="44"/>
      <c r="H12" s="18">
        <v>8.7200000000000006</v>
      </c>
      <c r="I12" s="16">
        <v>8.9499999999999993</v>
      </c>
      <c r="J12" s="16">
        <f>(I12-H12)</f>
        <v>0.22999999999999865</v>
      </c>
      <c r="K12" s="17">
        <f>(I12-H12)/H12</f>
        <v>2.6376146788990668E-2</v>
      </c>
      <c r="L12" s="44"/>
      <c r="M12" s="19">
        <f>(C12+H12)</f>
        <v>12.72</v>
      </c>
      <c r="N12" s="20">
        <f>(D12+I12)</f>
        <v>18.95</v>
      </c>
      <c r="O12" s="20">
        <f>(N12-M12)</f>
        <v>6.2299999999999986</v>
      </c>
      <c r="P12" s="43">
        <f>(N12-M12)/M12</f>
        <v>0.48977987421383634</v>
      </c>
      <c r="Q12" s="44"/>
      <c r="R12" s="18">
        <v>9.02</v>
      </c>
      <c r="S12" s="16">
        <v>9.26</v>
      </c>
      <c r="T12" s="16">
        <f>(S12-R12)</f>
        <v>0.24000000000000021</v>
      </c>
      <c r="U12" s="17">
        <f>(S12-R12)/R12</f>
        <v>2.6607538802660778E-2</v>
      </c>
      <c r="V12" s="44"/>
      <c r="W12" s="19">
        <f>(C12+R12)</f>
        <v>13.02</v>
      </c>
      <c r="X12" s="20">
        <f>(D12+S12)</f>
        <v>19.259999999999998</v>
      </c>
      <c r="Y12" s="20">
        <f>(X12-W12)</f>
        <v>6.2399999999999984</v>
      </c>
      <c r="Z12" s="29">
        <f>(X12-W12)/W12</f>
        <v>0.47926267281105983</v>
      </c>
      <c r="AA12" s="52"/>
      <c r="AB12" s="68"/>
      <c r="AC12" s="71"/>
      <c r="AD12" s="73"/>
      <c r="AE12" s="73"/>
      <c r="AF12" s="73"/>
      <c r="AG12" s="76"/>
      <c r="AH12" s="75"/>
      <c r="AI12" s="73"/>
      <c r="AJ12" s="73"/>
      <c r="AK12" s="73"/>
      <c r="AL12" s="76"/>
      <c r="AM12" s="69"/>
      <c r="AN12" s="73"/>
      <c r="AO12" s="73"/>
      <c r="AP12" s="73"/>
      <c r="AQ12" s="77"/>
      <c r="AR12" s="69"/>
      <c r="AS12" s="73"/>
      <c r="AT12" s="73"/>
      <c r="AU12" s="73"/>
      <c r="AV12" s="76"/>
      <c r="AW12" s="69"/>
      <c r="AX12" s="73"/>
      <c r="AY12" s="73"/>
      <c r="AZ12" s="73"/>
      <c r="BA12" s="76"/>
      <c r="BB12" s="75"/>
    </row>
    <row r="13" spans="1:54">
      <c r="A13" s="51"/>
      <c r="B13" s="15">
        <v>200</v>
      </c>
      <c r="C13" s="16">
        <v>4</v>
      </c>
      <c r="D13" s="16">
        <v>10</v>
      </c>
      <c r="E13" s="16">
        <f t="shared" ref="E13:E33" si="0">D13-C13</f>
        <v>6</v>
      </c>
      <c r="F13" s="17">
        <f t="shared" ref="F13:F33" si="1">(D13-C13)/(C13)</f>
        <v>1.5</v>
      </c>
      <c r="G13" s="44"/>
      <c r="H13" s="18">
        <v>17.170000000000002</v>
      </c>
      <c r="I13" s="16">
        <v>17.63</v>
      </c>
      <c r="J13" s="16">
        <f t="shared" ref="J13:J33" si="2">(I13-H13)</f>
        <v>0.4599999999999973</v>
      </c>
      <c r="K13" s="17">
        <f t="shared" ref="K13:K33" si="3">(I13-H13)/H13</f>
        <v>2.6790914385556044E-2</v>
      </c>
      <c r="L13" s="44"/>
      <c r="M13" s="19">
        <f t="shared" ref="M13:N33" si="4">(C13+H13)</f>
        <v>21.17</v>
      </c>
      <c r="N13" s="20">
        <f t="shared" si="4"/>
        <v>27.63</v>
      </c>
      <c r="O13" s="20">
        <f t="shared" ref="O13:O33" si="5">(N13-M13)</f>
        <v>6.4599999999999973</v>
      </c>
      <c r="P13" s="43">
        <f t="shared" ref="P13:P33" si="6">(N13-M13)/M13</f>
        <v>0.3051487954652809</v>
      </c>
      <c r="Q13" s="44"/>
      <c r="R13" s="18">
        <v>17.78</v>
      </c>
      <c r="S13" s="16">
        <v>18.260000000000002</v>
      </c>
      <c r="T13" s="16">
        <f t="shared" ref="T13:T33" si="7">(S13-R13)</f>
        <v>0.48000000000000043</v>
      </c>
      <c r="U13" s="17">
        <f t="shared" ref="U13:U33" si="8">(S13-R13)/R13</f>
        <v>2.6996625421822296E-2</v>
      </c>
      <c r="V13" s="44"/>
      <c r="W13" s="19">
        <f t="shared" ref="W13:X33" si="9">(C13+R13)</f>
        <v>21.78</v>
      </c>
      <c r="X13" s="20">
        <f t="shared" si="9"/>
        <v>28.26</v>
      </c>
      <c r="Y13" s="20">
        <f t="shared" ref="Y13:Y33" si="10">(X13-W13)</f>
        <v>6.48</v>
      </c>
      <c r="Z13" s="29">
        <f t="shared" ref="Z13:Z33" si="11">(X13-W13)/W13</f>
        <v>0.2975206611570248</v>
      </c>
      <c r="AA13" s="52"/>
      <c r="AB13" s="68"/>
      <c r="AC13" s="71"/>
      <c r="AD13" s="73"/>
      <c r="AE13" s="73"/>
      <c r="AF13" s="73"/>
      <c r="AG13" s="76"/>
      <c r="AH13" s="75"/>
      <c r="AI13" s="73"/>
      <c r="AJ13" s="73"/>
      <c r="AK13" s="73"/>
      <c r="AL13" s="76"/>
      <c r="AM13" s="69"/>
      <c r="AN13" s="73"/>
      <c r="AO13" s="73"/>
      <c r="AP13" s="73"/>
      <c r="AQ13" s="77"/>
      <c r="AR13" s="69"/>
      <c r="AS13" s="73"/>
      <c r="AT13" s="73"/>
      <c r="AU13" s="73"/>
      <c r="AV13" s="76"/>
      <c r="AW13" s="69"/>
      <c r="AX13" s="73"/>
      <c r="AY13" s="73"/>
      <c r="AZ13" s="73"/>
      <c r="BA13" s="76"/>
      <c r="BB13" s="75"/>
    </row>
    <row r="14" spans="1:54">
      <c r="A14" s="51"/>
      <c r="B14" s="15">
        <v>300</v>
      </c>
      <c r="C14" s="16">
        <v>4</v>
      </c>
      <c r="D14" s="16">
        <v>10</v>
      </c>
      <c r="E14" s="16">
        <f t="shared" si="0"/>
        <v>6</v>
      </c>
      <c r="F14" s="17">
        <f t="shared" si="1"/>
        <v>1.5</v>
      </c>
      <c r="G14" s="44"/>
      <c r="H14" s="18">
        <v>25.63</v>
      </c>
      <c r="I14" s="16">
        <v>26.32</v>
      </c>
      <c r="J14" s="16">
        <f t="shared" si="2"/>
        <v>0.69000000000000128</v>
      </c>
      <c r="K14" s="17">
        <f t="shared" si="3"/>
        <v>2.6921576277799505E-2</v>
      </c>
      <c r="L14" s="44"/>
      <c r="M14" s="19">
        <f t="shared" si="4"/>
        <v>29.63</v>
      </c>
      <c r="N14" s="20">
        <f t="shared" si="4"/>
        <v>36.32</v>
      </c>
      <c r="O14" s="20">
        <f t="shared" si="5"/>
        <v>6.6900000000000013</v>
      </c>
      <c r="P14" s="29">
        <f t="shared" si="6"/>
        <v>0.22578467769152891</v>
      </c>
      <c r="Q14" s="44"/>
      <c r="R14" s="18">
        <v>26.54</v>
      </c>
      <c r="S14" s="16">
        <v>27.26</v>
      </c>
      <c r="T14" s="16">
        <f t="shared" si="7"/>
        <v>0.72000000000000242</v>
      </c>
      <c r="U14" s="17">
        <f t="shared" si="8"/>
        <v>2.712886209495111E-2</v>
      </c>
      <c r="V14" s="44"/>
      <c r="W14" s="19">
        <f t="shared" si="9"/>
        <v>30.54</v>
      </c>
      <c r="X14" s="20">
        <f t="shared" si="9"/>
        <v>37.260000000000005</v>
      </c>
      <c r="Y14" s="20">
        <f t="shared" si="10"/>
        <v>6.720000000000006</v>
      </c>
      <c r="Z14" s="29">
        <f t="shared" si="11"/>
        <v>0.22003929273084499</v>
      </c>
      <c r="AA14" s="52"/>
      <c r="AB14" s="68"/>
      <c r="AC14" s="71"/>
      <c r="AD14" s="73"/>
      <c r="AE14" s="73"/>
      <c r="AF14" s="73"/>
      <c r="AG14" s="76"/>
      <c r="AH14" s="75"/>
      <c r="AI14" s="73"/>
      <c r="AJ14" s="73"/>
      <c r="AK14" s="73"/>
      <c r="AL14" s="76"/>
      <c r="AM14" s="69"/>
      <c r="AN14" s="73"/>
      <c r="AO14" s="73"/>
      <c r="AP14" s="73"/>
      <c r="AQ14" s="76"/>
      <c r="AR14" s="69"/>
      <c r="AS14" s="73"/>
      <c r="AT14" s="73"/>
      <c r="AU14" s="73"/>
      <c r="AV14" s="76"/>
      <c r="AW14" s="69"/>
      <c r="AX14" s="73"/>
      <c r="AY14" s="73"/>
      <c r="AZ14" s="73"/>
      <c r="BA14" s="76"/>
      <c r="BB14" s="75"/>
    </row>
    <row r="15" spans="1:54">
      <c r="A15" s="51"/>
      <c r="B15" s="15">
        <v>400</v>
      </c>
      <c r="C15" s="16">
        <v>4</v>
      </c>
      <c r="D15" s="16">
        <v>10</v>
      </c>
      <c r="E15" s="16">
        <f t="shared" si="0"/>
        <v>6</v>
      </c>
      <c r="F15" s="17">
        <f t="shared" si="1"/>
        <v>1.5</v>
      </c>
      <c r="G15" s="44"/>
      <c r="H15" s="18">
        <v>34.08</v>
      </c>
      <c r="I15" s="16">
        <v>35.01</v>
      </c>
      <c r="J15" s="16">
        <f t="shared" si="2"/>
        <v>0.92999999999999972</v>
      </c>
      <c r="K15" s="17">
        <f t="shared" si="3"/>
        <v>2.7288732394366189E-2</v>
      </c>
      <c r="L15" s="44"/>
      <c r="M15" s="19">
        <f t="shared" si="4"/>
        <v>38.08</v>
      </c>
      <c r="N15" s="20">
        <f t="shared" si="4"/>
        <v>45.01</v>
      </c>
      <c r="O15" s="20">
        <f t="shared" si="5"/>
        <v>6.93</v>
      </c>
      <c r="P15" s="29">
        <f t="shared" si="6"/>
        <v>0.18198529411764705</v>
      </c>
      <c r="Q15" s="44"/>
      <c r="R15" s="18">
        <v>35.299999999999997</v>
      </c>
      <c r="S15" s="16">
        <v>36.26</v>
      </c>
      <c r="T15" s="16">
        <f t="shared" si="7"/>
        <v>0.96000000000000085</v>
      </c>
      <c r="U15" s="17">
        <f t="shared" si="8"/>
        <v>2.7195467422096345E-2</v>
      </c>
      <c r="V15" s="44"/>
      <c r="W15" s="19">
        <f t="shared" si="9"/>
        <v>39.299999999999997</v>
      </c>
      <c r="X15" s="20">
        <f t="shared" si="9"/>
        <v>46.26</v>
      </c>
      <c r="Y15" s="20">
        <f t="shared" si="10"/>
        <v>6.9600000000000009</v>
      </c>
      <c r="Z15" s="29">
        <f t="shared" si="11"/>
        <v>0.1770992366412214</v>
      </c>
      <c r="AA15" s="52"/>
      <c r="AB15" s="68"/>
      <c r="AC15" s="71"/>
      <c r="AD15" s="73"/>
      <c r="AE15" s="73"/>
      <c r="AF15" s="73"/>
      <c r="AG15" s="76"/>
      <c r="AH15" s="75"/>
      <c r="AI15" s="73"/>
      <c r="AJ15" s="73"/>
      <c r="AK15" s="73"/>
      <c r="AL15" s="76"/>
      <c r="AM15" s="69"/>
      <c r="AN15" s="73"/>
      <c r="AO15" s="73"/>
      <c r="AP15" s="73"/>
      <c r="AQ15" s="76"/>
      <c r="AR15" s="69"/>
      <c r="AS15" s="73"/>
      <c r="AT15" s="73"/>
      <c r="AU15" s="73"/>
      <c r="AV15" s="76"/>
      <c r="AW15" s="69"/>
      <c r="AX15" s="73"/>
      <c r="AY15" s="73"/>
      <c r="AZ15" s="73"/>
      <c r="BA15" s="76"/>
      <c r="BB15" s="75"/>
    </row>
    <row r="16" spans="1:54">
      <c r="A16" s="51"/>
      <c r="B16" s="15">
        <v>500</v>
      </c>
      <c r="C16" s="16">
        <v>4</v>
      </c>
      <c r="D16" s="16">
        <v>10</v>
      </c>
      <c r="E16" s="16">
        <f t="shared" si="0"/>
        <v>6</v>
      </c>
      <c r="F16" s="17">
        <f t="shared" si="1"/>
        <v>1.5</v>
      </c>
      <c r="G16" s="44"/>
      <c r="H16" s="18">
        <v>44.5</v>
      </c>
      <c r="I16" s="16">
        <v>45.71</v>
      </c>
      <c r="J16" s="16">
        <f t="shared" si="2"/>
        <v>1.2100000000000009</v>
      </c>
      <c r="K16" s="17">
        <f t="shared" si="3"/>
        <v>2.7191011235955076E-2</v>
      </c>
      <c r="L16" s="44"/>
      <c r="M16" s="19">
        <f t="shared" si="4"/>
        <v>48.5</v>
      </c>
      <c r="N16" s="20">
        <f t="shared" si="4"/>
        <v>55.71</v>
      </c>
      <c r="O16" s="20">
        <f t="shared" si="5"/>
        <v>7.2100000000000009</v>
      </c>
      <c r="P16" s="29">
        <f t="shared" si="6"/>
        <v>0.14865979381443301</v>
      </c>
      <c r="Q16" s="44"/>
      <c r="R16" s="18">
        <v>44.06</v>
      </c>
      <c r="S16" s="16">
        <v>45.26</v>
      </c>
      <c r="T16" s="16">
        <f t="shared" si="7"/>
        <v>1.1999999999999957</v>
      </c>
      <c r="U16" s="17">
        <f t="shared" si="8"/>
        <v>2.7235587834770668E-2</v>
      </c>
      <c r="V16" s="44"/>
      <c r="W16" s="19">
        <f t="shared" si="9"/>
        <v>48.06</v>
      </c>
      <c r="X16" s="20">
        <f t="shared" si="9"/>
        <v>55.26</v>
      </c>
      <c r="Y16" s="20">
        <f t="shared" si="10"/>
        <v>7.1999999999999957</v>
      </c>
      <c r="Z16" s="29">
        <f t="shared" si="11"/>
        <v>0.1498127340823969</v>
      </c>
      <c r="AA16" s="52"/>
      <c r="AB16" s="68"/>
      <c r="AC16" s="71"/>
      <c r="AD16" s="73"/>
      <c r="AE16" s="73"/>
      <c r="AF16" s="73"/>
      <c r="AG16" s="76"/>
      <c r="AH16" s="75"/>
      <c r="AI16" s="73"/>
      <c r="AJ16" s="73"/>
      <c r="AK16" s="73"/>
      <c r="AL16" s="76"/>
      <c r="AM16" s="69"/>
      <c r="AN16" s="73"/>
      <c r="AO16" s="73"/>
      <c r="AP16" s="73"/>
      <c r="AQ16" s="76"/>
      <c r="AR16" s="69"/>
      <c r="AS16" s="73"/>
      <c r="AT16" s="73"/>
      <c r="AU16" s="73"/>
      <c r="AV16" s="76"/>
      <c r="AW16" s="69"/>
      <c r="AX16" s="73"/>
      <c r="AY16" s="73"/>
      <c r="AZ16" s="73"/>
      <c r="BA16" s="76"/>
      <c r="BB16" s="75"/>
    </row>
    <row r="17" spans="1:54">
      <c r="A17" s="51"/>
      <c r="B17" s="15">
        <v>600</v>
      </c>
      <c r="C17" s="16">
        <v>4</v>
      </c>
      <c r="D17" s="16">
        <v>10</v>
      </c>
      <c r="E17" s="16">
        <f t="shared" si="0"/>
        <v>6</v>
      </c>
      <c r="F17" s="17">
        <f t="shared" si="1"/>
        <v>1.5</v>
      </c>
      <c r="G17" s="44"/>
      <c r="H17" s="18">
        <v>54.91</v>
      </c>
      <c r="I17" s="16">
        <v>56.41</v>
      </c>
      <c r="J17" s="16">
        <f t="shared" si="2"/>
        <v>1.5</v>
      </c>
      <c r="K17" s="17">
        <f t="shared" si="3"/>
        <v>2.7317428519395375E-2</v>
      </c>
      <c r="L17" s="44"/>
      <c r="M17" s="19">
        <f t="shared" si="4"/>
        <v>58.91</v>
      </c>
      <c r="N17" s="20">
        <f t="shared" si="4"/>
        <v>66.41</v>
      </c>
      <c r="O17" s="20">
        <f t="shared" si="5"/>
        <v>7.5</v>
      </c>
      <c r="P17" s="29">
        <f t="shared" si="6"/>
        <v>0.1273128501103378</v>
      </c>
      <c r="Q17" s="44"/>
      <c r="R17" s="18">
        <v>52.82</v>
      </c>
      <c r="S17" s="16">
        <v>54.26</v>
      </c>
      <c r="T17" s="16">
        <f t="shared" si="7"/>
        <v>1.4399999999999977</v>
      </c>
      <c r="U17" s="17">
        <f t="shared" si="8"/>
        <v>2.7262400605831082E-2</v>
      </c>
      <c r="V17" s="44"/>
      <c r="W17" s="19">
        <f t="shared" si="9"/>
        <v>56.82</v>
      </c>
      <c r="X17" s="20">
        <f t="shared" si="9"/>
        <v>64.259999999999991</v>
      </c>
      <c r="Y17" s="20">
        <f t="shared" si="10"/>
        <v>7.4399999999999906</v>
      </c>
      <c r="Z17" s="29">
        <f t="shared" si="11"/>
        <v>0.1309398099260822</v>
      </c>
      <c r="AA17" s="52"/>
      <c r="AB17" s="68"/>
      <c r="AC17" s="71"/>
      <c r="AD17" s="73"/>
      <c r="AE17" s="73"/>
      <c r="AF17" s="73"/>
      <c r="AG17" s="76"/>
      <c r="AH17" s="75"/>
      <c r="AI17" s="73"/>
      <c r="AJ17" s="73"/>
      <c r="AK17" s="73"/>
      <c r="AL17" s="76"/>
      <c r="AM17" s="69"/>
      <c r="AN17" s="73"/>
      <c r="AO17" s="73"/>
      <c r="AP17" s="73"/>
      <c r="AQ17" s="76"/>
      <c r="AR17" s="69"/>
      <c r="AS17" s="73"/>
      <c r="AT17" s="73"/>
      <c r="AU17" s="73"/>
      <c r="AV17" s="76"/>
      <c r="AW17" s="69"/>
      <c r="AX17" s="73"/>
      <c r="AY17" s="73"/>
      <c r="AZ17" s="73"/>
      <c r="BA17" s="76"/>
      <c r="BB17" s="75"/>
    </row>
    <row r="18" spans="1:54">
      <c r="A18" s="51"/>
      <c r="B18" s="15">
        <v>700</v>
      </c>
      <c r="C18" s="16">
        <v>4</v>
      </c>
      <c r="D18" s="16">
        <v>10</v>
      </c>
      <c r="E18" s="16">
        <f t="shared" si="0"/>
        <v>6</v>
      </c>
      <c r="F18" s="17">
        <f t="shared" si="1"/>
        <v>1.5</v>
      </c>
      <c r="G18" s="44"/>
      <c r="H18" s="18">
        <v>65.33</v>
      </c>
      <c r="I18" s="16">
        <v>67.11</v>
      </c>
      <c r="J18" s="16">
        <f t="shared" si="2"/>
        <v>1.7800000000000011</v>
      </c>
      <c r="K18" s="17">
        <f t="shared" si="3"/>
        <v>2.7246288075922259E-2</v>
      </c>
      <c r="L18" s="44"/>
      <c r="M18" s="19">
        <f t="shared" si="4"/>
        <v>69.33</v>
      </c>
      <c r="N18" s="20">
        <f t="shared" si="4"/>
        <v>77.11</v>
      </c>
      <c r="O18" s="20">
        <f t="shared" si="5"/>
        <v>7.7800000000000011</v>
      </c>
      <c r="P18" s="29">
        <f t="shared" si="6"/>
        <v>0.11221693350641859</v>
      </c>
      <c r="Q18" s="44"/>
      <c r="R18" s="18">
        <v>61.58</v>
      </c>
      <c r="S18" s="16">
        <v>63.26</v>
      </c>
      <c r="T18" s="16">
        <f t="shared" si="7"/>
        <v>1.6799999999999997</v>
      </c>
      <c r="U18" s="17">
        <f t="shared" si="8"/>
        <v>2.7281584930172131E-2</v>
      </c>
      <c r="V18" s="44"/>
      <c r="W18" s="19">
        <f t="shared" si="9"/>
        <v>65.58</v>
      </c>
      <c r="X18" s="20">
        <f t="shared" si="9"/>
        <v>73.259999999999991</v>
      </c>
      <c r="Y18" s="20">
        <f t="shared" si="10"/>
        <v>7.6799999999999926</v>
      </c>
      <c r="Z18" s="29">
        <f t="shared" si="11"/>
        <v>0.11710887465690749</v>
      </c>
      <c r="AA18" s="52"/>
      <c r="AB18" s="68"/>
      <c r="AC18" s="71"/>
      <c r="AD18" s="73"/>
      <c r="AE18" s="73"/>
      <c r="AF18" s="73"/>
      <c r="AG18" s="76"/>
      <c r="AH18" s="75"/>
      <c r="AI18" s="73"/>
      <c r="AJ18" s="73"/>
      <c r="AK18" s="73"/>
      <c r="AL18" s="76"/>
      <c r="AM18" s="69"/>
      <c r="AN18" s="73"/>
      <c r="AO18" s="73"/>
      <c r="AP18" s="73"/>
      <c r="AQ18" s="76"/>
      <c r="AR18" s="69"/>
      <c r="AS18" s="73"/>
      <c r="AT18" s="73"/>
      <c r="AU18" s="73"/>
      <c r="AV18" s="76"/>
      <c r="AW18" s="69"/>
      <c r="AX18" s="73"/>
      <c r="AY18" s="73"/>
      <c r="AZ18" s="73"/>
      <c r="BA18" s="76"/>
      <c r="BB18" s="75"/>
    </row>
    <row r="19" spans="1:54">
      <c r="A19" s="51"/>
      <c r="B19" s="34" t="s">
        <v>9</v>
      </c>
      <c r="C19" s="40">
        <v>4</v>
      </c>
      <c r="D19" s="40">
        <v>10</v>
      </c>
      <c r="E19" s="40">
        <f t="shared" si="0"/>
        <v>6</v>
      </c>
      <c r="F19" s="31">
        <f t="shared" si="1"/>
        <v>1.5</v>
      </c>
      <c r="G19" s="44"/>
      <c r="H19" s="18"/>
      <c r="I19" s="16"/>
      <c r="J19" s="16"/>
      <c r="K19" s="17"/>
      <c r="L19" s="44"/>
      <c r="M19" s="19"/>
      <c r="N19" s="20"/>
      <c r="O19" s="20"/>
      <c r="P19" s="29"/>
      <c r="Q19" s="44"/>
      <c r="R19" s="41">
        <v>63.24</v>
      </c>
      <c r="S19" s="40">
        <v>64.97</v>
      </c>
      <c r="T19" s="40">
        <f t="shared" si="7"/>
        <v>1.7299999999999969</v>
      </c>
      <c r="U19" s="31">
        <f t="shared" si="8"/>
        <v>2.7356103731815257E-2</v>
      </c>
      <c r="V19" s="44"/>
      <c r="W19" s="41">
        <f t="shared" si="9"/>
        <v>67.240000000000009</v>
      </c>
      <c r="X19" s="40">
        <f t="shared" si="9"/>
        <v>74.97</v>
      </c>
      <c r="Y19" s="40">
        <f t="shared" si="10"/>
        <v>7.7299999999999898</v>
      </c>
      <c r="Z19" s="29">
        <f t="shared" si="11"/>
        <v>0.1149613325401545</v>
      </c>
      <c r="AA19" s="52"/>
      <c r="AB19" s="68"/>
      <c r="AC19" s="71"/>
      <c r="AD19" s="73"/>
      <c r="AE19" s="73"/>
      <c r="AF19" s="73"/>
      <c r="AG19" s="76"/>
      <c r="AH19" s="75"/>
      <c r="AI19" s="73"/>
      <c r="AJ19" s="73"/>
      <c r="AK19" s="73"/>
      <c r="AL19" s="76"/>
      <c r="AM19" s="69"/>
      <c r="AN19" s="73"/>
      <c r="AO19" s="73"/>
      <c r="AP19" s="73"/>
      <c r="AQ19" s="76"/>
      <c r="AR19" s="69"/>
      <c r="AS19" s="73"/>
      <c r="AT19" s="73"/>
      <c r="AU19" s="73"/>
      <c r="AV19" s="76"/>
      <c r="AW19" s="69"/>
      <c r="AX19" s="73"/>
      <c r="AY19" s="73"/>
      <c r="AZ19" s="73"/>
      <c r="BA19" s="76"/>
      <c r="BB19" s="75"/>
    </row>
    <row r="20" spans="1:54">
      <c r="A20" s="51"/>
      <c r="B20" s="33" t="s">
        <v>10</v>
      </c>
      <c r="C20" s="36">
        <v>4</v>
      </c>
      <c r="D20" s="36">
        <v>10</v>
      </c>
      <c r="E20" s="36">
        <f t="shared" si="0"/>
        <v>6</v>
      </c>
      <c r="F20" s="32">
        <f t="shared" si="1"/>
        <v>1.5</v>
      </c>
      <c r="G20" s="44"/>
      <c r="H20" s="37">
        <v>72.260000000000005</v>
      </c>
      <c r="I20" s="36">
        <v>74.23</v>
      </c>
      <c r="J20" s="36">
        <f t="shared" si="2"/>
        <v>1.9699999999999989</v>
      </c>
      <c r="K20" s="17">
        <f t="shared" si="3"/>
        <v>2.7262662607251575E-2</v>
      </c>
      <c r="L20" s="44"/>
      <c r="M20" s="37">
        <f t="shared" si="4"/>
        <v>76.260000000000005</v>
      </c>
      <c r="N20" s="36">
        <f t="shared" si="4"/>
        <v>84.23</v>
      </c>
      <c r="O20" s="36">
        <f t="shared" si="5"/>
        <v>7.9699999999999989</v>
      </c>
      <c r="P20" s="29">
        <f t="shared" si="6"/>
        <v>0.10451088381851559</v>
      </c>
      <c r="Q20" s="44"/>
      <c r="R20" s="37">
        <v>67.41</v>
      </c>
      <c r="S20" s="36">
        <v>69.25</v>
      </c>
      <c r="T20" s="36">
        <f t="shared" si="7"/>
        <v>1.8400000000000034</v>
      </c>
      <c r="U20" s="32">
        <f t="shared" si="8"/>
        <v>2.7295653463877814E-2</v>
      </c>
      <c r="V20" s="44"/>
      <c r="W20" s="37">
        <f t="shared" si="9"/>
        <v>71.41</v>
      </c>
      <c r="X20" s="36">
        <f t="shared" si="9"/>
        <v>79.25</v>
      </c>
      <c r="Y20" s="36">
        <f t="shared" si="10"/>
        <v>7.8400000000000034</v>
      </c>
      <c r="Z20" s="29">
        <f t="shared" si="11"/>
        <v>0.10978854502170569</v>
      </c>
      <c r="AA20" s="52"/>
      <c r="AB20" s="68"/>
      <c r="AC20" s="71"/>
      <c r="AD20" s="73"/>
      <c r="AE20" s="73"/>
      <c r="AF20" s="73"/>
      <c r="AG20" s="76"/>
      <c r="AH20" s="75"/>
      <c r="AI20" s="73"/>
      <c r="AJ20" s="73"/>
      <c r="AK20" s="73"/>
      <c r="AL20" s="76"/>
      <c r="AM20" s="69"/>
      <c r="AN20" s="73"/>
      <c r="AO20" s="73"/>
      <c r="AP20" s="73"/>
      <c r="AQ20" s="76"/>
      <c r="AR20" s="69"/>
      <c r="AS20" s="73"/>
      <c r="AT20" s="73"/>
      <c r="AU20" s="73"/>
      <c r="AV20" s="76"/>
      <c r="AW20" s="69"/>
      <c r="AX20" s="73"/>
      <c r="AY20" s="73"/>
      <c r="AZ20" s="73"/>
      <c r="BA20" s="76"/>
      <c r="BB20" s="75"/>
    </row>
    <row r="21" spans="1:54">
      <c r="A21" s="51"/>
      <c r="B21" s="15">
        <v>800</v>
      </c>
      <c r="C21" s="16">
        <v>4</v>
      </c>
      <c r="D21" s="16">
        <v>10</v>
      </c>
      <c r="E21" s="16">
        <f t="shared" si="0"/>
        <v>6</v>
      </c>
      <c r="F21" s="17">
        <f t="shared" si="1"/>
        <v>1.5</v>
      </c>
      <c r="G21" s="44"/>
      <c r="H21" s="18">
        <v>75.739999999999995</v>
      </c>
      <c r="I21" s="16">
        <v>77.81</v>
      </c>
      <c r="J21" s="16">
        <f t="shared" si="2"/>
        <v>2.0700000000000074</v>
      </c>
      <c r="K21" s="17">
        <f t="shared" si="3"/>
        <v>2.7330340639028353E-2</v>
      </c>
      <c r="L21" s="44"/>
      <c r="M21" s="19">
        <f t="shared" si="4"/>
        <v>79.739999999999995</v>
      </c>
      <c r="N21" s="20">
        <f t="shared" si="4"/>
        <v>87.81</v>
      </c>
      <c r="O21" s="20">
        <f t="shared" si="5"/>
        <v>8.0700000000000074</v>
      </c>
      <c r="P21" s="29">
        <f t="shared" si="6"/>
        <v>0.10120391271632817</v>
      </c>
      <c r="Q21" s="44"/>
      <c r="R21" s="18">
        <v>70.34</v>
      </c>
      <c r="S21" s="16">
        <v>72.260000000000005</v>
      </c>
      <c r="T21" s="16">
        <f t="shared" si="7"/>
        <v>1.9200000000000017</v>
      </c>
      <c r="U21" s="17">
        <f t="shared" si="8"/>
        <v>2.729599090133639E-2</v>
      </c>
      <c r="V21" s="44"/>
      <c r="W21" s="19">
        <f t="shared" si="9"/>
        <v>74.34</v>
      </c>
      <c r="X21" s="20">
        <f t="shared" si="9"/>
        <v>82.26</v>
      </c>
      <c r="Y21" s="20">
        <f t="shared" si="10"/>
        <v>7.9200000000000017</v>
      </c>
      <c r="Z21" s="29">
        <f t="shared" si="11"/>
        <v>0.10653753026634384</v>
      </c>
      <c r="AA21" s="52"/>
      <c r="AB21" s="68"/>
      <c r="AC21" s="71"/>
      <c r="AD21" s="73"/>
      <c r="AE21" s="73"/>
      <c r="AF21" s="73"/>
      <c r="AG21" s="76"/>
      <c r="AH21" s="75"/>
      <c r="AI21" s="73"/>
      <c r="AJ21" s="73"/>
      <c r="AK21" s="73"/>
      <c r="AL21" s="76"/>
      <c r="AM21" s="69"/>
      <c r="AN21" s="73"/>
      <c r="AO21" s="73"/>
      <c r="AP21" s="73"/>
      <c r="AQ21" s="76"/>
      <c r="AR21" s="69"/>
      <c r="AS21" s="73"/>
      <c r="AT21" s="73"/>
      <c r="AU21" s="73"/>
      <c r="AV21" s="76"/>
      <c r="AW21" s="69"/>
      <c r="AX21" s="73"/>
      <c r="AY21" s="73"/>
      <c r="AZ21" s="73"/>
      <c r="BA21" s="76"/>
      <c r="BB21" s="75"/>
    </row>
    <row r="22" spans="1:54">
      <c r="A22" s="51"/>
      <c r="B22" s="35" t="s">
        <v>11</v>
      </c>
      <c r="C22" s="38">
        <v>4</v>
      </c>
      <c r="D22" s="38">
        <v>10</v>
      </c>
      <c r="E22" s="38">
        <f t="shared" si="0"/>
        <v>6</v>
      </c>
      <c r="F22" s="28">
        <f t="shared" si="1"/>
        <v>1.5</v>
      </c>
      <c r="G22" s="44"/>
      <c r="H22" s="39">
        <v>79.19</v>
      </c>
      <c r="I22" s="38">
        <v>81.36</v>
      </c>
      <c r="J22" s="38">
        <f t="shared" si="2"/>
        <v>2.1700000000000017</v>
      </c>
      <c r="K22" s="17">
        <f t="shared" si="3"/>
        <v>2.7402449804268238E-2</v>
      </c>
      <c r="L22" s="44"/>
      <c r="M22" s="39">
        <f t="shared" si="4"/>
        <v>83.19</v>
      </c>
      <c r="N22" s="38">
        <f t="shared" si="4"/>
        <v>91.36</v>
      </c>
      <c r="O22" s="38">
        <f t="shared" si="5"/>
        <v>8.1700000000000017</v>
      </c>
      <c r="P22" s="29">
        <f t="shared" si="6"/>
        <v>9.8208919341267006E-2</v>
      </c>
      <c r="Q22" s="44"/>
      <c r="R22" s="18"/>
      <c r="S22" s="16"/>
      <c r="T22" s="16"/>
      <c r="U22" s="17"/>
      <c r="V22" s="44"/>
      <c r="W22" s="19"/>
      <c r="X22" s="20"/>
      <c r="Y22" s="20"/>
      <c r="Z22" s="29"/>
      <c r="AA22" s="52"/>
      <c r="AB22" s="68"/>
      <c r="AC22" s="71"/>
      <c r="AD22" s="73"/>
      <c r="AE22" s="73"/>
      <c r="AF22" s="73"/>
      <c r="AG22" s="76"/>
      <c r="AH22" s="75"/>
      <c r="AI22" s="73"/>
      <c r="AJ22" s="73"/>
      <c r="AK22" s="73"/>
      <c r="AL22" s="76"/>
      <c r="AM22" s="69"/>
      <c r="AN22" s="73"/>
      <c r="AO22" s="73"/>
      <c r="AP22" s="73"/>
      <c r="AQ22" s="76"/>
      <c r="AR22" s="69"/>
      <c r="AS22" s="73"/>
      <c r="AT22" s="73"/>
      <c r="AU22" s="73"/>
      <c r="AV22" s="76"/>
      <c r="AW22" s="69"/>
      <c r="AX22" s="73"/>
      <c r="AY22" s="73"/>
      <c r="AZ22" s="73"/>
      <c r="BA22" s="76"/>
      <c r="BB22" s="75"/>
    </row>
    <row r="23" spans="1:54">
      <c r="A23" s="51"/>
      <c r="B23" s="15">
        <v>900</v>
      </c>
      <c r="C23" s="16">
        <v>4</v>
      </c>
      <c r="D23" s="16">
        <v>10</v>
      </c>
      <c r="E23" s="16">
        <f t="shared" si="0"/>
        <v>6</v>
      </c>
      <c r="F23" s="17">
        <f t="shared" si="1"/>
        <v>1.5</v>
      </c>
      <c r="G23" s="44"/>
      <c r="H23" s="18">
        <v>86.16</v>
      </c>
      <c r="I23" s="16">
        <v>88.52</v>
      </c>
      <c r="J23" s="16">
        <f t="shared" si="2"/>
        <v>2.3599999999999994</v>
      </c>
      <c r="K23" s="17">
        <f t="shared" si="3"/>
        <v>2.7390900649953569E-2</v>
      </c>
      <c r="L23" s="44"/>
      <c r="M23" s="19">
        <f t="shared" si="4"/>
        <v>90.16</v>
      </c>
      <c r="N23" s="20">
        <f t="shared" si="4"/>
        <v>98.52</v>
      </c>
      <c r="O23" s="20">
        <f t="shared" si="5"/>
        <v>8.36</v>
      </c>
      <c r="P23" s="29">
        <f t="shared" si="6"/>
        <v>9.2724046140195207E-2</v>
      </c>
      <c r="Q23" s="44"/>
      <c r="R23" s="18">
        <v>79.099999999999994</v>
      </c>
      <c r="S23" s="16">
        <v>81.27</v>
      </c>
      <c r="T23" s="16">
        <f t="shared" si="7"/>
        <v>2.1700000000000017</v>
      </c>
      <c r="U23" s="17">
        <f t="shared" si="8"/>
        <v>2.7433628318584095E-2</v>
      </c>
      <c r="V23" s="44"/>
      <c r="W23" s="19">
        <f t="shared" si="9"/>
        <v>83.1</v>
      </c>
      <c r="X23" s="20">
        <f t="shared" si="9"/>
        <v>91.27</v>
      </c>
      <c r="Y23" s="20">
        <f t="shared" si="10"/>
        <v>8.1700000000000017</v>
      </c>
      <c r="Z23" s="29">
        <f t="shared" si="11"/>
        <v>9.8315282791817116E-2</v>
      </c>
      <c r="AA23" s="52"/>
      <c r="AB23" s="68"/>
      <c r="AC23" s="71"/>
      <c r="AD23" s="73"/>
      <c r="AE23" s="73"/>
      <c r="AF23" s="73"/>
      <c r="AG23" s="76"/>
      <c r="AH23" s="75"/>
      <c r="AI23" s="73"/>
      <c r="AJ23" s="73"/>
      <c r="AK23" s="73"/>
      <c r="AL23" s="76"/>
      <c r="AM23" s="69"/>
      <c r="AN23" s="73"/>
      <c r="AO23" s="73"/>
      <c r="AP23" s="73"/>
      <c r="AQ23" s="76"/>
      <c r="AR23" s="69"/>
      <c r="AS23" s="73"/>
      <c r="AT23" s="73"/>
      <c r="AU23" s="73"/>
      <c r="AV23" s="76"/>
      <c r="AW23" s="69"/>
      <c r="AX23" s="73"/>
      <c r="AY23" s="73"/>
      <c r="AZ23" s="73"/>
      <c r="BA23" s="76"/>
      <c r="BB23" s="75"/>
    </row>
    <row r="24" spans="1:54">
      <c r="A24" s="51"/>
      <c r="B24" s="21">
        <v>1000</v>
      </c>
      <c r="C24" s="16">
        <v>4</v>
      </c>
      <c r="D24" s="16">
        <v>10</v>
      </c>
      <c r="E24" s="16">
        <f t="shared" si="0"/>
        <v>6</v>
      </c>
      <c r="F24" s="17">
        <f t="shared" si="1"/>
        <v>1.5</v>
      </c>
      <c r="G24" s="44"/>
      <c r="H24" s="18">
        <v>96.57</v>
      </c>
      <c r="I24" s="16">
        <v>99.22</v>
      </c>
      <c r="J24" s="16">
        <f t="shared" si="2"/>
        <v>2.6500000000000057</v>
      </c>
      <c r="K24" s="17">
        <f t="shared" si="3"/>
        <v>2.7441234337786124E-2</v>
      </c>
      <c r="L24" s="44"/>
      <c r="M24" s="19">
        <f t="shared" si="4"/>
        <v>100.57</v>
      </c>
      <c r="N24" s="20">
        <f t="shared" si="4"/>
        <v>109.22</v>
      </c>
      <c r="O24" s="20">
        <f t="shared" si="5"/>
        <v>8.6500000000000057</v>
      </c>
      <c r="P24" s="29">
        <f t="shared" si="6"/>
        <v>8.6009744456597453E-2</v>
      </c>
      <c r="Q24" s="44"/>
      <c r="R24" s="18">
        <v>87.86</v>
      </c>
      <c r="S24" s="16">
        <v>90.27</v>
      </c>
      <c r="T24" s="16">
        <f t="shared" si="7"/>
        <v>2.4099999999999966</v>
      </c>
      <c r="U24" s="17">
        <f t="shared" si="8"/>
        <v>2.7430002276348699E-2</v>
      </c>
      <c r="V24" s="44"/>
      <c r="W24" s="19">
        <f t="shared" si="9"/>
        <v>91.86</v>
      </c>
      <c r="X24" s="20">
        <f t="shared" si="9"/>
        <v>100.27</v>
      </c>
      <c r="Y24" s="20">
        <f t="shared" si="10"/>
        <v>8.4099999999999966</v>
      </c>
      <c r="Z24" s="29">
        <f t="shared" si="11"/>
        <v>9.1552362290441947E-2</v>
      </c>
      <c r="AA24" s="52"/>
      <c r="AB24" s="68"/>
      <c r="AC24" s="71"/>
      <c r="AD24" s="73"/>
      <c r="AE24" s="73"/>
      <c r="AF24" s="73"/>
      <c r="AG24" s="76"/>
      <c r="AH24" s="75"/>
      <c r="AI24" s="73"/>
      <c r="AJ24" s="73"/>
      <c r="AK24" s="73"/>
      <c r="AL24" s="76"/>
      <c r="AM24" s="69"/>
      <c r="AN24" s="73"/>
      <c r="AO24" s="73"/>
      <c r="AP24" s="73"/>
      <c r="AQ24" s="76"/>
      <c r="AR24" s="69"/>
      <c r="AS24" s="73"/>
      <c r="AT24" s="73"/>
      <c r="AU24" s="73"/>
      <c r="AV24" s="76"/>
      <c r="AW24" s="69"/>
      <c r="AX24" s="73"/>
      <c r="AY24" s="73"/>
      <c r="AZ24" s="73"/>
      <c r="BA24" s="76"/>
      <c r="BB24" s="75"/>
    </row>
    <row r="25" spans="1:54">
      <c r="A25" s="51"/>
      <c r="B25" s="21">
        <v>1100</v>
      </c>
      <c r="C25" s="16">
        <v>4</v>
      </c>
      <c r="D25" s="16">
        <v>10</v>
      </c>
      <c r="E25" s="16">
        <f t="shared" si="0"/>
        <v>6</v>
      </c>
      <c r="F25" s="17">
        <f t="shared" si="1"/>
        <v>1.5</v>
      </c>
      <c r="G25" s="44"/>
      <c r="H25" s="18">
        <v>109.53</v>
      </c>
      <c r="I25" s="16">
        <v>112.53</v>
      </c>
      <c r="J25" s="16">
        <f t="shared" si="2"/>
        <v>3</v>
      </c>
      <c r="K25" s="17">
        <f t="shared" si="3"/>
        <v>2.7389756231169543E-2</v>
      </c>
      <c r="L25" s="44"/>
      <c r="M25" s="19">
        <f t="shared" si="4"/>
        <v>113.53</v>
      </c>
      <c r="N25" s="20">
        <f t="shared" si="4"/>
        <v>122.53</v>
      </c>
      <c r="O25" s="20">
        <f t="shared" si="5"/>
        <v>9</v>
      </c>
      <c r="P25" s="29">
        <f t="shared" si="6"/>
        <v>7.9274200651810095E-2</v>
      </c>
      <c r="Q25" s="44"/>
      <c r="R25" s="18">
        <v>96.62</v>
      </c>
      <c r="S25" s="16">
        <v>99.27</v>
      </c>
      <c r="T25" s="16">
        <f t="shared" si="7"/>
        <v>2.6499999999999915</v>
      </c>
      <c r="U25" s="17">
        <f t="shared" si="8"/>
        <v>2.7427033740426324E-2</v>
      </c>
      <c r="V25" s="44"/>
      <c r="W25" s="19">
        <f t="shared" si="9"/>
        <v>100.62</v>
      </c>
      <c r="X25" s="20">
        <f t="shared" si="9"/>
        <v>109.27</v>
      </c>
      <c r="Y25" s="20">
        <f t="shared" si="10"/>
        <v>8.6499999999999915</v>
      </c>
      <c r="Z25" s="29">
        <f t="shared" si="11"/>
        <v>8.5967004571655639E-2</v>
      </c>
      <c r="AA25" s="52"/>
      <c r="AB25" s="68"/>
      <c r="AC25" s="71"/>
      <c r="AD25" s="73"/>
      <c r="AE25" s="73"/>
      <c r="AF25" s="73"/>
      <c r="AG25" s="76"/>
      <c r="AH25" s="75"/>
      <c r="AI25" s="73"/>
      <c r="AJ25" s="73"/>
      <c r="AK25" s="73"/>
      <c r="AL25" s="76"/>
      <c r="AM25" s="69"/>
      <c r="AN25" s="73"/>
      <c r="AO25" s="73"/>
      <c r="AP25" s="73"/>
      <c r="AQ25" s="76"/>
      <c r="AR25" s="69"/>
      <c r="AS25" s="73"/>
      <c r="AT25" s="73"/>
      <c r="AU25" s="73"/>
      <c r="AV25" s="76"/>
      <c r="AW25" s="69"/>
      <c r="AX25" s="73"/>
      <c r="AY25" s="73"/>
      <c r="AZ25" s="73"/>
      <c r="BA25" s="76"/>
      <c r="BB25" s="75"/>
    </row>
    <row r="26" spans="1:54">
      <c r="A26" s="51"/>
      <c r="B26" s="21">
        <v>1200</v>
      </c>
      <c r="C26" s="16">
        <v>4</v>
      </c>
      <c r="D26" s="16">
        <v>10</v>
      </c>
      <c r="E26" s="16">
        <f t="shared" si="0"/>
        <v>6</v>
      </c>
      <c r="F26" s="17">
        <f t="shared" si="1"/>
        <v>1.5</v>
      </c>
      <c r="G26" s="44"/>
      <c r="H26" s="18">
        <v>122.48</v>
      </c>
      <c r="I26" s="16">
        <v>125.84</v>
      </c>
      <c r="J26" s="16">
        <f t="shared" si="2"/>
        <v>3.3599999999999994</v>
      </c>
      <c r="K26" s="17">
        <f t="shared" si="3"/>
        <v>2.7433050293925534E-2</v>
      </c>
      <c r="L26" s="44"/>
      <c r="M26" s="19">
        <f t="shared" si="4"/>
        <v>126.48</v>
      </c>
      <c r="N26" s="20">
        <f t="shared" si="4"/>
        <v>135.84</v>
      </c>
      <c r="O26" s="20">
        <f t="shared" si="5"/>
        <v>9.36</v>
      </c>
      <c r="P26" s="29">
        <f t="shared" si="6"/>
        <v>7.400379506641365E-2</v>
      </c>
      <c r="Q26" s="44"/>
      <c r="R26" s="18">
        <v>105.38</v>
      </c>
      <c r="S26" s="16">
        <v>108.27</v>
      </c>
      <c r="T26" s="16">
        <f t="shared" si="7"/>
        <v>2.8900000000000006</v>
      </c>
      <c r="U26" s="17">
        <f t="shared" si="8"/>
        <v>2.7424558739798831E-2</v>
      </c>
      <c r="V26" s="44"/>
      <c r="W26" s="19">
        <f t="shared" si="9"/>
        <v>109.38</v>
      </c>
      <c r="X26" s="20">
        <f t="shared" si="9"/>
        <v>118.27</v>
      </c>
      <c r="Y26" s="20">
        <f t="shared" si="10"/>
        <v>8.89</v>
      </c>
      <c r="Z26" s="29">
        <f t="shared" si="11"/>
        <v>8.1276284512708005E-2</v>
      </c>
      <c r="AA26" s="52"/>
      <c r="AB26" s="68"/>
      <c r="AC26" s="71"/>
      <c r="AD26" s="73"/>
      <c r="AE26" s="73"/>
      <c r="AF26" s="73"/>
      <c r="AG26" s="76"/>
      <c r="AH26" s="75"/>
      <c r="AI26" s="73"/>
      <c r="AJ26" s="73"/>
      <c r="AK26" s="73"/>
      <c r="AL26" s="76"/>
      <c r="AM26" s="69"/>
      <c r="AN26" s="73"/>
      <c r="AO26" s="73"/>
      <c r="AP26" s="73"/>
      <c r="AQ26" s="76"/>
      <c r="AR26" s="69"/>
      <c r="AS26" s="73"/>
      <c r="AT26" s="73"/>
      <c r="AU26" s="73"/>
      <c r="AV26" s="76"/>
      <c r="AW26" s="69"/>
      <c r="AX26" s="73"/>
      <c r="AY26" s="73"/>
      <c r="AZ26" s="73"/>
      <c r="BA26" s="76"/>
      <c r="BB26" s="75"/>
    </row>
    <row r="27" spans="1:54">
      <c r="A27" s="51"/>
      <c r="B27" s="21">
        <v>1300</v>
      </c>
      <c r="C27" s="16">
        <v>4</v>
      </c>
      <c r="D27" s="16">
        <v>10</v>
      </c>
      <c r="E27" s="16">
        <f t="shared" si="0"/>
        <v>6</v>
      </c>
      <c r="F27" s="17">
        <f t="shared" si="1"/>
        <v>1.5</v>
      </c>
      <c r="G27" s="44"/>
      <c r="H27" s="18">
        <v>135.44</v>
      </c>
      <c r="I27" s="16">
        <v>139.15</v>
      </c>
      <c r="J27" s="16">
        <f t="shared" si="2"/>
        <v>3.710000000000008</v>
      </c>
      <c r="K27" s="17">
        <f t="shared" si="3"/>
        <v>2.7392203189604312E-2</v>
      </c>
      <c r="L27" s="44"/>
      <c r="M27" s="19">
        <f t="shared" si="4"/>
        <v>139.44</v>
      </c>
      <c r="N27" s="20">
        <f t="shared" si="4"/>
        <v>149.15</v>
      </c>
      <c r="O27" s="20">
        <f t="shared" si="5"/>
        <v>9.710000000000008</v>
      </c>
      <c r="P27" s="29">
        <f t="shared" si="6"/>
        <v>6.9635685599541086E-2</v>
      </c>
      <c r="Q27" s="44"/>
      <c r="R27" s="18">
        <v>114.14</v>
      </c>
      <c r="S27" s="16">
        <v>117.27</v>
      </c>
      <c r="T27" s="16">
        <f t="shared" si="7"/>
        <v>3.1299999999999955</v>
      </c>
      <c r="U27" s="17">
        <f t="shared" si="8"/>
        <v>2.7422463641142418E-2</v>
      </c>
      <c r="V27" s="44"/>
      <c r="W27" s="19">
        <f t="shared" si="9"/>
        <v>118.14</v>
      </c>
      <c r="X27" s="20">
        <f t="shared" si="9"/>
        <v>127.27</v>
      </c>
      <c r="Y27" s="20">
        <f t="shared" si="10"/>
        <v>9.1299999999999955</v>
      </c>
      <c r="Z27" s="29">
        <f t="shared" si="11"/>
        <v>7.7281191806331431E-2</v>
      </c>
      <c r="AA27" s="52"/>
      <c r="AB27" s="68"/>
      <c r="AC27" s="71"/>
      <c r="AD27" s="73"/>
      <c r="AE27" s="73"/>
      <c r="AF27" s="73"/>
      <c r="AG27" s="76"/>
      <c r="AH27" s="75"/>
      <c r="AI27" s="73"/>
      <c r="AJ27" s="73"/>
      <c r="AK27" s="73"/>
      <c r="AL27" s="76"/>
      <c r="AM27" s="69"/>
      <c r="AN27" s="73"/>
      <c r="AO27" s="73"/>
      <c r="AP27" s="73"/>
      <c r="AQ27" s="76"/>
      <c r="AR27" s="69"/>
      <c r="AS27" s="73"/>
      <c r="AT27" s="73"/>
      <c r="AU27" s="73"/>
      <c r="AV27" s="76"/>
      <c r="AW27" s="69"/>
      <c r="AX27" s="73"/>
      <c r="AY27" s="73"/>
      <c r="AZ27" s="73"/>
      <c r="BA27" s="76"/>
      <c r="BB27" s="75"/>
    </row>
    <row r="28" spans="1:54">
      <c r="A28" s="51"/>
      <c r="B28" s="21">
        <v>1400</v>
      </c>
      <c r="C28" s="16">
        <v>4</v>
      </c>
      <c r="D28" s="16">
        <v>10</v>
      </c>
      <c r="E28" s="16">
        <f t="shared" si="0"/>
        <v>6</v>
      </c>
      <c r="F28" s="17">
        <f t="shared" si="1"/>
        <v>1.5</v>
      </c>
      <c r="G28" s="44"/>
      <c r="H28" s="18">
        <v>148.38999999999999</v>
      </c>
      <c r="I28" s="16">
        <v>152.46</v>
      </c>
      <c r="J28" s="16">
        <f t="shared" si="2"/>
        <v>4.0700000000000216</v>
      </c>
      <c r="K28" s="17">
        <f t="shared" si="3"/>
        <v>2.7427724240178059E-2</v>
      </c>
      <c r="L28" s="44"/>
      <c r="M28" s="19">
        <f t="shared" si="4"/>
        <v>152.38999999999999</v>
      </c>
      <c r="N28" s="20">
        <f t="shared" si="4"/>
        <v>162.46</v>
      </c>
      <c r="O28" s="20">
        <f t="shared" si="5"/>
        <v>10.070000000000022</v>
      </c>
      <c r="P28" s="29">
        <f t="shared" si="6"/>
        <v>6.6080451473193927E-2</v>
      </c>
      <c r="Q28" s="44"/>
      <c r="R28" s="18">
        <v>122.9</v>
      </c>
      <c r="S28" s="16">
        <v>126.27</v>
      </c>
      <c r="T28" s="16">
        <f t="shared" si="7"/>
        <v>3.3699999999999903</v>
      </c>
      <c r="U28" s="17">
        <f t="shared" si="8"/>
        <v>2.7420667209113021E-2</v>
      </c>
      <c r="V28" s="44"/>
      <c r="W28" s="19">
        <f t="shared" si="9"/>
        <v>126.9</v>
      </c>
      <c r="X28" s="20">
        <f t="shared" si="9"/>
        <v>136.26999999999998</v>
      </c>
      <c r="Y28" s="20">
        <f t="shared" si="10"/>
        <v>9.3699999999999761</v>
      </c>
      <c r="Z28" s="29">
        <f t="shared" si="11"/>
        <v>7.3837667454688546E-2</v>
      </c>
      <c r="AA28" s="52"/>
      <c r="AB28" s="68"/>
      <c r="AC28" s="71"/>
      <c r="AD28" s="73"/>
      <c r="AE28" s="73"/>
      <c r="AF28" s="73"/>
      <c r="AG28" s="76"/>
      <c r="AH28" s="75"/>
      <c r="AI28" s="73"/>
      <c r="AJ28" s="73"/>
      <c r="AK28" s="73"/>
      <c r="AL28" s="76"/>
      <c r="AM28" s="69"/>
      <c r="AN28" s="73"/>
      <c r="AO28" s="73"/>
      <c r="AP28" s="73"/>
      <c r="AQ28" s="76"/>
      <c r="AR28" s="69"/>
      <c r="AS28" s="73"/>
      <c r="AT28" s="73"/>
      <c r="AU28" s="73"/>
      <c r="AV28" s="76"/>
      <c r="AW28" s="69"/>
      <c r="AX28" s="73"/>
      <c r="AY28" s="73"/>
      <c r="AZ28" s="73"/>
      <c r="BA28" s="76"/>
      <c r="BB28" s="75"/>
    </row>
    <row r="29" spans="1:54">
      <c r="A29" s="51"/>
      <c r="B29" s="21">
        <v>1500</v>
      </c>
      <c r="C29" s="16">
        <v>4</v>
      </c>
      <c r="D29" s="16">
        <v>10</v>
      </c>
      <c r="E29" s="16">
        <f t="shared" si="0"/>
        <v>6</v>
      </c>
      <c r="F29" s="17">
        <f t="shared" si="1"/>
        <v>1.5</v>
      </c>
      <c r="G29" s="44"/>
      <c r="H29" s="18">
        <v>161.35</v>
      </c>
      <c r="I29" s="16">
        <v>165.77</v>
      </c>
      <c r="J29" s="16">
        <f t="shared" si="2"/>
        <v>4.4200000000000159</v>
      </c>
      <c r="K29" s="17">
        <f t="shared" si="3"/>
        <v>2.7393864270220118E-2</v>
      </c>
      <c r="L29" s="44"/>
      <c r="M29" s="19">
        <f t="shared" si="4"/>
        <v>165.35</v>
      </c>
      <c r="N29" s="20">
        <f t="shared" si="4"/>
        <v>175.77</v>
      </c>
      <c r="O29" s="20">
        <f t="shared" si="5"/>
        <v>10.420000000000016</v>
      </c>
      <c r="P29" s="29">
        <f t="shared" si="6"/>
        <v>6.3017840943453377E-2</v>
      </c>
      <c r="Q29" s="44"/>
      <c r="R29" s="18">
        <v>131.66</v>
      </c>
      <c r="S29" s="16">
        <v>135.27000000000001</v>
      </c>
      <c r="T29" s="16">
        <f t="shared" si="7"/>
        <v>3.6100000000000136</v>
      </c>
      <c r="U29" s="17">
        <f t="shared" si="8"/>
        <v>2.7419109828345844E-2</v>
      </c>
      <c r="V29" s="44"/>
      <c r="W29" s="19">
        <f t="shared" si="9"/>
        <v>135.66</v>
      </c>
      <c r="X29" s="20">
        <f t="shared" si="9"/>
        <v>145.27000000000001</v>
      </c>
      <c r="Y29" s="20">
        <f t="shared" si="10"/>
        <v>9.6100000000000136</v>
      </c>
      <c r="Z29" s="29">
        <f t="shared" si="11"/>
        <v>7.0838861860533786E-2</v>
      </c>
      <c r="AA29" s="52"/>
      <c r="AB29" s="68"/>
      <c r="AC29" s="71"/>
      <c r="AD29" s="73"/>
      <c r="AE29" s="73"/>
      <c r="AF29" s="73"/>
      <c r="AG29" s="76"/>
      <c r="AH29" s="75"/>
      <c r="AI29" s="73"/>
      <c r="AJ29" s="73"/>
      <c r="AK29" s="73"/>
      <c r="AL29" s="76"/>
      <c r="AM29" s="69"/>
      <c r="AN29" s="73"/>
      <c r="AO29" s="73"/>
      <c r="AP29" s="73"/>
      <c r="AQ29" s="76"/>
      <c r="AR29" s="69"/>
      <c r="AS29" s="73"/>
      <c r="AT29" s="73"/>
      <c r="AU29" s="73"/>
      <c r="AV29" s="76"/>
      <c r="AW29" s="69"/>
      <c r="AX29" s="73"/>
      <c r="AY29" s="73"/>
      <c r="AZ29" s="73"/>
      <c r="BA29" s="76"/>
      <c r="BB29" s="75"/>
    </row>
    <row r="30" spans="1:54">
      <c r="A30" s="51"/>
      <c r="B30" s="21">
        <v>2000</v>
      </c>
      <c r="C30" s="16">
        <v>4</v>
      </c>
      <c r="D30" s="16">
        <v>10</v>
      </c>
      <c r="E30" s="16">
        <f t="shared" si="0"/>
        <v>6</v>
      </c>
      <c r="F30" s="17">
        <f t="shared" si="1"/>
        <v>1.5</v>
      </c>
      <c r="G30" s="44"/>
      <c r="H30" s="18">
        <v>226.12</v>
      </c>
      <c r="I30" s="16">
        <v>232.32</v>
      </c>
      <c r="J30" s="16">
        <f t="shared" si="2"/>
        <v>6.1999999999999886</v>
      </c>
      <c r="K30" s="17">
        <f t="shared" si="3"/>
        <v>2.7419069520608477E-2</v>
      </c>
      <c r="L30" s="44"/>
      <c r="M30" s="19">
        <f t="shared" si="4"/>
        <v>230.12</v>
      </c>
      <c r="N30" s="20">
        <f t="shared" si="4"/>
        <v>242.32</v>
      </c>
      <c r="O30" s="20">
        <f t="shared" si="5"/>
        <v>12.199999999999989</v>
      </c>
      <c r="P30" s="29">
        <f t="shared" si="6"/>
        <v>5.3015817834173425E-2</v>
      </c>
      <c r="Q30" s="44"/>
      <c r="R30" s="18">
        <v>175.46</v>
      </c>
      <c r="S30" s="16">
        <v>180.27</v>
      </c>
      <c r="T30" s="16">
        <f t="shared" si="7"/>
        <v>4.8100000000000023</v>
      </c>
      <c r="U30" s="17">
        <f t="shared" si="8"/>
        <v>2.7413655534024861E-2</v>
      </c>
      <c r="V30" s="44"/>
      <c r="W30" s="19">
        <f t="shared" si="9"/>
        <v>179.46</v>
      </c>
      <c r="X30" s="20">
        <f t="shared" si="9"/>
        <v>190.27</v>
      </c>
      <c r="Y30" s="20">
        <f t="shared" si="10"/>
        <v>10.810000000000002</v>
      </c>
      <c r="Z30" s="29">
        <f t="shared" si="11"/>
        <v>6.0236264348601368E-2</v>
      </c>
      <c r="AA30" s="52"/>
      <c r="AB30" s="68"/>
      <c r="AC30" s="71"/>
      <c r="AD30" s="73"/>
      <c r="AE30" s="73"/>
      <c r="AF30" s="73"/>
      <c r="AG30" s="76"/>
      <c r="AH30" s="75"/>
      <c r="AI30" s="73"/>
      <c r="AJ30" s="73"/>
      <c r="AK30" s="73"/>
      <c r="AL30" s="76"/>
      <c r="AM30" s="69"/>
      <c r="AN30" s="73"/>
      <c r="AO30" s="73"/>
      <c r="AP30" s="73"/>
      <c r="AQ30" s="76"/>
      <c r="AR30" s="69"/>
      <c r="AS30" s="73"/>
      <c r="AT30" s="73"/>
      <c r="AU30" s="73"/>
      <c r="AV30" s="76"/>
      <c r="AW30" s="69"/>
      <c r="AX30" s="73"/>
      <c r="AY30" s="73"/>
      <c r="AZ30" s="73"/>
      <c r="BA30" s="76"/>
      <c r="BB30" s="75"/>
    </row>
    <row r="31" spans="1:54">
      <c r="A31" s="51"/>
      <c r="B31" s="21">
        <v>3000</v>
      </c>
      <c r="C31" s="16">
        <v>4</v>
      </c>
      <c r="D31" s="16">
        <v>10</v>
      </c>
      <c r="E31" s="16">
        <f t="shared" si="0"/>
        <v>6</v>
      </c>
      <c r="F31" s="17">
        <f t="shared" si="1"/>
        <v>1.5</v>
      </c>
      <c r="G31" s="44"/>
      <c r="H31" s="18">
        <v>355.67</v>
      </c>
      <c r="I31" s="16">
        <v>365.42</v>
      </c>
      <c r="J31" s="16">
        <f t="shared" si="2"/>
        <v>9.75</v>
      </c>
      <c r="K31" s="17">
        <f t="shared" si="3"/>
        <v>2.7413051424072875E-2</v>
      </c>
      <c r="L31" s="44"/>
      <c r="M31" s="19">
        <f t="shared" si="4"/>
        <v>359.67</v>
      </c>
      <c r="N31" s="20">
        <f t="shared" si="4"/>
        <v>375.42</v>
      </c>
      <c r="O31" s="20">
        <f t="shared" si="5"/>
        <v>15.75</v>
      </c>
      <c r="P31" s="29">
        <f t="shared" si="6"/>
        <v>4.3790140962549004E-2</v>
      </c>
      <c r="Q31" s="44"/>
      <c r="R31" s="18">
        <v>263.06</v>
      </c>
      <c r="S31" s="16">
        <v>270.27999999999997</v>
      </c>
      <c r="T31" s="16">
        <f t="shared" si="7"/>
        <v>7.2199999999999704</v>
      </c>
      <c r="U31" s="17">
        <f t="shared" si="8"/>
        <v>2.744620999011621E-2</v>
      </c>
      <c r="V31" s="44"/>
      <c r="W31" s="19">
        <f t="shared" si="9"/>
        <v>267.06</v>
      </c>
      <c r="X31" s="20">
        <f t="shared" si="9"/>
        <v>280.27999999999997</v>
      </c>
      <c r="Y31" s="20">
        <f t="shared" si="10"/>
        <v>13.21999999999997</v>
      </c>
      <c r="Z31" s="29">
        <f t="shared" si="11"/>
        <v>4.9501984572755078E-2</v>
      </c>
      <c r="AA31" s="52"/>
      <c r="AB31" s="68"/>
      <c r="AC31" s="71"/>
      <c r="AD31" s="73"/>
      <c r="AE31" s="73"/>
      <c r="AF31" s="73"/>
      <c r="AG31" s="76"/>
      <c r="AH31" s="75"/>
      <c r="AI31" s="73"/>
      <c r="AJ31" s="73"/>
      <c r="AK31" s="73"/>
      <c r="AL31" s="76"/>
      <c r="AM31" s="69"/>
      <c r="AN31" s="73"/>
      <c r="AO31" s="73"/>
      <c r="AP31" s="73"/>
      <c r="AQ31" s="76"/>
      <c r="AR31" s="69"/>
      <c r="AS31" s="73"/>
      <c r="AT31" s="73"/>
      <c r="AU31" s="73"/>
      <c r="AV31" s="76"/>
      <c r="AW31" s="69"/>
      <c r="AX31" s="73"/>
      <c r="AY31" s="73"/>
      <c r="AZ31" s="73"/>
      <c r="BA31" s="76"/>
      <c r="BB31" s="75"/>
    </row>
    <row r="32" spans="1:54">
      <c r="A32" s="51"/>
      <c r="B32" s="21">
        <v>4000</v>
      </c>
      <c r="C32" s="16">
        <v>4</v>
      </c>
      <c r="D32" s="16">
        <v>10</v>
      </c>
      <c r="E32" s="16">
        <f t="shared" si="0"/>
        <v>6</v>
      </c>
      <c r="F32" s="17">
        <f t="shared" si="1"/>
        <v>1.5</v>
      </c>
      <c r="G32" s="44"/>
      <c r="H32" s="18">
        <v>485.21</v>
      </c>
      <c r="I32" s="16">
        <v>498.52</v>
      </c>
      <c r="J32" s="16">
        <f t="shared" si="2"/>
        <v>13.310000000000002</v>
      </c>
      <c r="K32" s="17">
        <f t="shared" si="3"/>
        <v>2.7431421446384045E-2</v>
      </c>
      <c r="L32" s="44"/>
      <c r="M32" s="19">
        <f t="shared" si="4"/>
        <v>489.21</v>
      </c>
      <c r="N32" s="20">
        <f t="shared" si="4"/>
        <v>508.52</v>
      </c>
      <c r="O32" s="20">
        <f t="shared" si="5"/>
        <v>19.310000000000002</v>
      </c>
      <c r="P32" s="29">
        <f t="shared" si="6"/>
        <v>3.9471801475848826E-2</v>
      </c>
      <c r="Q32" s="44"/>
      <c r="R32" s="18">
        <v>350.67</v>
      </c>
      <c r="S32" s="16">
        <v>360.28</v>
      </c>
      <c r="T32" s="16">
        <f t="shared" si="7"/>
        <v>9.6099999999999568</v>
      </c>
      <c r="U32" s="17">
        <f t="shared" si="8"/>
        <v>2.7404682464995455E-2</v>
      </c>
      <c r="V32" s="44"/>
      <c r="W32" s="19">
        <f t="shared" si="9"/>
        <v>354.67</v>
      </c>
      <c r="X32" s="20">
        <f t="shared" si="9"/>
        <v>370.28</v>
      </c>
      <c r="Y32" s="20">
        <f t="shared" si="10"/>
        <v>15.609999999999957</v>
      </c>
      <c r="Z32" s="29">
        <f t="shared" si="11"/>
        <v>4.4012744241125432E-2</v>
      </c>
      <c r="AA32" s="52"/>
      <c r="AB32" s="68"/>
      <c r="AC32" s="71"/>
      <c r="AD32" s="73"/>
      <c r="AE32" s="73"/>
      <c r="AF32" s="73"/>
      <c r="AG32" s="76"/>
      <c r="AH32" s="75"/>
      <c r="AI32" s="73"/>
      <c r="AJ32" s="73"/>
      <c r="AK32" s="73"/>
      <c r="AL32" s="76"/>
      <c r="AM32" s="69"/>
      <c r="AN32" s="73"/>
      <c r="AO32" s="73"/>
      <c r="AP32" s="73"/>
      <c r="AQ32" s="76"/>
      <c r="AR32" s="69"/>
      <c r="AS32" s="73"/>
      <c r="AT32" s="73"/>
      <c r="AU32" s="73"/>
      <c r="AV32" s="76"/>
      <c r="AW32" s="69"/>
      <c r="AX32" s="73"/>
      <c r="AY32" s="73"/>
      <c r="AZ32" s="73"/>
      <c r="BA32" s="76"/>
      <c r="BB32" s="75"/>
    </row>
    <row r="33" spans="1:54">
      <c r="A33" s="51"/>
      <c r="B33" s="22">
        <v>5000</v>
      </c>
      <c r="C33" s="16">
        <v>4</v>
      </c>
      <c r="D33" s="23">
        <v>10</v>
      </c>
      <c r="E33" s="16">
        <f t="shared" si="0"/>
        <v>6</v>
      </c>
      <c r="F33" s="24">
        <f t="shared" si="1"/>
        <v>1.5</v>
      </c>
      <c r="G33" s="44"/>
      <c r="H33" s="25">
        <v>614.76</v>
      </c>
      <c r="I33" s="23">
        <v>631.63</v>
      </c>
      <c r="J33" s="23">
        <f t="shared" si="2"/>
        <v>16.870000000000005</v>
      </c>
      <c r="K33" s="24">
        <f t="shared" si="3"/>
        <v>2.7441603227275693E-2</v>
      </c>
      <c r="L33" s="44"/>
      <c r="M33" s="26">
        <f t="shared" si="4"/>
        <v>618.76</v>
      </c>
      <c r="N33" s="27">
        <f t="shared" si="4"/>
        <v>641.63</v>
      </c>
      <c r="O33" s="27">
        <f t="shared" si="5"/>
        <v>22.870000000000005</v>
      </c>
      <c r="P33" s="30">
        <f t="shared" si="6"/>
        <v>3.6961018811817188E-2</v>
      </c>
      <c r="Q33" s="44"/>
      <c r="R33" s="25">
        <v>438.27</v>
      </c>
      <c r="S33" s="23">
        <v>450.29</v>
      </c>
      <c r="T33" s="23">
        <f t="shared" si="7"/>
        <v>12.020000000000039</v>
      </c>
      <c r="U33" s="24">
        <f t="shared" si="8"/>
        <v>2.7426015926255595E-2</v>
      </c>
      <c r="V33" s="44"/>
      <c r="W33" s="26">
        <f t="shared" si="9"/>
        <v>442.27</v>
      </c>
      <c r="X33" s="27">
        <f t="shared" si="9"/>
        <v>460.29</v>
      </c>
      <c r="Y33" s="27">
        <f t="shared" si="10"/>
        <v>18.020000000000039</v>
      </c>
      <c r="Z33" s="30">
        <f t="shared" si="11"/>
        <v>4.074434169172686E-2</v>
      </c>
      <c r="AA33" s="52"/>
      <c r="AB33" s="68"/>
      <c r="AC33" s="71"/>
      <c r="AD33" s="73"/>
      <c r="AE33" s="73"/>
      <c r="AF33" s="73"/>
      <c r="AG33" s="76"/>
      <c r="AH33" s="75"/>
      <c r="AI33" s="73"/>
      <c r="AJ33" s="73"/>
      <c r="AK33" s="73"/>
      <c r="AL33" s="76"/>
      <c r="AM33" s="69"/>
      <c r="AN33" s="73"/>
      <c r="AO33" s="73"/>
      <c r="AP33" s="73"/>
      <c r="AQ33" s="76"/>
      <c r="AR33" s="69"/>
      <c r="AS33" s="73"/>
      <c r="AT33" s="73"/>
      <c r="AU33" s="73"/>
      <c r="AV33" s="76"/>
      <c r="AW33" s="69"/>
      <c r="AX33" s="73"/>
      <c r="AY33" s="73"/>
      <c r="AZ33" s="73"/>
      <c r="BA33" s="76"/>
      <c r="BB33" s="75"/>
    </row>
    <row r="34" spans="1:54">
      <c r="A34" s="51"/>
      <c r="B34" s="44"/>
      <c r="C34" s="45"/>
      <c r="D34" s="46"/>
      <c r="E34" s="45"/>
      <c r="F34" s="47"/>
      <c r="G34" s="44"/>
      <c r="H34" s="46"/>
      <c r="I34" s="46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52"/>
      <c r="AB34" s="68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</row>
    <row r="35" spans="1:54">
      <c r="A35" s="51"/>
      <c r="B35" s="53" t="s">
        <v>30</v>
      </c>
      <c r="C35" s="46"/>
      <c r="D35" s="46"/>
      <c r="E35" s="46"/>
      <c r="F35" s="47"/>
      <c r="G35" s="44"/>
      <c r="H35" s="46"/>
      <c r="I35" s="46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52"/>
      <c r="AB35" s="68"/>
      <c r="AC35" s="75"/>
      <c r="AD35" s="75"/>
      <c r="AE35" s="75"/>
      <c r="AF35" s="75"/>
      <c r="AG35" s="75"/>
      <c r="AH35" s="75"/>
      <c r="AI35" s="75"/>
      <c r="AJ35" s="74"/>
      <c r="AK35" s="75"/>
      <c r="AL35" s="75"/>
      <c r="AM35" s="75"/>
      <c r="AN35" s="75"/>
      <c r="AO35" s="75"/>
      <c r="AP35" s="75"/>
      <c r="AQ35" s="75"/>
      <c r="AR35" s="75"/>
      <c r="AS35" s="75"/>
      <c r="AT35" s="74"/>
      <c r="AU35" s="75"/>
      <c r="AV35" s="75"/>
      <c r="AW35" s="75"/>
      <c r="AX35" s="75"/>
      <c r="AY35" s="75"/>
      <c r="AZ35" s="75"/>
      <c r="BA35" s="75"/>
      <c r="BB35" s="75"/>
    </row>
    <row r="36" spans="1:54">
      <c r="A36" s="51"/>
      <c r="B36" s="44"/>
      <c r="C36" s="46"/>
      <c r="D36" s="46"/>
      <c r="E36" s="46"/>
      <c r="F36" s="47"/>
      <c r="G36" s="44"/>
      <c r="H36" s="46"/>
      <c r="I36" s="46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52"/>
      <c r="AB36" s="68"/>
      <c r="AC36" s="68"/>
      <c r="AD36" s="68"/>
      <c r="AE36" s="68"/>
      <c r="AF36" s="68"/>
      <c r="AG36" s="68"/>
      <c r="AH36" s="68"/>
      <c r="AI36" s="68"/>
      <c r="AJ36" s="74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</row>
    <row r="37" spans="1:54">
      <c r="A37" s="51"/>
      <c r="B37" s="44"/>
      <c r="C37" s="46"/>
      <c r="D37" s="46"/>
      <c r="E37" s="46"/>
      <c r="F37" s="47"/>
      <c r="G37" s="44"/>
      <c r="H37" s="46"/>
      <c r="I37" s="46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52"/>
      <c r="AJ37" s="66"/>
    </row>
    <row r="38" spans="1:54">
      <c r="A38" s="5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2"/>
      <c r="AJ38" s="67"/>
    </row>
    <row r="39" spans="1:54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</row>
  </sheetData>
  <mergeCells count="11">
    <mergeCell ref="B5:Z5"/>
    <mergeCell ref="B9:F9"/>
    <mergeCell ref="H9:K9"/>
    <mergeCell ref="M9:P9"/>
    <mergeCell ref="R9:U9"/>
    <mergeCell ref="W9:Z9"/>
    <mergeCell ref="AC9:AG9"/>
    <mergeCell ref="AI9:AL9"/>
    <mergeCell ref="AN9:AQ9"/>
    <mergeCell ref="AS9:AV9"/>
    <mergeCell ref="AX9:BA9"/>
  </mergeCells>
  <pageMargins left="0.25" right="0.25" top="0.75" bottom="0.75" header="0.3" footer="0.3"/>
  <pageSetup scale="31" fitToHeight="0" orientation="landscape" r:id="rId1"/>
  <headerFooter>
    <oddHeader xml:space="preserve">&amp;LUCE Exhibit 1.2D [COS+RD]
Docket No. 11-035-200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workbookViewId="0">
      <selection activeCell="O21" sqref="O21"/>
    </sheetView>
  </sheetViews>
  <sheetFormatPr defaultRowHeight="15"/>
  <cols>
    <col min="2" max="2" width="13.28515625" bestFit="1" customWidth="1"/>
    <col min="3" max="3" width="22.85546875" customWidth="1"/>
    <col min="4" max="4" width="2.7109375" customWidth="1"/>
    <col min="5" max="5" width="20.140625" style="64" bestFit="1" customWidth="1"/>
  </cols>
  <sheetData>
    <row r="2" spans="2:11">
      <c r="B2" s="86" t="s">
        <v>17</v>
      </c>
      <c r="C2" s="87"/>
    </row>
    <row r="3" spans="2:11">
      <c r="B3" s="58" t="s">
        <v>15</v>
      </c>
      <c r="C3" s="61" t="s">
        <v>22</v>
      </c>
      <c r="E3" s="65" t="s">
        <v>21</v>
      </c>
    </row>
    <row r="4" spans="2:11">
      <c r="B4" s="59" t="s">
        <v>12</v>
      </c>
      <c r="C4" s="62">
        <v>1255919054</v>
      </c>
      <c r="E4" s="64">
        <v>8.6310000000000002</v>
      </c>
    </row>
    <row r="5" spans="2:11">
      <c r="B5" s="59" t="s">
        <v>13</v>
      </c>
      <c r="C5" s="62">
        <v>1034266177</v>
      </c>
      <c r="E5" s="64">
        <v>10.632099999999999</v>
      </c>
    </row>
    <row r="6" spans="2:11">
      <c r="B6" s="60" t="s">
        <v>14</v>
      </c>
      <c r="C6" s="63">
        <v>584936494</v>
      </c>
      <c r="E6" s="64">
        <v>13.2242</v>
      </c>
      <c r="I6" s="68"/>
      <c r="J6" s="68"/>
      <c r="K6" s="68"/>
    </row>
    <row r="7" spans="2:11">
      <c r="I7" s="68"/>
      <c r="J7" s="68"/>
      <c r="K7" s="68"/>
    </row>
    <row r="8" spans="2:11">
      <c r="B8" s="86" t="s">
        <v>18</v>
      </c>
      <c r="C8" s="87"/>
      <c r="I8" s="68"/>
      <c r="J8" s="68"/>
      <c r="K8" s="68"/>
    </row>
    <row r="9" spans="2:11">
      <c r="B9" s="58" t="s">
        <v>19</v>
      </c>
      <c r="C9" s="61" t="s">
        <v>16</v>
      </c>
      <c r="I9" s="68"/>
      <c r="J9" s="68"/>
      <c r="K9" s="68"/>
    </row>
    <row r="10" spans="2:11">
      <c r="B10" s="60" t="s">
        <v>20</v>
      </c>
      <c r="C10" s="63">
        <v>3483130165</v>
      </c>
      <c r="E10" s="64">
        <v>8.9423999999999992</v>
      </c>
      <c r="I10" s="68"/>
      <c r="J10" s="68"/>
      <c r="K10" s="68"/>
    </row>
    <row r="11" spans="2:11">
      <c r="I11" s="68"/>
      <c r="J11" s="68"/>
      <c r="K11" s="68"/>
    </row>
    <row r="12" spans="2:11">
      <c r="I12" s="68"/>
      <c r="J12" s="68"/>
      <c r="K12" s="68"/>
    </row>
    <row r="13" spans="2:11">
      <c r="I13" s="68"/>
      <c r="J13" s="68"/>
      <c r="K13" s="68"/>
    </row>
    <row r="14" spans="2:11">
      <c r="I14" s="68"/>
      <c r="J14" s="68"/>
      <c r="K14" s="68"/>
    </row>
    <row r="15" spans="2:11">
      <c r="I15" s="68"/>
      <c r="J15" s="68"/>
      <c r="K15" s="68"/>
    </row>
    <row r="16" spans="2:11">
      <c r="I16" s="68"/>
      <c r="J16" s="68"/>
      <c r="K16" s="68"/>
    </row>
    <row r="17" spans="9:11">
      <c r="I17" s="68"/>
      <c r="J17" s="68"/>
      <c r="K17" s="68"/>
    </row>
    <row r="18" spans="9:11">
      <c r="I18" s="68"/>
      <c r="J18" s="68"/>
      <c r="K18" s="68"/>
    </row>
    <row r="19" spans="9:11">
      <c r="I19" s="68"/>
      <c r="J19" s="68"/>
      <c r="K19" s="68"/>
    </row>
    <row r="20" spans="9:11">
      <c r="I20" s="68"/>
      <c r="J20" s="68"/>
      <c r="K20" s="68"/>
    </row>
  </sheetData>
  <mergeCells count="2">
    <mergeCell ref="B2:C2"/>
    <mergeCell ref="B8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Melissa Robyn Paschal</cp:lastModifiedBy>
  <cp:lastPrinted>2012-06-22T21:00:27Z</cp:lastPrinted>
  <dcterms:created xsi:type="dcterms:W3CDTF">2012-06-06T21:19:55Z</dcterms:created>
  <dcterms:modified xsi:type="dcterms:W3CDTF">2012-07-02T19:14:17Z</dcterms:modified>
</cp:coreProperties>
</file>