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45" windowWidth="18915" windowHeight="7200"/>
  </bookViews>
  <sheets>
    <sheet name="Exhibit NLK-1" sheetId="1" r:id="rId1"/>
    <sheet name="Data and Calculation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E">#REF!</definedName>
    <definedName name="__MEN3">[1]Jan!#REF!</definedName>
    <definedName name="__TOP1">[1]Jan!#REF!</definedName>
    <definedName name="_BLOCK">#REF!</definedName>
    <definedName name="_BLOCKT">#REF!</definedName>
    <definedName name="_COMP">#REF!</definedName>
    <definedName name="_COMPR">#REF!</definedName>
    <definedName name="_COMPT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PL">#REF!</definedName>
    <definedName name="a" hidden="1">#REF!</definedName>
    <definedName name="ABSTRACT">#REF!</definedName>
    <definedName name="Acct108D_S">[2]FuncStudy!$F$2065</definedName>
    <definedName name="Acct108D00S">[2]FuncStudy!$F$2057</definedName>
    <definedName name="Acct108DSS">[2]FuncStudy!$F$2061</definedName>
    <definedName name="Acct151SE">'[3]Func Study'!#REF!</definedName>
    <definedName name="Acct228.42TROJD">[2]FuncStudy!$F$1867</definedName>
    <definedName name="ACCT2281">[2]FuncStudy!$F$1847</definedName>
    <definedName name="Acct2282">[2]FuncStudy!$F$1851</definedName>
    <definedName name="Acct2283">[2]FuncStudy!$F$1855</definedName>
    <definedName name="Acct2283S">[2]FuncStudy!$F$1859</definedName>
    <definedName name="Acct22842">[2]FuncStudy!$F$1868</definedName>
    <definedName name="Acct228SO">[2]FuncStudy!$F$1850</definedName>
    <definedName name="ACCT25398">[2]FuncStudy!$F$1880</definedName>
    <definedName name="Acct25399">[2]FuncStudy!$F$1887</definedName>
    <definedName name="Acct254">[2]FuncStudy!$F$1864</definedName>
    <definedName name="Acct282DITBAL">[2]FuncStudy!$F$1912</definedName>
    <definedName name="Acct350">[2]FuncStudy!$F$1323</definedName>
    <definedName name="Acct352">[2]FuncStudy!$F$1330</definedName>
    <definedName name="Acct353">[2]FuncStudy!$F$1336</definedName>
    <definedName name="Acct354">[2]FuncStudy!$F$1342</definedName>
    <definedName name="Acct355">[2]FuncStudy!$F$1348</definedName>
    <definedName name="Acct356">[2]FuncStudy!$F$1354</definedName>
    <definedName name="Acct357">[2]FuncStudy!$F$1360</definedName>
    <definedName name="Acct358">[2]FuncStudy!$F$1366</definedName>
    <definedName name="Acct359">[2]FuncStudy!$F$1372</definedName>
    <definedName name="Acct360">[2]FuncStudy!$F$1388</definedName>
    <definedName name="Acct361">[2]FuncStudy!$F$1394</definedName>
    <definedName name="Acct362">[2]FuncStudy!$F$1400</definedName>
    <definedName name="Acct364">[2]FuncStudy!$F$1407</definedName>
    <definedName name="Acct365">[2]FuncStudy!$F$1414</definedName>
    <definedName name="Acct366">[2]FuncStudy!$F$1421</definedName>
    <definedName name="Acct367">[2]FuncStudy!$F$1428</definedName>
    <definedName name="Acct368">[2]FuncStudy!$F$1434</definedName>
    <definedName name="Acct369">[2]FuncStudy!$F$1441</definedName>
    <definedName name="Acct370">[2]FuncStudy!$F$1447</definedName>
    <definedName name="Acct371">[2]FuncStudy!$F$1454</definedName>
    <definedName name="Acct372">[2]FuncStudy!$F$1461</definedName>
    <definedName name="Acct372A">[2]FuncStudy!$F$1460</definedName>
    <definedName name="Acct372DP">[2]FuncStudy!$F$1458</definedName>
    <definedName name="Acct372DS">[2]FuncStudy!$F$1459</definedName>
    <definedName name="Acct373">[2]FuncStudy!$F$1467</definedName>
    <definedName name="Acct403HPSG">'[3]Func Study'!#REF!</definedName>
    <definedName name="Acct444S">[2]FuncStudy!$F$105</definedName>
    <definedName name="Acct448S">[2]FuncStudy!$F$114</definedName>
    <definedName name="Acct450S">[2]FuncStudy!$F$138</definedName>
    <definedName name="Acct451S">[2]FuncStudy!$F$143</definedName>
    <definedName name="Acct454S">[2]FuncStudy!$F$153</definedName>
    <definedName name="Acct456S">[2]FuncStudy!$F$159</definedName>
    <definedName name="Acct502DNPPSU">'[3]Func Study'!#REF!</definedName>
    <definedName name="Acct580">[2]FuncStudy!$F$536</definedName>
    <definedName name="Acct581">[2]FuncStudy!$F$541</definedName>
    <definedName name="Acct582">[2]FuncStudy!$F$546</definedName>
    <definedName name="Acct583">[2]FuncStudy!$F$551</definedName>
    <definedName name="Acct584">[2]FuncStudy!$F$556</definedName>
    <definedName name="Acct585">[2]FuncStudy!$F$561</definedName>
    <definedName name="Acct586">[2]FuncStudy!$F$566</definedName>
    <definedName name="Acct587">[2]FuncStudy!$F$571</definedName>
    <definedName name="Acct588">[2]FuncStudy!$F$576</definedName>
    <definedName name="Acct589">[2]FuncStudy!$F$581</definedName>
    <definedName name="Acct590">[2]FuncStudy!$F$586</definedName>
    <definedName name="Acct591">[2]FuncStudy!$F$591</definedName>
    <definedName name="Acct592">[2]FuncStudy!$F$596</definedName>
    <definedName name="Acct593">[2]FuncStudy!$F$601</definedName>
    <definedName name="Acct594">[2]FuncStudy!$F$606</definedName>
    <definedName name="Acct595">[2]FuncStudy!$F$611</definedName>
    <definedName name="Acct596">[2]FuncStudy!$F$616</definedName>
    <definedName name="Acct597">[2]FuncStudy!$F$621</definedName>
    <definedName name="Acct598">[2]FuncStudy!$F$626</definedName>
    <definedName name="Acct928RE">[2]FuncStudy!$F$749</definedName>
    <definedName name="AcctAGA">[2]FuncStudy!$F$132</definedName>
    <definedName name="AcctFIT">'[3]Func Study'!$H$1422</definedName>
    <definedName name="AcctTable">[4]Variables!$AK$42:$AK$396</definedName>
    <definedName name="AcctTS0">[2]FuncStudy!$F$1380</definedName>
    <definedName name="ActualROE">[5]FuncStudy!$E$61</definedName>
    <definedName name="ActualROR">'[2]G+T+D+R+M'!$H$61</definedName>
    <definedName name="ACYear">[6]Variables!$C$13</definedName>
    <definedName name="Adjs2avg">[7]Inputs!$L$255:'[7]Inputs'!$T$505</definedName>
    <definedName name="AvgFactors">[4]Factors!$B$3:$P$99</definedName>
    <definedName name="AVOIDED_COSTS">'[8]Avoided Costs'!$A$3:$G$38</definedName>
    <definedName name="AvoidedCosts">'[6]Avoided Costs'!$A$3:$G$35</definedName>
    <definedName name="Capacity">#REF!</definedName>
    <definedName name="Check">#REF!</definedName>
    <definedName name="Classification">[2]FuncStudy!$Y$91</definedName>
    <definedName name="Comn">[9]Inputs!$K$21</definedName>
    <definedName name="COSFacVal">[2]Inputs!$W$11</definedName>
    <definedName name="Cust_Exp_Acct_903">#REF!</definedName>
    <definedName name="_xlnm.Database">[10]Invoice!#REF!</definedName>
    <definedName name="Debt_">[9]Inputs!$K$19</definedName>
    <definedName name="Demand">[2]Inputs!$D$9</definedName>
    <definedName name="Demand2">[2]Inputs!$D$10</definedName>
    <definedName name="Dis">[2]FuncStudy!$Y$90</definedName>
    <definedName name="DisFac">'[2]Func Dist Factor Table'!$A$11:$G$25</definedName>
    <definedName name="DistSub_Year1">[6]Variables!$C$23</definedName>
    <definedName name="DistSub_Year2">[6]Variables!$D$23</definedName>
    <definedName name="DISTSUB_YR1">[8]Variables!$C$23</definedName>
    <definedName name="DISTSUB_YR2">[8]Variables!$D$23</definedName>
    <definedName name="Engy">[11]Inputs!$D$9</definedName>
    <definedName name="EscalationRegion">[6]Variables!$C$12</definedName>
    <definedName name="f101top">#REF!</definedName>
    <definedName name="f104top">#REF!</definedName>
    <definedName name="f138top">#REF!</definedName>
    <definedName name="f140top">#REF!</definedName>
    <definedName name="Factorck">'[2]COS Factor Table'!$Q$15:$Q$136</definedName>
    <definedName name="Factors3">#REF!</definedName>
    <definedName name="FactorType">[4]Variables!$AK$2:$AL$12</definedName>
    <definedName name="FACTP">#REF!</definedName>
    <definedName name="FactSum">'[2]COS Factor Table'!$A$14:$Q$137</definedName>
    <definedName name="FIX">#REF!</definedName>
    <definedName name="FranchiseTax">[7]Variables!$D$26</definedName>
    <definedName name="Func">'[2]Func Factor Table'!$A$10:$H$76</definedName>
    <definedName name="Function">[2]FuncStudy!$Y$90</definedName>
    <definedName name="IncomeTaxOptVal">[2]Inputs!$Y$11</definedName>
    <definedName name="Instructions">#REF!</definedName>
    <definedName name="IRRIGATION">#REF!</definedName>
    <definedName name="Jurisdiction">[4]Variables!$AK$15</definedName>
    <definedName name="JurisNumber">[4]Variables!$AL$15</definedName>
    <definedName name="LIGHT_YR1">[8]Variables!$C$24</definedName>
    <definedName name="LIGHT_YR2">[8]Variables!$D$24</definedName>
    <definedName name="limcount" hidden="1">1</definedName>
    <definedName name="LinkCos">'[2]JAM Download'!$I$4</definedName>
    <definedName name="MACTIT">#REF!</definedName>
    <definedName name="Menu_Begin">#REF!</definedName>
    <definedName name="Menu_Caption">#REF!</definedName>
    <definedName name="Menu_Large">#REF!</definedName>
    <definedName name="Menu_Name">#REF!</definedName>
    <definedName name="Menu_OnAction">#REF!</definedName>
    <definedName name="Menu_Parent">#REF!</definedName>
    <definedName name="Menu_Small">#REF!</definedName>
    <definedName name="Meter_Year1">[6]Variables!$C$19</definedName>
    <definedName name="Meter_Year2">[6]Variables!$D$19</definedName>
    <definedName name="Method">[11]Inputs!$C$6</definedName>
    <definedName name="MTR_YR1">[8]Variables!$C$19</definedName>
    <definedName name="MTR_YR2">[8]Variables!$D$19</definedName>
    <definedName name="MTR_YR3">[12]Variables!$E$14</definedName>
    <definedName name="NetToGross">[2]Inputs!$H$21</definedName>
    <definedName name="NUM">#REF!</definedName>
    <definedName name="OH">[2]Inputs!$D$24</definedName>
    <definedName name="OperatingIncome">#REF!</definedName>
    <definedName name="option">'[13]Dist Misc'!$F$120</definedName>
    <definedName name="P">#REF!</definedName>
    <definedName name="Page160">#REF!</definedName>
    <definedName name="Page161">#REF!</definedName>
    <definedName name="Page162">#REF!</definedName>
    <definedName name="Page163">#REF!</definedName>
    <definedName name="Page164">#REF!</definedName>
    <definedName name="Page165">#REF!</definedName>
    <definedName name="Page166">#REF!</definedName>
    <definedName name="Page167">#REF!</definedName>
    <definedName name="Page168">#REF!</definedName>
    <definedName name="Page169">#REF!</definedName>
    <definedName name="Page170">#REF!</definedName>
    <definedName name="Page171">#REF!</definedName>
    <definedName name="Page172">#REF!</definedName>
    <definedName name="Page173">#REF!</definedName>
    <definedName name="Page174">#REF!</definedName>
    <definedName name="Page175">#REF!</definedName>
    <definedName name="Page176">#REF!</definedName>
    <definedName name="Page177">#REF!</definedName>
    <definedName name="Page178">#REF!</definedName>
    <definedName name="page63">'[2]Energy Factor'!#REF!</definedName>
    <definedName name="page64">'[2]Energy Factor'!#REF!</definedName>
    <definedName name="Page7">#REF!</definedName>
    <definedName name="page8">#REF!</definedName>
    <definedName name="PC_Year1">[6]Variables!$C$21</definedName>
    <definedName name="PC_Year2">[6]Variables!$D$21</definedName>
    <definedName name="PC_YR1">[8]Variables!$C$21</definedName>
    <definedName name="PC_YR2">[8]Variables!$D$21</definedName>
    <definedName name="PeakMethod">[11]Inputs!$T$5</definedName>
    <definedName name="PLUG">#REF!</definedName>
    <definedName name="Pref_">[9]Inputs!$K$20</definedName>
    <definedName name="_xlnm.Print_Area">#REF!</definedName>
    <definedName name="ResourceSupplier">[7]Variables!$D$28</definedName>
    <definedName name="Revenue1">'[8]PPL_905_Pg1 (RR by Class)'!$C$37</definedName>
    <definedName name="Service_Year1">[6]Variables!$C$18</definedName>
    <definedName name="Service_Year2">[6]Variables!$D$18</definedName>
    <definedName name="SRV_YR1">[8]Variables!$C$18</definedName>
    <definedName name="SRV_YR2">[8]Variables!$D$18</definedName>
    <definedName name="Start">'[6]Circuit Model Intro'!#REF!</definedName>
    <definedName name="State">[2]Inputs!$C$5</definedName>
    <definedName name="Streetlight_Year1">[6]Variables!$C$24</definedName>
    <definedName name="Streetlight_Year2">[6]Variables!$D$24</definedName>
    <definedName name="TargetROR">[2]Inputs!$L$6</definedName>
    <definedName name="Test_COS">'[2]Hot Sheet'!$F$120</definedName>
    <definedName name="TestPeriod">[2]Inputs!$C$6</definedName>
    <definedName name="TESTYEAR">[8]Variables!$C$11</definedName>
    <definedName name="TotalRateBase">'[2]G+T+D+R+M'!$H$58</definedName>
    <definedName name="TotTaxRate">[2]Inputs!$H$17</definedName>
    <definedName name="Trans_Year1">[6]Variables!$C$22</definedName>
    <definedName name="Trans_Year2">[6]Variables!$D$22</definedName>
    <definedName name="TRANS_YR1">[8]Variables!$C$22</definedName>
    <definedName name="TRANS_YR2">[8]Variables!$D$22</definedName>
    <definedName name="UAACT550SGW">[2]FuncStudy!$Y$405</definedName>
    <definedName name="UAACT554SGW">[2]FuncStudy!$Y$427</definedName>
    <definedName name="UAcct103">[2]FuncStudy!$Y$1315</definedName>
    <definedName name="UAcct105S">[2]FuncStudy!$Y$1673</definedName>
    <definedName name="UAcct105SEU">[2]FuncStudy!$Y$1677</definedName>
    <definedName name="UAcct105SGG">[2]FuncStudy!$Y$1678</definedName>
    <definedName name="UAcct105SGP1">[2]FuncStudy!$Y$1674</definedName>
    <definedName name="UAcct105SGP2">[2]FuncStudy!$Y$1676</definedName>
    <definedName name="UAcct105SGT">[2]FuncStudy!$Y$1675</definedName>
    <definedName name="UAcct1081390">[2]FuncStudy!$Y$2099</definedName>
    <definedName name="UAcct1081390Rcl">[2]FuncStudy!$Y$2098</definedName>
    <definedName name="UAcct1081399">[2]FuncStudy!$Y$2107</definedName>
    <definedName name="UAcct1081399Rcl">[2]FuncStudy!$Y$2106</definedName>
    <definedName name="UAcct108360">[2]FuncStudy!$Y$2006</definedName>
    <definedName name="UAcct108361">[2]FuncStudy!$Y$2010</definedName>
    <definedName name="UAcct108362">[2]FuncStudy!$Y$2014</definedName>
    <definedName name="UAcct108364">[2]FuncStudy!$Y$2018</definedName>
    <definedName name="UAcct108365">[2]FuncStudy!$Y$2022</definedName>
    <definedName name="UAcct108366">[2]FuncStudy!$Y$2026</definedName>
    <definedName name="UAcct108367">[2]FuncStudy!$Y$2030</definedName>
    <definedName name="UAcct108368">[2]FuncStudy!$Y$2034</definedName>
    <definedName name="UAcct108369">[2]FuncStudy!$Y$2038</definedName>
    <definedName name="UAcct108370">[2]FuncStudy!$Y$2042</definedName>
    <definedName name="UAcct108371">[2]FuncStudy!$Y$2046</definedName>
    <definedName name="UAcct108372">[2]FuncStudy!$Y$2050</definedName>
    <definedName name="UAcct108373">[2]FuncStudy!$Y$2054</definedName>
    <definedName name="UAcct108D">[2]FuncStudy!$Y$2066</definedName>
    <definedName name="UAcct108D00">[2]FuncStudy!$Y$2058</definedName>
    <definedName name="UAcct108Ds">[2]FuncStudy!$Y$2062</definedName>
    <definedName name="UAcct108Ep">[2]FuncStudy!$Y$1988</definedName>
    <definedName name="UAcct108Gpcn">[2]FuncStudy!$Y$2076</definedName>
    <definedName name="uacct108gpdeu">'[3]Func Study'!$AB$2466</definedName>
    <definedName name="UAcct108Gps">[2]FuncStudy!$Y$2072</definedName>
    <definedName name="UAcct108Gpse">[2]FuncStudy!$Y$2078</definedName>
    <definedName name="UAcct108Gpsg">[2]FuncStudy!$Y$2075</definedName>
    <definedName name="UAcct108Gpsgp">[2]FuncStudy!$Y$2073</definedName>
    <definedName name="UAcct108Gpsgu">[2]FuncStudy!$Y$2074</definedName>
    <definedName name="UAcct108Gpso">[2]FuncStudy!$Y$2077</definedName>
    <definedName name="UACCT108GPSSGCH">[2]FuncStudy!$Y$2080</definedName>
    <definedName name="UACCT108GPSSGCT">[2]FuncStudy!$Y$2079</definedName>
    <definedName name="UAcct108Hp">[2]FuncStudy!$Y$1975</definedName>
    <definedName name="UAcct108Mp">[2]FuncStudy!$Y$2092</definedName>
    <definedName name="UAcct108Np">[2]FuncStudy!$Y$1968</definedName>
    <definedName name="UAcct108Op">[2]FuncStudy!$Y$1983</definedName>
    <definedName name="UAcct108Opsgw">[2]FuncStudy!$Y$1980</definedName>
    <definedName name="UAcct108OPSSGCT">[2]FuncStudy!$Y$1982</definedName>
    <definedName name="UAcct108Sp">[2]FuncStudy!$Y$1962</definedName>
    <definedName name="uacct108spssgch">[2]FuncStudy!$Y$1961</definedName>
    <definedName name="UAcct108Tp">[2]FuncStudy!$Y$2002</definedName>
    <definedName name="UAcct111390">[2]FuncStudy!$Y$2159</definedName>
    <definedName name="UAcct111Clg">[2]FuncStudy!$Y$2128</definedName>
    <definedName name="UAcct111Clgcn">[2]FuncStudy!$Y$2124</definedName>
    <definedName name="UAcct111Clgsop">[2]FuncStudy!$Y$2127</definedName>
    <definedName name="UAcct111Clgsou">[2]FuncStudy!$Y$2126</definedName>
    <definedName name="UAcct111Clh">[2]FuncStudy!$Y$2134</definedName>
    <definedName name="UAcct111Cls">[2]FuncStudy!$Y$2119</definedName>
    <definedName name="UAcct111Ipcn">[2]FuncStudy!$Y$2143</definedName>
    <definedName name="UAcct111Ips">[2]FuncStudy!$Y$2138</definedName>
    <definedName name="UAcct111Ipse">[2]FuncStudy!$Y$2141</definedName>
    <definedName name="UAcct111Ipsg">[2]FuncStudy!$Y$2142</definedName>
    <definedName name="UAcct111Ipsgp">[2]FuncStudy!$Y$2139</definedName>
    <definedName name="UAcct111Ipsgu">[2]FuncStudy!$Y$2140</definedName>
    <definedName name="uacct111ipso">[2]FuncStudy!$Y$2146</definedName>
    <definedName name="UACCT111IPSSGCH">[2]FuncStudy!$Y$2145</definedName>
    <definedName name="UACCT111IPSSGCT">'[3]Func Study'!$AB$2539</definedName>
    <definedName name="UAcct114">[2]FuncStudy!$Y$1685</definedName>
    <definedName name="UAcct120">[2]FuncStudy!$Y$1689</definedName>
    <definedName name="UAcct124">[2]FuncStudy!$Y$1694</definedName>
    <definedName name="UAcct141">[2]FuncStudy!$Y$1834</definedName>
    <definedName name="UAcct151">[2]FuncStudy!$Y$1716</definedName>
    <definedName name="UAcct151Se">'[3]Func Study'!#REF!</definedName>
    <definedName name="uacct151ssech">[2]FuncStudy!$Y$1715</definedName>
    <definedName name="UAcct154">[2]FuncStudy!$Y$1750</definedName>
    <definedName name="uacct154ssgch">[2]FuncStudy!$Y$1749</definedName>
    <definedName name="UAcct163">[2]FuncStudy!$Y$1755</definedName>
    <definedName name="UAcct165">[2]FuncStudy!$Y$1770</definedName>
    <definedName name="UAcct165Se">[2]FuncStudy!$Y$1768</definedName>
    <definedName name="UAcct182">[2]FuncStudy!$Y$1701</definedName>
    <definedName name="UAcct18222">[2]FuncStudy!$Y$1824</definedName>
    <definedName name="UAcct182M">[2]FuncStudy!$Y$1780</definedName>
    <definedName name="UAcct182MSSGCT">[2]FuncStudy!$Y$1778</definedName>
    <definedName name="uacct182ssgch">'[3]Func Study'!$AB$2142</definedName>
    <definedName name="UAcct186">[2]FuncStudy!$Y$1709</definedName>
    <definedName name="UAcct1869">[2]FuncStudy!$Y$1829</definedName>
    <definedName name="UAcct186M">[2]FuncStudy!$Y$1791</definedName>
    <definedName name="UAcct186Mse">[2]FuncStudy!$Y$1788</definedName>
    <definedName name="UAcct190">[2]FuncStudy!$Y$1902</definedName>
    <definedName name="UAcct190CN">[2]FuncStudy!$Y$1891</definedName>
    <definedName name="UAcct190Dop">[2]FuncStudy!$Y$1892</definedName>
    <definedName name="UACCT190IBT">[2]FuncStudy!$Y$1894</definedName>
    <definedName name="UACCT190SSGCT">[2]FuncStudy!$Y$1901</definedName>
    <definedName name="UACCT2281">[2]FuncStudy!$Y$1847</definedName>
    <definedName name="UAcct2282">[2]FuncStudy!$Y$1851</definedName>
    <definedName name="UAcct2283">[2]FuncStudy!$Y$1855</definedName>
    <definedName name="UAcct2283S">[2]FuncStudy!$Y$1859</definedName>
    <definedName name="UAcct22842">[2]FuncStudy!$Y$1868</definedName>
    <definedName name="UAcct235">[2]FuncStudy!$Y$1843</definedName>
    <definedName name="UAcct252">[2]FuncStudy!$Y$1876</definedName>
    <definedName name="UAcct25316">[2]FuncStudy!$Y$1724</definedName>
    <definedName name="UAcct25317">[2]FuncStudy!$Y$1728</definedName>
    <definedName name="UAcct25318">[2]FuncStudy!$Y$1760</definedName>
    <definedName name="UAcct25319">[2]FuncStudy!$Y$1732</definedName>
    <definedName name="UACCT25398">[2]FuncStudy!$Y$1880</definedName>
    <definedName name="UAcct25399">[2]FuncStudy!$Y$1887</definedName>
    <definedName name="UAcct254">[2]FuncStudy!$Y$1864</definedName>
    <definedName name="UACCT254SO">[2]FuncStudy!$Y$1863</definedName>
    <definedName name="UAcct255">[2]FuncStudy!$Y$1952</definedName>
    <definedName name="UAcct281">[2]FuncStudy!$Y$1908</definedName>
    <definedName name="UAcct282">[2]FuncStudy!$Y$1926</definedName>
    <definedName name="UAcct282So">[2]FuncStudy!$Y$1914</definedName>
    <definedName name="UAcct283">[2]FuncStudy!$Y$1939</definedName>
    <definedName name="UAcct283So">[2]FuncStudy!$Y$1932</definedName>
    <definedName name="UACCT283SSGCH">'[3]Func Study'!$AB$2307</definedName>
    <definedName name="UAcct301S">[2]FuncStudy!$Y$1636</definedName>
    <definedName name="UAcct301Sg">[2]FuncStudy!$Y$1638</definedName>
    <definedName name="UAcct301So">[2]FuncStudy!$Y$1637</definedName>
    <definedName name="UAcct302S">[2]FuncStudy!$Y$1641</definedName>
    <definedName name="UAcct302Sg">[2]FuncStudy!$Y$1642</definedName>
    <definedName name="UAcct302Sgp">[2]FuncStudy!$Y$1643</definedName>
    <definedName name="UAcct302Sgu">[2]FuncStudy!$Y$1644</definedName>
    <definedName name="UAcct303Cn">[2]FuncStudy!$Y$1652</definedName>
    <definedName name="UAcct303S">[2]FuncStudy!$Y$1648</definedName>
    <definedName name="UAcct303Se">[2]FuncStudy!$Y$1651</definedName>
    <definedName name="UAcct303Sg">[2]FuncStudy!$Y$1649</definedName>
    <definedName name="UAcct303So">[2]FuncStudy!$Y$1650</definedName>
    <definedName name="UACCT303SSGCT">[2]FuncStudy!$Y$1654</definedName>
    <definedName name="UAcct310">[2]FuncStudy!$Y$1151</definedName>
    <definedName name="uacct310ssgch">[2]FuncStudy!$Y$1150</definedName>
    <definedName name="UAcct311">[2]FuncStudy!$Y$1156</definedName>
    <definedName name="uacct311ssgch">[2]FuncStudy!$Y$1155</definedName>
    <definedName name="UAcct312">[2]FuncStudy!$Y$1161</definedName>
    <definedName name="uacct312ssgch">[2]FuncStudy!$Y$1160</definedName>
    <definedName name="UAcct314">[2]FuncStudy!$Y$1166</definedName>
    <definedName name="uacct314ssgch">[2]FuncStudy!$Y$1165</definedName>
    <definedName name="UAcct315">[2]FuncStudy!$Y$1171</definedName>
    <definedName name="uacct315ssgch">[2]FuncStudy!$Y$1170</definedName>
    <definedName name="UAcct316">[2]FuncStudy!$Y$1176</definedName>
    <definedName name="uacct316ssgch">[2]FuncStudy!$Y$1175</definedName>
    <definedName name="UAcct320">[2]FuncStudy!$Y$1188</definedName>
    <definedName name="UAcct321">[2]FuncStudy!$Y$1192</definedName>
    <definedName name="UAcct322">[2]FuncStudy!$Y$1196</definedName>
    <definedName name="UAcct323">[2]FuncStudy!$Y$1200</definedName>
    <definedName name="UAcct324">[2]FuncStudy!$Y$1204</definedName>
    <definedName name="UAcct325">[2]FuncStudy!$Y$1208</definedName>
    <definedName name="UAcct33">[2]FuncStudy!$Y$131</definedName>
    <definedName name="UAcct330">[2]FuncStudy!$Y$1221</definedName>
    <definedName name="UAcct331">[2]FuncStudy!$Y$1226</definedName>
    <definedName name="UAcct332">[2]FuncStudy!$Y$1231</definedName>
    <definedName name="UAcct333">[2]FuncStudy!$Y$1236</definedName>
    <definedName name="UAcct334">[2]FuncStudy!$Y$1241</definedName>
    <definedName name="UAcct335">[2]FuncStudy!$Y$1246</definedName>
    <definedName name="UAcct336">[2]FuncStudy!$Y$1251</definedName>
    <definedName name="UAcct340">[2]FuncStudy!$Y$1266</definedName>
    <definedName name="UAcct340Sgw">[2]FuncStudy!$Y$1264</definedName>
    <definedName name="UAcct341">[2]FuncStudy!$Y$1272</definedName>
    <definedName name="UACCT341SGW">[2]FuncStudy!$Y$1270</definedName>
    <definedName name="uacct341ssgct">[2]FuncStudy!$Y$1271</definedName>
    <definedName name="UAcct342">[2]FuncStudy!$Y$1277</definedName>
    <definedName name="uacct342ssgct">[2]FuncStudy!$Y$1276</definedName>
    <definedName name="UAcct343">[2]FuncStudy!$Y$1284</definedName>
    <definedName name="UAcct343Sgw">[2]FuncStudy!$Y$1282</definedName>
    <definedName name="uacct343sscct">[2]FuncStudy!$Y$1283</definedName>
    <definedName name="UAcct344">[2]FuncStudy!$Y$1291</definedName>
    <definedName name="UACCT344SGW">[2]FuncStudy!$Y$1289</definedName>
    <definedName name="uacct344ssgct">[2]FuncStudy!$Y$1290</definedName>
    <definedName name="UAcct345">[2]FuncStudy!$Y$1297</definedName>
    <definedName name="UACCT345SGW">[2]FuncStudy!$Y$1295</definedName>
    <definedName name="uacct345ssgct">[2]FuncStudy!$Y$1296</definedName>
    <definedName name="UAcct346">[2]FuncStudy!$Y$1303</definedName>
    <definedName name="UAcct346SGW">[2]FuncStudy!$Y$1301</definedName>
    <definedName name="UAcct350">[2]FuncStudy!$Y$1323</definedName>
    <definedName name="UAcct352">[2]FuncStudy!$Y$1330</definedName>
    <definedName name="UAcct353">[2]FuncStudy!$Y$1336</definedName>
    <definedName name="UAcct354">[2]FuncStudy!$Y$1342</definedName>
    <definedName name="UAcct355">[2]FuncStudy!$Y$1348</definedName>
    <definedName name="UAcct356">[2]FuncStudy!$Y$1354</definedName>
    <definedName name="UAcct357">[2]FuncStudy!$Y$1360</definedName>
    <definedName name="UAcct358">[2]FuncStudy!$Y$1366</definedName>
    <definedName name="UAcct359">[2]FuncStudy!$Y$1372</definedName>
    <definedName name="UAcct360">[2]FuncStudy!$Y$1388</definedName>
    <definedName name="UAcct361">[2]FuncStudy!$Y$1394</definedName>
    <definedName name="UAcct362">[2]FuncStudy!$Y$1400</definedName>
    <definedName name="UAcct368">[2]FuncStudy!$Y$1434</definedName>
    <definedName name="UAcct369">[2]FuncStudy!$Y$1441</definedName>
    <definedName name="UAcct370">[2]FuncStudy!$Y$1447</definedName>
    <definedName name="UAcct372A">[2]FuncStudy!$Y$1460</definedName>
    <definedName name="UAcct372Dp">[2]FuncStudy!$Y$1458</definedName>
    <definedName name="UAcct372Ds">[2]FuncStudy!$Y$1459</definedName>
    <definedName name="UAcct373">[2]FuncStudy!$Y$1467</definedName>
    <definedName name="UAcct389Cn">[2]FuncStudy!$Y$1482</definedName>
    <definedName name="UAcct389S">[2]FuncStudy!$Y$1481</definedName>
    <definedName name="UAcct389Sg">[2]FuncStudy!$Y$1484</definedName>
    <definedName name="UAcct389Sgu">[2]FuncStudy!$Y$1483</definedName>
    <definedName name="UAcct389So">[2]FuncStudy!$Y$1485</definedName>
    <definedName name="UAcct390Cn">[2]FuncStudy!$Y$1492</definedName>
    <definedName name="UACCT390LS">[2]FuncStudy!$Y$1601</definedName>
    <definedName name="UAcct390LSG">[2]FuncStudy!$Y$1602</definedName>
    <definedName name="UAcct390LSO">[2]FuncStudy!$Y$1603</definedName>
    <definedName name="UAcct390S">[2]FuncStudy!$Y$1489</definedName>
    <definedName name="UAcct390Sgp">[2]FuncStudy!$Y$1490</definedName>
    <definedName name="UAcct390Sgu">[2]FuncStudy!$Y$1491</definedName>
    <definedName name="UAcct390Sop">[2]FuncStudy!$Y$1493</definedName>
    <definedName name="UAcct390Sou">[2]FuncStudy!$Y$1494</definedName>
    <definedName name="UAcct391Cn">[2]FuncStudy!$Y$1501</definedName>
    <definedName name="UAcct391S">[2]FuncStudy!$Y$1498</definedName>
    <definedName name="UAcct391Se">[2]FuncStudy!$Y$1503</definedName>
    <definedName name="UAcct391Sg">[2]FuncStudy!$Y$1502</definedName>
    <definedName name="UAcct391Sgp">[2]FuncStudy!$Y$1499</definedName>
    <definedName name="UAcct391Sgu">[2]FuncStudy!$Y$1500</definedName>
    <definedName name="UAcct391So">[2]FuncStudy!$Y$1504</definedName>
    <definedName name="uacct391ssgch">[2]FuncStudy!$Y$1505</definedName>
    <definedName name="UACCT391SSGCT">[2]FuncStudy!$Y$1506</definedName>
    <definedName name="UAcct392Cn">[2]FuncStudy!$Y$1513</definedName>
    <definedName name="UAcct392L">[2]FuncStudy!$Y$1611</definedName>
    <definedName name="UACCT392LRCL">[2]FuncStudy!$F$1614</definedName>
    <definedName name="UAcct392S">[2]FuncStudy!$Y$1510</definedName>
    <definedName name="UAcct392Se">[2]FuncStudy!$Y$1515</definedName>
    <definedName name="UAcct392Sg">[2]FuncStudy!$Y$1512</definedName>
    <definedName name="UAcct392Sgp">[2]FuncStudy!$Y$1516</definedName>
    <definedName name="UAcct392Sgu">[2]FuncStudy!$Y$1514</definedName>
    <definedName name="UAcct392So">[2]FuncStudy!$Y$1511</definedName>
    <definedName name="uacct392ssgch">[2]FuncStudy!$Y$1517</definedName>
    <definedName name="uacct392ssgct">[2]FuncStudy!$Y$1518</definedName>
    <definedName name="UAcct393S">[2]FuncStudy!$Y$1522</definedName>
    <definedName name="UAcct393Sg">[2]FuncStudy!$Y$1526</definedName>
    <definedName name="UAcct393Sgp">[2]FuncStudy!$Y$1523</definedName>
    <definedName name="UAcct393Sgu">[2]FuncStudy!$Y$1524</definedName>
    <definedName name="UAcct393So">[2]FuncStudy!$Y$1525</definedName>
    <definedName name="uacct393ssgct">[2]FuncStudy!$Y$1527</definedName>
    <definedName name="UAcct394S">[2]FuncStudy!$Y$1531</definedName>
    <definedName name="UAcct394Se">[2]FuncStudy!$Y$1535</definedName>
    <definedName name="UAcct394Sg">[2]FuncStudy!$Y$1536</definedName>
    <definedName name="UAcct394Sgp">[2]FuncStudy!$Y$1532</definedName>
    <definedName name="UAcct394Sgu">[2]FuncStudy!$Y$1533</definedName>
    <definedName name="UAcct394So">[2]FuncStudy!$Y$1534</definedName>
    <definedName name="UACCT394SSGCH">[2]FuncStudy!$Y$1537</definedName>
    <definedName name="UACCT394SSGCT">[2]FuncStudy!$Y$1538</definedName>
    <definedName name="UAcct395S">[2]FuncStudy!$Y$1542</definedName>
    <definedName name="UAcct395Se">[2]FuncStudy!$Y$1546</definedName>
    <definedName name="UAcct395Sg">[2]FuncStudy!$Y$1547</definedName>
    <definedName name="UAcct395Sgp">[2]FuncStudy!$Y$1543</definedName>
    <definedName name="UAcct395Sgu">[2]FuncStudy!$Y$1544</definedName>
    <definedName name="UAcct395So">[2]FuncStudy!$Y$1545</definedName>
    <definedName name="UACCT395SSGCH">[2]FuncStudy!$Y$1548</definedName>
    <definedName name="UACCT395SSGCT">[2]FuncStudy!$Y$1549</definedName>
    <definedName name="UAcct396S">[2]FuncStudy!$Y$1553</definedName>
    <definedName name="UAcct396Se">[2]FuncStudy!$Y$1558</definedName>
    <definedName name="UAcct396Sg">[2]FuncStudy!$Y$1555</definedName>
    <definedName name="UAcct396Sgp">[2]FuncStudy!$Y$1554</definedName>
    <definedName name="UAcct396Sgu">[2]FuncStudy!$Y$1557</definedName>
    <definedName name="UAcct396So">[2]FuncStudy!$Y$1556</definedName>
    <definedName name="UACCT396SSGCH">[2]FuncStudy!$Y$1560</definedName>
    <definedName name="UACCT396SSGCT">[2]FuncStudy!$Y$1559</definedName>
    <definedName name="UAcct397Cn">[2]FuncStudy!$Y$1568</definedName>
    <definedName name="UAcct397S">[2]FuncStudy!$Y$1564</definedName>
    <definedName name="UAcct397Se">[2]FuncStudy!$Y$1570</definedName>
    <definedName name="UAcct397Sg">[2]FuncStudy!$Y$1569</definedName>
    <definedName name="UAcct397Sgp">[2]FuncStudy!$Y$1565</definedName>
    <definedName name="UAcct397Sgu">[2]FuncStudy!$Y$1566</definedName>
    <definedName name="UAcct397So">[2]FuncStudy!$Y$1567</definedName>
    <definedName name="UACCT397SSGCH">[2]FuncStudy!$Y$1571</definedName>
    <definedName name="UACCT397SSGCT">[2]FuncStudy!$Y$1572</definedName>
    <definedName name="UAcct398Cn">[2]FuncStudy!$Y$1579</definedName>
    <definedName name="UAcct398S">[2]FuncStudy!$Y$1576</definedName>
    <definedName name="UAcct398Se">[2]FuncStudy!$Y$1581</definedName>
    <definedName name="UAcct398Sg">[2]FuncStudy!$Y$1582</definedName>
    <definedName name="UAcct398Sgp">[2]FuncStudy!$Y$1577</definedName>
    <definedName name="UAcct398Sgu">[2]FuncStudy!$Y$1578</definedName>
    <definedName name="UAcct398So">[2]FuncStudy!$Y$1580</definedName>
    <definedName name="UACCT398SSGCT">[2]FuncStudy!$Y$1583</definedName>
    <definedName name="UAcct399">[2]FuncStudy!$Y$1590</definedName>
    <definedName name="UAcct399G">[2]FuncStudy!$Y$1631</definedName>
    <definedName name="UAcct399L">[2]FuncStudy!$Y$1594</definedName>
    <definedName name="UAcct399Lrcl">[2]FuncStudy!$Y$1596</definedName>
    <definedName name="UAcct403360">[2]FuncStudy!$Y$808</definedName>
    <definedName name="UAcct403361">[2]FuncStudy!$Y$809</definedName>
    <definedName name="UAcct403362">[2]FuncStudy!$Y$810</definedName>
    <definedName name="UAcct403364">[2]FuncStudy!$Y$811</definedName>
    <definedName name="UAcct403365">[2]FuncStudy!$Y$812</definedName>
    <definedName name="UAcct403366">[2]FuncStudy!$Y$813</definedName>
    <definedName name="UAcct403367">[2]FuncStudy!$Y$814</definedName>
    <definedName name="UAcct403368">[2]FuncStudy!$Y$815</definedName>
    <definedName name="UAcct403369">[2]FuncStudy!$Y$816</definedName>
    <definedName name="UAcct403370">[2]FuncStudy!$Y$817</definedName>
    <definedName name="UAcct403371">[2]FuncStudy!$Y$818</definedName>
    <definedName name="UAcct403372">[2]FuncStudy!$Y$819</definedName>
    <definedName name="UAcct403373">[2]FuncStudy!$Y$820</definedName>
    <definedName name="uacct403dgu">'[3]Func Study'!$AB$1068</definedName>
    <definedName name="UAcct403Ep">[2]FuncStudy!$Y$846</definedName>
    <definedName name="UAcct403Gpcn">[2]FuncStudy!$Y$828</definedName>
    <definedName name="UAcct403Gps">[2]FuncStudy!$Y$824</definedName>
    <definedName name="UAcct403Gpseu">[2]FuncStudy!$Y$827</definedName>
    <definedName name="UAcct403Gpsg">[2]FuncStudy!$Y$829</definedName>
    <definedName name="UAcct403Gpsgp">[2]FuncStudy!$Y$825</definedName>
    <definedName name="UAcct403Gpsgu">[2]FuncStudy!$Y$826</definedName>
    <definedName name="UAcct403Gpso">[2]FuncStudy!$Y$830</definedName>
    <definedName name="uacct403gpssgch">[2]FuncStudy!$Y$832</definedName>
    <definedName name="UACCT403GPSSGCT">[2]FuncStudy!$Y$831</definedName>
    <definedName name="UAcct403Gv0">[2]FuncStudy!$Y$837</definedName>
    <definedName name="UAcct403Hp">[2]FuncStudy!$Y$792</definedName>
    <definedName name="UAcct403Mp">[2]FuncStudy!$Y$841</definedName>
    <definedName name="UAcct403Np">[2]FuncStudy!$Y$787</definedName>
    <definedName name="UAcct403Op">[2]FuncStudy!$Y$799</definedName>
    <definedName name="UAcct403Opsgu">[2]FuncStudy!$Y$796</definedName>
    <definedName name="uacct403opssg">'[3]Func Study'!$AB$1035</definedName>
    <definedName name="uacct403opssgct">[2]FuncStudy!$Y$797</definedName>
    <definedName name="uacct403sgw">[2]FuncStudy!$Y$798</definedName>
    <definedName name="uacct403spdgp">[2]FuncStudy!$Y$779</definedName>
    <definedName name="uacct403spdgu">[2]FuncStudy!$Y$780</definedName>
    <definedName name="uacct403spsg">[2]FuncStudy!$Y$781</definedName>
    <definedName name="uacct403ssgch">[2]FuncStudy!$Y$782</definedName>
    <definedName name="UAcct403Tp">[2]FuncStudy!$Y$805</definedName>
    <definedName name="UAcct404330">[2]FuncStudy!$Y$880</definedName>
    <definedName name="UAcct404Clg">[2]FuncStudy!$Y$857</definedName>
    <definedName name="UAcct404Clgsop">[2]FuncStudy!$Y$855</definedName>
    <definedName name="UAcct404Clgsou">[2]FuncStudy!$Y$853</definedName>
    <definedName name="UAcct404Cls">[2]FuncStudy!$Y$861</definedName>
    <definedName name="UAcct404Ipcn">[2]FuncStudy!$Y$867</definedName>
    <definedName name="UACCT404IPDGU">[2]FuncStudy!$Y$869</definedName>
    <definedName name="UAcct404Ips">[2]FuncStudy!$Y$864</definedName>
    <definedName name="UAcct404Ipse">[2]FuncStudy!$Y$865</definedName>
    <definedName name="UACCT404IPSG">'[3]Func Study'!$AB$1109</definedName>
    <definedName name="UACCT404IPSGCT">'[3]Func Study'!$AB$1113</definedName>
    <definedName name="UACCT404IPSGP">[2]FuncStudy!$Y$868</definedName>
    <definedName name="UAcct404Ipso">[2]FuncStudy!$Y$866</definedName>
    <definedName name="UACCT404IPSSGCH">[2]FuncStudy!$Y$870</definedName>
    <definedName name="UAcct404O">[2]FuncStudy!$Y$875</definedName>
    <definedName name="UAcct405">[2]FuncStudy!$Y$888</definedName>
    <definedName name="UAcct406">[2]FuncStudy!$Y$894</definedName>
    <definedName name="UAcct407">[2]FuncStudy!$Y$903</definedName>
    <definedName name="UAcct408">[2]FuncStudy!$Y$916</definedName>
    <definedName name="UAcct408S">[2]FuncStudy!$Y$908</definedName>
    <definedName name="UAcct40910FITOther">[2]FuncStudy!$Y$1135</definedName>
    <definedName name="UAcct40910FitPMI">[2]FuncStudy!$Y$1133</definedName>
    <definedName name="UAcct40910FITPTC">[2]FuncStudy!$Y$1134</definedName>
    <definedName name="UAcct40910FITSitus">[2]FuncStudy!$Y$1136</definedName>
    <definedName name="UAcct40911Dgu">[2]FuncStudy!$Y$1103</definedName>
    <definedName name="UAcct40911S">[2]FuncStudy!$Y$1101</definedName>
    <definedName name="UAcct41010">[2]FuncStudy!$Y$977</definedName>
    <definedName name="UAcct41020">[2]FuncStudy!$Y$992</definedName>
    <definedName name="UAcct41111">[2]FuncStudy!$Y$1026</definedName>
    <definedName name="UAcct41120">[2]FuncStudy!$Y$1011</definedName>
    <definedName name="UAcct41140">[2]FuncStudy!$Y$921</definedName>
    <definedName name="UAcct41141">[2]FuncStudy!$Y$926</definedName>
    <definedName name="UAcct41160">[2]FuncStudy!$Y$177</definedName>
    <definedName name="UAcct41170">[2]FuncStudy!$Y$182</definedName>
    <definedName name="UAcct4118">[2]FuncStudy!$Y$186</definedName>
    <definedName name="UAcct41181">[2]FuncStudy!$Y$189</definedName>
    <definedName name="UAcct4194">[2]FuncStudy!$Y$193</definedName>
    <definedName name="UAcct419Doth">[2]FuncStudy!$Y$957</definedName>
    <definedName name="UAcct421">[2]FuncStudy!$Y$202</definedName>
    <definedName name="UAcct4311">[2]FuncStudy!$Y$209</definedName>
    <definedName name="UAcct442Se">[2]FuncStudy!$Y$100</definedName>
    <definedName name="UAcct442Sg">[2]FuncStudy!$Y$101</definedName>
    <definedName name="UAcct447">[2]FuncStudy!$Y$125</definedName>
    <definedName name="UAcct447S">[2]FuncStudy!$Y$121</definedName>
    <definedName name="UAcct447Se">[2]FuncStudy!$Y$124</definedName>
    <definedName name="UAcct448S">[2]FuncStudy!$Y$114</definedName>
    <definedName name="UAcct448So">[2]FuncStudy!$Y$115</definedName>
    <definedName name="UAcct449">[2]FuncStudy!$Y$130</definedName>
    <definedName name="UAcct450">[2]FuncStudy!$Y$140</definedName>
    <definedName name="UAcct450S">[2]FuncStudy!$Y$138</definedName>
    <definedName name="UAcct450So">[2]FuncStudy!$Y$139</definedName>
    <definedName name="UAcct451S">[2]FuncStudy!$Y$143</definedName>
    <definedName name="UAcct451Sg">[2]FuncStudy!$Y$144</definedName>
    <definedName name="UAcct451So">[2]FuncStudy!$Y$145</definedName>
    <definedName name="UAcct453">[2]FuncStudy!$Y$150</definedName>
    <definedName name="UAcct454">[2]FuncStudy!$Y$156</definedName>
    <definedName name="UAcct454S">[2]FuncStudy!$Y$153</definedName>
    <definedName name="UAcct454Sg">[2]FuncStudy!$Y$154</definedName>
    <definedName name="UAcct454So">[2]FuncStudy!$Y$155</definedName>
    <definedName name="UAcct456">[2]FuncStudy!$Y$164</definedName>
    <definedName name="UAcct456Cn">[2]FuncStudy!$Y$160</definedName>
    <definedName name="UAcct456S">[2]FuncStudy!$Y$159</definedName>
    <definedName name="UAcct456Se">[2]FuncStudy!$Y$161</definedName>
    <definedName name="UAcct500">[2]FuncStudy!$Y$225</definedName>
    <definedName name="UACCT500SSGCH">[2]FuncStudy!$Y$224</definedName>
    <definedName name="UAcct501">[2]FuncStudy!$Y$233</definedName>
    <definedName name="UAcct501Se">[2]FuncStudy!$Y$228</definedName>
    <definedName name="UACCT501SENNPC">[2]FuncStudy!$Y$229</definedName>
    <definedName name="uacct501ssech">[2]FuncStudy!$Y$232</definedName>
    <definedName name="UACCT501SSECHNNPC">[2]FuncStudy!$Y$231</definedName>
    <definedName name="uacct501ssect">[2]FuncStudy!$Y$230</definedName>
    <definedName name="UAcct502">[2]FuncStudy!$Y$238</definedName>
    <definedName name="UAcct502Dnppsu">'[3]Func Study'!#REF!</definedName>
    <definedName name="uacct502snpps">[2]FuncStudy!$Y$236</definedName>
    <definedName name="uacct502ssgch">[2]FuncStudy!$Y$237</definedName>
    <definedName name="UAcct503">[2]FuncStudy!$Y$243</definedName>
    <definedName name="UAcct503Se">[2]FuncStudy!$Y$241</definedName>
    <definedName name="UACCT503SENNPC">[2]FuncStudy!$Y$242</definedName>
    <definedName name="UAcct505">[2]FuncStudy!$Y$248</definedName>
    <definedName name="uacct505snpps">[2]FuncStudy!$Y$246</definedName>
    <definedName name="uacct505ssgch">[2]FuncStudy!$Y$247</definedName>
    <definedName name="UAcct506">[2]FuncStudy!$Y$254</definedName>
    <definedName name="UAcct506Se">[2]FuncStudy!$Y$252</definedName>
    <definedName name="uacct506snpps">[2]FuncStudy!$Y$251</definedName>
    <definedName name="uacct506ssgch">[2]FuncStudy!$Y$253</definedName>
    <definedName name="UAcct507">[2]FuncStudy!$Y$259</definedName>
    <definedName name="uacct507ssgch">[2]FuncStudy!$Y$258</definedName>
    <definedName name="UAcct510">[2]FuncStudy!$Y$264</definedName>
    <definedName name="uacct510ssgch">[2]FuncStudy!$Y$263</definedName>
    <definedName name="UAcct511">[2]FuncStudy!$Y$269</definedName>
    <definedName name="uacct511ssgch">[2]FuncStudy!$Y$268</definedName>
    <definedName name="UAcct512">[2]FuncStudy!$Y$274</definedName>
    <definedName name="uacct512ssgch">[2]FuncStudy!$Y$273</definedName>
    <definedName name="UAcct513">[2]FuncStudy!$Y$279</definedName>
    <definedName name="uacct513ssgch">[2]FuncStudy!$Y$278</definedName>
    <definedName name="UAcct514">[2]FuncStudy!$Y$284</definedName>
    <definedName name="uacct514ssgch">[2]FuncStudy!$Y$283</definedName>
    <definedName name="UAcct517">[2]FuncStudy!$Y$290</definedName>
    <definedName name="UAcct518">[2]FuncStudy!$Y$294</definedName>
    <definedName name="UAcct519">[2]FuncStudy!$Y$299</definedName>
    <definedName name="UAcct520">[2]FuncStudy!$Y$303</definedName>
    <definedName name="UAcct523">[2]FuncStudy!$Y$307</definedName>
    <definedName name="UAcct524">[2]FuncStudy!$Y$311</definedName>
    <definedName name="UAcct528">[2]FuncStudy!$Y$315</definedName>
    <definedName name="UAcct529">[2]FuncStudy!$Y$319</definedName>
    <definedName name="UAcct530">[2]FuncStudy!$Y$323</definedName>
    <definedName name="UAcct531">[2]FuncStudy!$Y$327</definedName>
    <definedName name="UAcct532">[2]FuncStudy!$Y$331</definedName>
    <definedName name="UAcct535">[2]FuncStudy!$Y$338</definedName>
    <definedName name="UAcct536">[2]FuncStudy!$Y$342</definedName>
    <definedName name="UAcct537">[2]FuncStudy!$Y$346</definedName>
    <definedName name="UAcct538">[2]FuncStudy!$Y$350</definedName>
    <definedName name="UAcct539">[2]FuncStudy!$Y$354</definedName>
    <definedName name="UAcct540">[2]FuncStudy!$Y$358</definedName>
    <definedName name="UAcct541">[2]FuncStudy!$Y$362</definedName>
    <definedName name="UAcct542">[2]FuncStudy!$Y$366</definedName>
    <definedName name="UAcct543">[2]FuncStudy!$Y$370</definedName>
    <definedName name="UAcct544">[2]FuncStudy!$Y$374</definedName>
    <definedName name="UAcct545">[2]FuncStudy!$Y$378</definedName>
    <definedName name="UAcct546">[2]FuncStudy!$Y$385</definedName>
    <definedName name="UAcct547Se">[2]FuncStudy!$Y$388</definedName>
    <definedName name="UACCT547SSECT">[2]FuncStudy!$Y$389</definedName>
    <definedName name="UAcct548">[2]FuncStudy!$Y$395</definedName>
    <definedName name="uacct548ssgct">[2]FuncStudy!$Y$394</definedName>
    <definedName name="UAcct549">[2]FuncStudy!$Y$400</definedName>
    <definedName name="UAcct549sg">[2]FuncStudy!$Y$398</definedName>
    <definedName name="uacct550">[2]FuncStudy!$Y$406</definedName>
    <definedName name="UACCT550sg">[2]FuncStudy!$Y$404</definedName>
    <definedName name="uacct550ssgct">'[3]Func Study'!$AB$609</definedName>
    <definedName name="UAcct551">[2]FuncStudy!$Y$410</definedName>
    <definedName name="UAcct552">[2]FuncStudy!$Y$415</definedName>
    <definedName name="UAcct553">[2]FuncStudy!$Y$422</definedName>
    <definedName name="UACCT553SSGCT">[2]FuncStudy!$Y$420</definedName>
    <definedName name="UAcct554">[2]FuncStudy!$Y$428</definedName>
    <definedName name="UAcct554SSCT">[2]FuncStudy!$Y$426</definedName>
    <definedName name="UACCT554SSGCT">'[3]Func Study'!$AB$629</definedName>
    <definedName name="uacct555dgp">[2]FuncStudy!$Y$437</definedName>
    <definedName name="UAcct555Dgu">[2]FuncStudy!$Y$434</definedName>
    <definedName name="UAcct555S">[2]FuncStudy!$Y$433</definedName>
    <definedName name="UAcct555Se">[2]FuncStudy!$Y$435</definedName>
    <definedName name="uacct555ssgp">[2]FuncStudy!$Y$436</definedName>
    <definedName name="UAcct556">[2]FuncStudy!$Y$442</definedName>
    <definedName name="UAcct557">[2]FuncStudy!$Y$451</definedName>
    <definedName name="UACCT557SSGCT">[2]FuncStudy!$Y$449</definedName>
    <definedName name="UAcct560">[2]FuncStudy!$Y$476</definedName>
    <definedName name="UAcct561">[2]FuncStudy!$Y$480</definedName>
    <definedName name="UAcct562">[2]FuncStudy!$Y$484</definedName>
    <definedName name="UAcct563">[2]FuncStudy!$Y$488</definedName>
    <definedName name="UAcct564">[2]FuncStudy!$Y$492</definedName>
    <definedName name="UAcct565">[2]FuncStudy!$Y$497</definedName>
    <definedName name="UAcct565Se">[2]FuncStudy!$Y$496</definedName>
    <definedName name="UAcct566">[2]FuncStudy!$Y$501</definedName>
    <definedName name="UAcct567">[2]FuncStudy!$Y$505</definedName>
    <definedName name="UAcct568">[2]FuncStudy!$Y$509</definedName>
    <definedName name="UAcct569">[2]FuncStudy!$Y$513</definedName>
    <definedName name="UAcct570">[2]FuncStudy!$Y$517</definedName>
    <definedName name="UAcct571">[2]FuncStudy!$Y$521</definedName>
    <definedName name="UAcct572">[2]FuncStudy!$Y$525</definedName>
    <definedName name="UAcct573">[2]FuncStudy!$Y$529</definedName>
    <definedName name="UAcct580">[2]FuncStudy!$Y$536</definedName>
    <definedName name="UAcct581">[2]FuncStudy!$Y$541</definedName>
    <definedName name="UAcct582">[2]FuncStudy!$Y$546</definedName>
    <definedName name="UAcct583">[2]FuncStudy!$Y$551</definedName>
    <definedName name="UAcct584">[2]FuncStudy!$Y$556</definedName>
    <definedName name="UAcct585">[2]FuncStudy!$Y$561</definedName>
    <definedName name="UAcct586">[2]FuncStudy!$Y$566</definedName>
    <definedName name="UAcct587">[2]FuncStudy!$Y$571</definedName>
    <definedName name="UAcct588">[2]FuncStudy!$Y$576</definedName>
    <definedName name="UAcct589">[2]FuncStudy!$Y$581</definedName>
    <definedName name="UAcct590">[2]FuncStudy!$Y$586</definedName>
    <definedName name="UAcct591">[2]FuncStudy!$Y$591</definedName>
    <definedName name="UAcct592">[2]FuncStudy!$Y$596</definedName>
    <definedName name="UAcct593">[2]FuncStudy!$Y$601</definedName>
    <definedName name="UAcct594">[2]FuncStudy!$Y$606</definedName>
    <definedName name="UAcct595">[2]FuncStudy!$Y$611</definedName>
    <definedName name="UAcct596">[2]FuncStudy!$Y$616</definedName>
    <definedName name="UAcct597">[2]FuncStudy!$Y$621</definedName>
    <definedName name="UAcct598">[2]FuncStudy!$Y$626</definedName>
    <definedName name="UAcct901">[2]FuncStudy!$Y$633</definedName>
    <definedName name="UAcct902">[2]FuncStudy!$Y$638</definedName>
    <definedName name="UAcct903">[2]FuncStudy!$Y$643</definedName>
    <definedName name="UAcct904">[2]FuncStudy!$Y$649</definedName>
    <definedName name="UAcct905">[2]FuncStudy!$Y$654</definedName>
    <definedName name="UAcct907">[2]FuncStudy!$Y$661</definedName>
    <definedName name="UAcct908">[2]FuncStudy!$Y$666</definedName>
    <definedName name="UAcct909">[2]FuncStudy!$Y$671</definedName>
    <definedName name="UAcct910">[2]FuncStudy!$Y$676</definedName>
    <definedName name="UAcct911">[2]FuncStudy!$Y$683</definedName>
    <definedName name="UAcct912">[2]FuncStudy!$Y$688</definedName>
    <definedName name="UAcct913">[2]FuncStudy!$Y$693</definedName>
    <definedName name="UAcct916">[2]FuncStudy!$Y$698</definedName>
    <definedName name="UAcct920">[2]FuncStudy!$Y$707</definedName>
    <definedName name="UAcct920Cn">[2]FuncStudy!$Y$705</definedName>
    <definedName name="UAcct921">[2]FuncStudy!$Y$713</definedName>
    <definedName name="UAcct921Cn">[2]FuncStudy!$Y$711</definedName>
    <definedName name="UAcct923">[2]FuncStudy!$Y$719</definedName>
    <definedName name="UAcct923Cn">[2]FuncStudy!$Y$717</definedName>
    <definedName name="UAcct924">'[3]Func Study'!$AB$959</definedName>
    <definedName name="UAcct924S">[2]FuncStudy!$Y$722</definedName>
    <definedName name="UACCT924SG">[2]FuncStudy!$Y$723</definedName>
    <definedName name="UAcct924SO">[2]FuncStudy!$Y$724</definedName>
    <definedName name="UAcct925">[2]FuncStudy!$Y$729</definedName>
    <definedName name="UAcct926">[2]FuncStudy!$Y$735</definedName>
    <definedName name="UAcct927">[2]FuncStudy!$Y$740</definedName>
    <definedName name="UAcct928">[2]FuncStudy!$Y$747</definedName>
    <definedName name="UAcct928RE">[2]FuncStudy!$Y$749</definedName>
    <definedName name="UAcct929">[2]FuncStudy!$Y$754</definedName>
    <definedName name="UACCT930cn">[2]FuncStudy!$Y$758</definedName>
    <definedName name="UAcct930S">[2]FuncStudy!$Y$757</definedName>
    <definedName name="UAcct930So">[2]FuncStudy!$Y$759</definedName>
    <definedName name="UAcct931">[2]FuncStudy!$Y$765</definedName>
    <definedName name="UAcct935">[2]FuncStudy!$Y$771</definedName>
    <definedName name="UAcctAGA">[2]FuncStudy!$Y$132</definedName>
    <definedName name="UAcctcwc">[2]FuncStudy!$Y$1798</definedName>
    <definedName name="UAcctd00">[2]FuncStudy!$Y$1471</definedName>
    <definedName name="UAcctdfad">[2]FuncStudy!$Y$214</definedName>
    <definedName name="UAcctdfap">[2]FuncStudy!$Y$212</definedName>
    <definedName name="UAcctdfat">[2]FuncStudy!$Y$213</definedName>
    <definedName name="UAcctds0">[2]FuncStudy!$Y$1475</definedName>
    <definedName name="uacctecdcoh">'[3]Func Study'!$AB$663</definedName>
    <definedName name="uacctecddgp">'[3]Func Study'!$AB$662</definedName>
    <definedName name="uacctecdmc">'[3]Func Study'!$AB$664</definedName>
    <definedName name="uacctecdqfsg">'[3]Func Study'!$AB$667</definedName>
    <definedName name="uacctecds">'[3]Func Study'!$AB$666</definedName>
    <definedName name="uacctecdsg">'[3]Func Study'!$AB$665</definedName>
    <definedName name="UAcctfit">[2]FuncStudy!$Y$1142</definedName>
    <definedName name="UAcctg00">[2]FuncStudy!$Y$1623</definedName>
    <definedName name="UAccth00">[2]FuncStudy!$Y$1257</definedName>
    <definedName name="UAccti00">[2]FuncStudy!$Y$1665</definedName>
    <definedName name="UAcctn00">[2]FuncStudy!$Y$1213</definedName>
    <definedName name="UAccto00">[2]FuncStudy!$Y$1308</definedName>
    <definedName name="UAcctowc">[2]FuncStudy!$Y$1810</definedName>
    <definedName name="uacctowcssech">[2]FuncStudy!$Y$1809</definedName>
    <definedName name="UAccts00">[2]FuncStudy!$Y$1181</definedName>
    <definedName name="UAcctSchM">[2]FuncStudy!$Y$1120</definedName>
    <definedName name="UAcctsttax">[2]FuncStudy!$Y$1124</definedName>
    <definedName name="UAcctt00">[2]FuncStudy!$Y$1376</definedName>
    <definedName name="UACT553SGW">[2]FuncStudy!$Y$421</definedName>
    <definedName name="UncollectibleAccounts">[7]Variables!$D$25</definedName>
    <definedName name="USCHMAFS">[2]FuncStudy!$Y$1031</definedName>
    <definedName name="USCHMAFSE">[2]FuncStudy!$Y$1034</definedName>
    <definedName name="USCHMAFSG">[2]FuncStudy!$Y$1036</definedName>
    <definedName name="USCHMAFSNP">[2]FuncStudy!$Y$1032</definedName>
    <definedName name="USCHMAFSO">[2]FuncStudy!$Y$1033</definedName>
    <definedName name="USCHMAFTROJP">[2]FuncStudy!$Y$1035</definedName>
    <definedName name="USCHMAPBADDEBT">[2]FuncStudy!$Y$1045</definedName>
    <definedName name="USCHMAPS">[2]FuncStudy!$Y$1040</definedName>
    <definedName name="USCHMAPSE">[2]FuncStudy!$Y$1041</definedName>
    <definedName name="USCHMAPSG">[2]FuncStudy!$Y$1044</definedName>
    <definedName name="USCHMAPSNP">[2]FuncStudy!$Y$1042</definedName>
    <definedName name="USCHMAPSO">[2]FuncStudy!$Y$1043</definedName>
    <definedName name="USCHMATBADDEBT">[2]FuncStudy!$Y$1060</definedName>
    <definedName name="USCHMATCIAC">[2]FuncStudy!$Y$1051</definedName>
    <definedName name="USCHMATGPS">[2]FuncStudy!$Y$1057</definedName>
    <definedName name="USCHMATS">[2]FuncStudy!$Y$1049</definedName>
    <definedName name="USCHMATSCHMDEXP">[2]FuncStudy!$Y$1062</definedName>
    <definedName name="USCHMATSE">[2]FuncStudy!$Y$1055</definedName>
    <definedName name="USCHMATSG">[2]FuncStudy!$Y$1054</definedName>
    <definedName name="USCHMATSG2">[2]FuncStudy!$Y$1056</definedName>
    <definedName name="USCHMATSGCT">[2]FuncStudy!$Y$1050</definedName>
    <definedName name="USCHMATSNP">[2]FuncStudy!$Y$1052</definedName>
    <definedName name="USCHMATSNPD">[2]FuncStudy!$Y$1059</definedName>
    <definedName name="USCHMATSO">[2]FuncStudy!$Y$1058</definedName>
    <definedName name="USCHMATTAXDEPR">[2]FuncStudy!$Y$1061</definedName>
    <definedName name="USCHMATTROJD">[2]FuncStudy!$Y$1053</definedName>
    <definedName name="USCHMDFDGP">[2]FuncStudy!$Y$1069</definedName>
    <definedName name="USCHMDFDGU">[2]FuncStudy!$Y$1070</definedName>
    <definedName name="USCHMDFS">[2]FuncStudy!$Y$1068</definedName>
    <definedName name="USCHMDPIBT">[2]FuncStudy!$Y$1076</definedName>
    <definedName name="USCHMDPS">[2]FuncStudy!$Y$1073</definedName>
    <definedName name="USCHMDPSE">[2]FuncStudy!$Y$1074</definedName>
    <definedName name="USCHMDPSG">[2]FuncStudy!$Y$1077</definedName>
    <definedName name="USCHMDPSNP">[2]FuncStudy!$Y$1075</definedName>
    <definedName name="USCHMDPSO">[2]FuncStudy!$Y$1078</definedName>
    <definedName name="USCHMDTBADDEBT">[2]FuncStudy!$Y$1083</definedName>
    <definedName name="USCHMDTCN">[2]FuncStudy!$Y$1085</definedName>
    <definedName name="USCHMDTDGP">[2]FuncStudy!$Y$1087</definedName>
    <definedName name="USCHMDTGPS">[2]FuncStudy!$Y$1090</definedName>
    <definedName name="USCHMDTS">[2]FuncStudy!$Y$1082</definedName>
    <definedName name="USCHMDTSE">[2]FuncStudy!$Y$1088</definedName>
    <definedName name="USCHMDTSG">[2]FuncStudy!$Y$1089</definedName>
    <definedName name="USCHMDTSNP">[2]FuncStudy!$Y$1084</definedName>
    <definedName name="USCHMDTSNPD">[2]FuncStudy!$Y$1093</definedName>
    <definedName name="USCHMDTSO">[2]FuncStudy!$Y$1091</definedName>
    <definedName name="USCHMDTTAXDEPR">[2]FuncStudy!$Y$1092</definedName>
    <definedName name="USCHMDTTROJD">[2]FuncStudy!$Y$1086</definedName>
    <definedName name="UtGrossReceipts">[7]Variables!$D$29</definedName>
    <definedName name="ValidAccount">[4]Variables!$AK$43:$AK$369</definedName>
    <definedName name="WaRevenueTax">[7]Variables!$D$27</definedName>
    <definedName name="WinterPeak">'[14]Load Data'!$D$9:$H$12,'[14]Load Data'!$D$20:$H$22</definedName>
    <definedName name="WN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fmr_Year1">[6]Variables!$C$20</definedName>
    <definedName name="Xfmr_Year2">[6]Variables!$D$20</definedName>
    <definedName name="XFMR_YR1">[8]Variables!$C$20</definedName>
    <definedName name="XFMR_YR2">[8]Variables!$D$20</definedName>
    <definedName name="YEFactors">[4]Factors!$S$3:$AG$99</definedName>
  </definedNames>
  <calcPr calcId="125725"/>
</workbook>
</file>

<file path=xl/calcChain.xml><?xml version="1.0" encoding="utf-8"?>
<calcChain xmlns="http://schemas.openxmlformats.org/spreadsheetml/2006/main">
  <c r="N52" i="2"/>
  <c r="M52"/>
  <c r="L52"/>
  <c r="K52"/>
  <c r="J52"/>
  <c r="I52"/>
  <c r="H52"/>
  <c r="G52"/>
  <c r="F52"/>
  <c r="E52"/>
  <c r="D52"/>
  <c r="C52"/>
  <c r="R50"/>
  <c r="B15" i="1" s="1"/>
  <c r="C15" s="1"/>
  <c r="P50" i="2"/>
  <c r="Q50" s="1"/>
  <c r="R49"/>
  <c r="S49" s="1"/>
  <c r="P49"/>
  <c r="Q49" s="1"/>
  <c r="R48"/>
  <c r="B13" i="1" s="1"/>
  <c r="C13" s="1"/>
  <c r="P48" i="2"/>
  <c r="Q48" s="1"/>
  <c r="R47"/>
  <c r="B12" i="1" s="1"/>
  <c r="C12" s="1"/>
  <c r="P47" i="2"/>
  <c r="Q47" s="1"/>
  <c r="P46"/>
  <c r="Q46" s="1"/>
  <c r="P45"/>
  <c r="Q45" s="1"/>
  <c r="P44"/>
  <c r="Q44" s="1"/>
  <c r="P43"/>
  <c r="Q43" s="1"/>
  <c r="P42"/>
  <c r="Q42" s="1"/>
  <c r="P41"/>
  <c r="Q41" s="1"/>
  <c r="P40"/>
  <c r="Q40" s="1"/>
  <c r="P39"/>
  <c r="Q39" s="1"/>
  <c r="P38"/>
  <c r="Q38" s="1"/>
  <c r="P37"/>
  <c r="Q37" s="1"/>
  <c r="P36"/>
  <c r="Q36" s="1"/>
  <c r="P35"/>
  <c r="Q35" s="1"/>
  <c r="P34"/>
  <c r="Q34" s="1"/>
  <c r="P33"/>
  <c r="Q33" s="1"/>
  <c r="P32"/>
  <c r="Q32" s="1"/>
  <c r="P31"/>
  <c r="Q31" s="1"/>
  <c r="P30"/>
  <c r="Q30" s="1"/>
  <c r="P29"/>
  <c r="Q29" s="1"/>
  <c r="P28"/>
  <c r="Q28" s="1"/>
  <c r="P27"/>
  <c r="Q27" s="1"/>
  <c r="P26"/>
  <c r="Q26" s="1"/>
  <c r="P25"/>
  <c r="Q25" s="1"/>
  <c r="P24"/>
  <c r="Q24" s="1"/>
  <c r="P23"/>
  <c r="Q23" s="1"/>
  <c r="P22"/>
  <c r="Q22" s="1"/>
  <c r="N3"/>
  <c r="F49" i="1"/>
  <c r="E36"/>
  <c r="F36" s="1"/>
  <c r="F23"/>
  <c r="E23"/>
  <c r="B14"/>
  <c r="C14" s="1"/>
  <c r="R36" i="2" l="1"/>
  <c r="R41"/>
  <c r="R46"/>
  <c r="S47"/>
  <c r="S48"/>
  <c r="S50"/>
  <c r="P52"/>
  <c r="P54" s="1"/>
  <c r="S41" l="1"/>
  <c r="B10" i="1"/>
  <c r="C10" s="1"/>
  <c r="R52" i="2"/>
  <c r="R54" s="1"/>
  <c r="B9" i="1"/>
  <c r="C9" s="1"/>
  <c r="E9" s="1"/>
  <c r="F9" s="1"/>
  <c r="S36" i="2"/>
  <c r="S46"/>
  <c r="B11" i="1"/>
  <c r="C11" s="1"/>
  <c r="S52" i="2" l="1"/>
  <c r="S54" s="1"/>
  <c r="H8"/>
  <c r="B8"/>
  <c r="E8"/>
  <c r="C17" l="1"/>
  <c r="D15" i="1" s="1"/>
  <c r="E15" s="1"/>
  <c r="C13" i="2"/>
  <c r="D11" i="1" s="1"/>
  <c r="E11" s="1"/>
  <c r="C8" i="2"/>
  <c r="C5" i="1" s="1"/>
  <c r="C12" i="2"/>
  <c r="D10" i="1" s="1"/>
  <c r="E10" s="1"/>
  <c r="F10" s="1"/>
  <c r="C14" i="2"/>
  <c r="D12" i="1" s="1"/>
  <c r="E12" s="1"/>
  <c r="C15" i="2"/>
  <c r="D13" i="1" s="1"/>
  <c r="E13" s="1"/>
  <c r="C16" i="2"/>
  <c r="D14" i="1" s="1"/>
  <c r="E14" s="1"/>
  <c r="I15" i="2"/>
  <c r="D40" i="1" s="1"/>
  <c r="E40" s="1"/>
  <c r="I8" i="2"/>
  <c r="C32" i="1" s="1"/>
  <c r="I13" i="2"/>
  <c r="D38" i="1" s="1"/>
  <c r="E38" s="1"/>
  <c r="I14" i="2"/>
  <c r="D39" i="1" s="1"/>
  <c r="E39" s="1"/>
  <c r="I16" i="2"/>
  <c r="D41" i="1" s="1"/>
  <c r="E41" s="1"/>
  <c r="I12" i="2"/>
  <c r="D37" i="1" s="1"/>
  <c r="E37" s="1"/>
  <c r="F37" s="1"/>
  <c r="I17" i="2"/>
  <c r="D42" i="1" s="1"/>
  <c r="E42" s="1"/>
  <c r="F14" i="2"/>
  <c r="D26" i="1" s="1"/>
  <c r="E26" s="1"/>
  <c r="F16" i="2"/>
  <c r="D28" i="1" s="1"/>
  <c r="E28" s="1"/>
  <c r="F8" i="2"/>
  <c r="C18" i="1" s="1"/>
  <c r="F15" i="2"/>
  <c r="D27" i="1" s="1"/>
  <c r="E27" s="1"/>
  <c r="F12" i="2"/>
  <c r="D24" i="1" s="1"/>
  <c r="E24" s="1"/>
  <c r="F24" s="1"/>
  <c r="F17" i="2"/>
  <c r="D29" i="1" s="1"/>
  <c r="E29" s="1"/>
  <c r="F13" i="2"/>
  <c r="D25" i="1" s="1"/>
  <c r="E25" s="1"/>
  <c r="F25" l="1"/>
  <c r="F26" s="1"/>
  <c r="F27" s="1"/>
  <c r="F28" s="1"/>
  <c r="F29" s="1"/>
  <c r="F11"/>
  <c r="F12" s="1"/>
  <c r="F13" s="1"/>
  <c r="F14" s="1"/>
  <c r="F15" s="1"/>
  <c r="F38"/>
  <c r="F39" s="1"/>
  <c r="F40" s="1"/>
  <c r="F41" s="1"/>
  <c r="F42" s="1"/>
</calcChain>
</file>

<file path=xl/comments1.xml><?xml version="1.0" encoding="utf-8"?>
<comments xmlns="http://schemas.openxmlformats.org/spreadsheetml/2006/main">
  <authors>
    <author>Nancy Kelly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Nancy Kelly:</t>
        </r>
        <r>
          <rPr>
            <sz val="9"/>
            <color indexed="81"/>
            <rFont val="Tahoma"/>
            <family val="2"/>
          </rPr>
          <t xml:space="preserve">
Input Variable Energy Amount to be recovered through surcharge</t>
        </r>
      </text>
    </comment>
    <comment ref="C8" authorId="0">
      <text>
        <r>
          <rPr>
            <b/>
            <sz val="9"/>
            <color indexed="81"/>
            <rFont val="Tahoma"/>
            <family val="2"/>
          </rPr>
          <t>Nancy Kelly:</t>
        </r>
        <r>
          <rPr>
            <sz val="9"/>
            <color indexed="81"/>
            <rFont val="Tahoma"/>
            <family val="2"/>
          </rPr>
          <t xml:space="preserve">
Commission Determined Revenue Increase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Nancy Kelly:</t>
        </r>
        <r>
          <rPr>
            <sz val="9"/>
            <color indexed="81"/>
            <rFont val="Tahoma"/>
            <family val="2"/>
          </rPr>
          <t xml:space="preserve">
Input Variable Energy Amount to be recovered through surcharge</t>
        </r>
      </text>
    </comment>
    <comment ref="F8" authorId="0">
      <text>
        <r>
          <rPr>
            <b/>
            <sz val="9"/>
            <color indexed="81"/>
            <rFont val="Tahoma"/>
            <family val="2"/>
          </rPr>
          <t>Nancy Kelly:</t>
        </r>
        <r>
          <rPr>
            <sz val="9"/>
            <color indexed="81"/>
            <rFont val="Tahoma"/>
            <family val="2"/>
          </rPr>
          <t xml:space="preserve">
Commission Determined Revenue Increase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Nancy Kelly:</t>
        </r>
        <r>
          <rPr>
            <sz val="9"/>
            <color indexed="81"/>
            <rFont val="Tahoma"/>
            <family val="2"/>
          </rPr>
          <t xml:space="preserve">
Input variable energy amount to be recovered through surcharge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Nancy Kelly:</t>
        </r>
        <r>
          <rPr>
            <sz val="9"/>
            <color indexed="81"/>
            <rFont val="Tahoma"/>
            <family val="2"/>
          </rPr>
          <t xml:space="preserve">
Commission Determined Revenue Increase</t>
        </r>
      </text>
    </comment>
    <comment ref="S52" authorId="0">
      <text>
        <r>
          <rPr>
            <b/>
            <sz val="9"/>
            <color indexed="81"/>
            <rFont val="Tahoma"/>
            <family val="2"/>
          </rPr>
          <t>Nancy Kelly:</t>
        </r>
        <r>
          <rPr>
            <sz val="9"/>
            <color indexed="81"/>
            <rFont val="Tahoma"/>
            <family val="2"/>
          </rPr>
          <t xml:space="preserve">
Matches Forecast from Exhibit WRG-3</t>
        </r>
      </text>
    </comment>
  </commentList>
</comments>
</file>

<file path=xl/sharedStrings.xml><?xml version="1.0" encoding="utf-8"?>
<sst xmlns="http://schemas.openxmlformats.org/spreadsheetml/2006/main" count="149" uniqueCount="72">
  <si>
    <t>WRA Exhibit (NLK-1)</t>
  </si>
  <si>
    <t>Docket No. 11-035-200</t>
  </si>
  <si>
    <t>Example 1</t>
  </si>
  <si>
    <t>Cumulative</t>
  </si>
  <si>
    <t>KWh</t>
  </si>
  <si>
    <t>Adjusted Monthly</t>
  </si>
  <si>
    <t>Forecasted</t>
  </si>
  <si>
    <t xml:space="preserve">Monthly </t>
  </si>
  <si>
    <t xml:space="preserve">Annual </t>
  </si>
  <si>
    <t xml:space="preserve">Range  </t>
  </si>
  <si>
    <t>Actual # Units</t>
  </si>
  <si>
    <t>Monthly # Units</t>
  </si>
  <si>
    <t>Surcharge</t>
  </si>
  <si>
    <t>Revenue</t>
  </si>
  <si>
    <t>0-1000</t>
  </si>
  <si>
    <t>1001-1500</t>
  </si>
  <si>
    <t>1501-2000</t>
  </si>
  <si>
    <t>2001-3000</t>
  </si>
  <si>
    <t>3001-4000</t>
  </si>
  <si>
    <t>4001-5000</t>
  </si>
  <si>
    <t>Over 5000</t>
  </si>
  <si>
    <t>Example 2</t>
  </si>
  <si>
    <t>Example 3</t>
  </si>
  <si>
    <t>Customer Adjustment:</t>
  </si>
  <si>
    <t>Adjusted Actual Units from Exhibit (WRG-3) and OCS 3.37</t>
  </si>
  <si>
    <t>Forecasted Units from Exhibit (WRG-3)</t>
  </si>
  <si>
    <t>Adjustment Factor (8,214,897/8,079,074)</t>
  </si>
  <si>
    <t>SOURCE: OCS 3.37</t>
  </si>
  <si>
    <t xml:space="preserve">Adjusted Actual Units </t>
  </si>
  <si>
    <t>2010 - 2011 Bill Data</t>
  </si>
  <si>
    <t>Bill Frequency Data</t>
  </si>
  <si>
    <t xml:space="preserve">Adjustment Factor </t>
  </si>
  <si>
    <t>Example One</t>
  </si>
  <si>
    <t>Example Two</t>
  </si>
  <si>
    <t>Example Three</t>
  </si>
  <si>
    <t>Surcharge Calculation</t>
  </si>
  <si>
    <t>X</t>
  </si>
  <si>
    <t>Rev Incrs</t>
  </si>
  <si>
    <t>kWh</t>
  </si>
  <si>
    <t>$</t>
  </si>
  <si>
    <t>Level</t>
  </si>
  <si>
    <t>1000-1500</t>
  </si>
  <si>
    <t>1500-2000</t>
  </si>
  <si>
    <t>2000-3000</t>
  </si>
  <si>
    <t>3000-4000</t>
  </si>
  <si>
    <t>4000-5000</t>
  </si>
  <si>
    <t>Annual</t>
  </si>
  <si>
    <t>Monthly</t>
  </si>
  <si>
    <t>Base</t>
  </si>
  <si>
    <t>Forecast</t>
  </si>
  <si>
    <t>July</t>
  </si>
  <si>
    <t>August</t>
  </si>
  <si>
    <t>Sept</t>
  </si>
  <si>
    <t>Oct</t>
  </si>
  <si>
    <t>Nov</t>
  </si>
  <si>
    <t>Dec</t>
  </si>
  <si>
    <t>Jan</t>
  </si>
  <si>
    <t>Feb</t>
  </si>
  <si>
    <t>March</t>
  </si>
  <si>
    <t>April</t>
  </si>
  <si>
    <t>May</t>
  </si>
  <si>
    <t>June</t>
  </si>
  <si>
    <t>Billing</t>
  </si>
  <si>
    <t>Average</t>
  </si>
  <si>
    <t>kWh Range</t>
  </si>
  <si>
    <t>Units</t>
  </si>
  <si>
    <t>Over 5,000</t>
  </si>
  <si>
    <t>Total Bills</t>
  </si>
  <si>
    <t>Residential Customers by Use Level</t>
  </si>
  <si>
    <t>High-Use Surcharge Calculation</t>
  </si>
  <si>
    <t>Residential Revenue Increase:</t>
  </si>
  <si>
    <t>Residential  Revenue Increase: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</si>
</sst>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_(* #,##0_);_(* \(#,##0\);_(* &quot;-&quot;??_);_(@_)"/>
    <numFmt numFmtId="167" formatCode="General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u/>
      <sz val="11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7"/>
      <name val="Arial"/>
      <family val="2"/>
    </font>
    <font>
      <sz val="12"/>
      <color indexed="12"/>
      <name val="Times New Roman"/>
      <family val="1"/>
    </font>
    <font>
      <sz val="12"/>
      <name val="Arial"/>
      <family val="2"/>
    </font>
    <font>
      <sz val="10"/>
      <name val="SWISS"/>
    </font>
    <font>
      <sz val="12"/>
      <name val="Arial MT"/>
    </font>
    <font>
      <sz val="10"/>
      <name val="Swiss"/>
      <family val="2"/>
    </font>
    <font>
      <sz val="11"/>
      <color indexed="8"/>
      <name val="Century Schoolbook"/>
      <family val="2"/>
    </font>
    <font>
      <sz val="12"/>
      <name val="Times New Roman"/>
      <family val="1"/>
    </font>
    <font>
      <sz val="10"/>
      <color theme="1"/>
      <name val="Times New Roman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sz val="10"/>
      <name val="LinePrinte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28">
    <xf numFmtId="0" fontId="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 applyFont="0" applyFill="0" applyBorder="0" applyAlignment="0" applyProtection="0">
      <alignment horizontal="left"/>
    </xf>
    <xf numFmtId="166" fontId="11" fillId="0" borderId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41" fontId="15" fillId="0" borderId="0" applyFont="0" applyFill="0" applyBorder="0" applyAlignment="0" applyProtection="0"/>
    <xf numFmtId="0" fontId="9" fillId="0" borderId="0"/>
    <xf numFmtId="0" fontId="16" fillId="0" borderId="0"/>
    <xf numFmtId="0" fontId="1" fillId="0" borderId="0"/>
    <xf numFmtId="0" fontId="17" fillId="0" borderId="0"/>
    <xf numFmtId="0" fontId="9" fillId="0" borderId="0"/>
    <xf numFmtId="0" fontId="12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19" fillId="4" borderId="0" applyNumberFormat="0" applyProtection="0">
      <alignment horizontal="left" vertical="center" indent="1"/>
    </xf>
    <xf numFmtId="4" fontId="20" fillId="0" borderId="0" applyNumberFormat="0" applyProtection="0">
      <alignment horizontal="left" vertical="center"/>
    </xf>
    <xf numFmtId="167" fontId="21" fillId="0" borderId="0">
      <alignment horizontal="left"/>
    </xf>
  </cellStyleXfs>
  <cellXfs count="6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165" fontId="3" fillId="0" borderId="0" xfId="0" applyNumberFormat="1" applyFont="1"/>
    <xf numFmtId="0" fontId="0" fillId="0" borderId="0" xfId="0" applyAlignment="1">
      <alignment horizontal="left"/>
    </xf>
    <xf numFmtId="3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0" fillId="0" borderId="3" xfId="0" applyNumberFormat="1" applyBorder="1"/>
    <xf numFmtId="0" fontId="0" fillId="0" borderId="0" xfId="0" applyFont="1" applyFill="1" applyBorder="1" applyAlignment="1">
      <alignment horizontal="left"/>
    </xf>
    <xf numFmtId="4" fontId="0" fillId="2" borderId="3" xfId="0" applyNumberFormat="1" applyFill="1" applyBorder="1"/>
    <xf numFmtId="3" fontId="0" fillId="3" borderId="6" xfId="0" applyNumberFormat="1" applyFill="1" applyBorder="1"/>
    <xf numFmtId="0" fontId="0" fillId="0" borderId="3" xfId="0" applyBorder="1"/>
    <xf numFmtId="4" fontId="0" fillId="0" borderId="3" xfId="0" applyNumberFormat="1" applyFill="1" applyBorder="1"/>
    <xf numFmtId="3" fontId="0" fillId="0" borderId="6" xfId="0" applyNumberFormat="1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6" xfId="0" applyNumberFormat="1" applyBorder="1"/>
    <xf numFmtId="0" fontId="0" fillId="0" borderId="7" xfId="0" applyFont="1" applyBorder="1" applyAlignment="1">
      <alignment horizontal="center"/>
    </xf>
    <xf numFmtId="4" fontId="0" fillId="0" borderId="8" xfId="0" applyNumberFormat="1" applyBorder="1"/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3" fontId="0" fillId="0" borderId="4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/>
    <xf numFmtId="3" fontId="0" fillId="0" borderId="9" xfId="0" applyNumberFormat="1" applyBorder="1"/>
    <xf numFmtId="3" fontId="0" fillId="0" borderId="15" xfId="0" applyNumberFormat="1" applyBorder="1"/>
    <xf numFmtId="3" fontId="0" fillId="0" borderId="10" xfId="0" applyNumberFormat="1" applyBorder="1"/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0" fillId="0" borderId="6" xfId="0" applyBorder="1"/>
    <xf numFmtId="0" fontId="0" fillId="0" borderId="7" xfId="0" applyBorder="1"/>
    <xf numFmtId="3" fontId="0" fillId="0" borderId="13" xfId="0" applyNumberFormat="1" applyBorder="1"/>
    <xf numFmtId="0" fontId="0" fillId="0" borderId="16" xfId="0" applyBorder="1"/>
    <xf numFmtId="3" fontId="0" fillId="0" borderId="7" xfId="0" applyNumberFormat="1" applyBorder="1"/>
    <xf numFmtId="3" fontId="0" fillId="0" borderId="13" xfId="0" applyNumberFormat="1" applyFont="1" applyBorder="1"/>
    <xf numFmtId="3" fontId="0" fillId="0" borderId="8" xfId="0" applyNumberFormat="1" applyBorder="1"/>
    <xf numFmtId="0" fontId="2" fillId="0" borderId="0" xfId="0" applyFont="1"/>
    <xf numFmtId="164" fontId="3" fillId="0" borderId="0" xfId="0" applyNumberFormat="1" applyFont="1" applyAlignment="1">
      <alignment horizontal="left"/>
    </xf>
  </cellXfs>
  <cellStyles count="128">
    <cellStyle name="Comma 11" xfId="1"/>
    <cellStyle name="Comma 19" xfId="2"/>
    <cellStyle name="Comma 2" xfId="3"/>
    <cellStyle name="Comma 2 10" xfId="4"/>
    <cellStyle name="Comma 2 11" xfId="5"/>
    <cellStyle name="Comma 2 12" xfId="6"/>
    <cellStyle name="Comma 2 13" xfId="7"/>
    <cellStyle name="Comma 2 14" xfId="8"/>
    <cellStyle name="Comma 2 15" xfId="9"/>
    <cellStyle name="Comma 2 16" xfId="10"/>
    <cellStyle name="Comma 2 17" xfId="11"/>
    <cellStyle name="Comma 2 18" xfId="12"/>
    <cellStyle name="Comma 2 19" xfId="13"/>
    <cellStyle name="Comma 2 2" xfId="14"/>
    <cellStyle name="Comma 2 20" xfId="15"/>
    <cellStyle name="Comma 2 21" xfId="16"/>
    <cellStyle name="Comma 2 3" xfId="17"/>
    <cellStyle name="Comma 2 4" xfId="18"/>
    <cellStyle name="Comma 2 5" xfId="19"/>
    <cellStyle name="Comma 2 6" xfId="20"/>
    <cellStyle name="Comma 2 7" xfId="21"/>
    <cellStyle name="Comma 2 8" xfId="22"/>
    <cellStyle name="Comma 2 9" xfId="23"/>
    <cellStyle name="Comma 21" xfId="24"/>
    <cellStyle name="Comma 22" xfId="25"/>
    <cellStyle name="Comma 4" xfId="26"/>
    <cellStyle name="Comma 5" xfId="27"/>
    <cellStyle name="Currency 2" xfId="28"/>
    <cellStyle name="Currency 2 10" xfId="29"/>
    <cellStyle name="Currency 2 11" xfId="30"/>
    <cellStyle name="Currency 2 12" xfId="31"/>
    <cellStyle name="Currency 2 13" xfId="32"/>
    <cellStyle name="Currency 2 14" xfId="33"/>
    <cellStyle name="Currency 2 15" xfId="34"/>
    <cellStyle name="Currency 2 16" xfId="35"/>
    <cellStyle name="Currency 2 17" xfId="36"/>
    <cellStyle name="Currency 2 18" xfId="37"/>
    <cellStyle name="Currency 2 19" xfId="38"/>
    <cellStyle name="Currency 2 2" xfId="39"/>
    <cellStyle name="Currency 2 20" xfId="40"/>
    <cellStyle name="Currency 2 21" xfId="41"/>
    <cellStyle name="Currency 2 3" xfId="42"/>
    <cellStyle name="Currency 2 4" xfId="43"/>
    <cellStyle name="Currency 2 5" xfId="44"/>
    <cellStyle name="Currency 2 6" xfId="45"/>
    <cellStyle name="Currency 2 7" xfId="46"/>
    <cellStyle name="Currency 2 8" xfId="47"/>
    <cellStyle name="Currency 2 9" xfId="48"/>
    <cellStyle name="Currency 3" xfId="49"/>
    <cellStyle name="General" xfId="50"/>
    <cellStyle name="nONE" xfId="51"/>
    <cellStyle name="Normal" xfId="0" builtinId="0"/>
    <cellStyle name="Normal 10" xfId="52"/>
    <cellStyle name="Normal 11" xfId="53"/>
    <cellStyle name="Normal 12" xfId="54"/>
    <cellStyle name="Normal 13" xfId="55"/>
    <cellStyle name="Normal 14" xfId="56"/>
    <cellStyle name="Normal 16" xfId="57"/>
    <cellStyle name="Normal 17" xfId="58"/>
    <cellStyle name="Normal 18" xfId="59"/>
    <cellStyle name="Normal 19" xfId="60"/>
    <cellStyle name="Normal 2" xfId="61"/>
    <cellStyle name="Normal 2 10" xfId="62"/>
    <cellStyle name="Normal 2 11" xfId="63"/>
    <cellStyle name="Normal 2 12" xfId="64"/>
    <cellStyle name="Normal 2 13" xfId="65"/>
    <cellStyle name="Normal 2 14" xfId="66"/>
    <cellStyle name="Normal 2 15" xfId="67"/>
    <cellStyle name="Normal 2 16" xfId="68"/>
    <cellStyle name="Normal 2 17" xfId="69"/>
    <cellStyle name="Normal 2 18" xfId="70"/>
    <cellStyle name="Normal 2 19" xfId="71"/>
    <cellStyle name="Normal 2 2" xfId="72"/>
    <cellStyle name="Normal 2 20" xfId="73"/>
    <cellStyle name="Normal 2 21" xfId="74"/>
    <cellStyle name="Normal 2 22" xfId="75"/>
    <cellStyle name="Normal 2 3" xfId="76"/>
    <cellStyle name="Normal 2 4" xfId="77"/>
    <cellStyle name="Normal 2 5" xfId="78"/>
    <cellStyle name="Normal 2 6" xfId="79"/>
    <cellStyle name="Normal 2 7" xfId="80"/>
    <cellStyle name="Normal 2 8" xfId="81"/>
    <cellStyle name="Normal 2 9" xfId="82"/>
    <cellStyle name="Normal 2_Book1" xfId="83"/>
    <cellStyle name="Normal 20" xfId="84"/>
    <cellStyle name="Normal 21" xfId="85"/>
    <cellStyle name="Normal 22" xfId="86"/>
    <cellStyle name="Normal 23" xfId="87"/>
    <cellStyle name="Normal 24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Percent 13" xfId="97"/>
    <cellStyle name="Percent 19" xfId="98"/>
    <cellStyle name="Percent 2" xfId="99"/>
    <cellStyle name="Percent 2 10" xfId="100"/>
    <cellStyle name="Percent 2 11" xfId="101"/>
    <cellStyle name="Percent 2 12" xfId="102"/>
    <cellStyle name="Percent 2 13" xfId="103"/>
    <cellStyle name="Percent 2 14" xfId="104"/>
    <cellStyle name="Percent 2 15" xfId="105"/>
    <cellStyle name="Percent 2 16" xfId="106"/>
    <cellStyle name="Percent 2 17" xfId="107"/>
    <cellStyle name="Percent 2 18" xfId="108"/>
    <cellStyle name="Percent 2 19" xfId="109"/>
    <cellStyle name="Percent 2 2" xfId="110"/>
    <cellStyle name="Percent 2 20" xfId="111"/>
    <cellStyle name="Percent 2 21" xfId="112"/>
    <cellStyle name="Percent 2 3" xfId="113"/>
    <cellStyle name="Percent 2 4" xfId="114"/>
    <cellStyle name="Percent 2 5" xfId="115"/>
    <cellStyle name="Percent 2 6" xfId="116"/>
    <cellStyle name="Percent 2 7" xfId="117"/>
    <cellStyle name="Percent 2 8" xfId="118"/>
    <cellStyle name="Percent 2 9" xfId="119"/>
    <cellStyle name="Percent 22" xfId="120"/>
    <cellStyle name="Percent 3" xfId="121"/>
    <cellStyle name="Percent 4" xfId="122"/>
    <cellStyle name="Percent 5" xfId="123"/>
    <cellStyle name="Percent 6" xfId="124"/>
    <cellStyle name="SAPBEXchaText" xfId="125"/>
    <cellStyle name="SAPBEXtitle" xfId="126"/>
    <cellStyle name="TRANSMISSION RELIABILITY PORTION OF PROJECT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PA&amp;D\CASES\Idaho%2003\305FRevenue%20by%20Rate%20Schedule_ID200303_v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WA%203-2006%20GRC\COS\Wash%20Mar%202006-09-7-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ystemSegCosts\03\Washington\MC_Washington_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PA&amp;D\CASES\Oregon%2099\Portfolio\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\AppData\Local\Temp\Temp1_Attach%20OCS%203.1.zip\Attach%20OCS%203.1\COS%20UT%20May%2020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Utah%20Docket%2010-035-124%20(GRC%202011)\Filed%20(rebuttal)\Testimony%20and%20Exhibits\Exhibit%20RMP%20(CCP-3R)\Tabs%204%20&amp;%205\COS%20UT%20Jun%202012_Rebuttal%20CO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Utah%20Docket%2012-035-xx%20(GRC%202012)\COS%20(embedded)\COS%20UT%20May%202013_N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Utah%20Docket%2010-035-124%20(GRC%202011)\Filed%20(direct)\Testimony%20and%20Exhibits\Confidential%20Exhibit%20RMP__(CCP-5)\UT%20GRC%20MC%20Study%20Jun%202012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B%201149\JAM%20OR%20Dec%202001%20-%20SB11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GULATN\COS\Utah%20GRC%202011\2.%20Marginal%20COS\OR%20GRC%20MC%20Study%20Dec%202011%20-%20N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ah%20GRC%202011\1.%20Embedded%20COS\COS%20UT%20Jun%202012_N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7.9056500159581822E-2</v>
          </cell>
        </row>
        <row r="9">
          <cell r="D9">
            <v>0.75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/>
      <sheetData sheetId="2" refreshError="1"/>
      <sheetData sheetId="3" refreshError="1"/>
      <sheetData sheetId="4" refreshError="1"/>
      <sheetData sheetId="5">
        <row r="80">
          <cell r="F80">
            <v>649980899</v>
          </cell>
        </row>
      </sheetData>
      <sheetData sheetId="6">
        <row r="68">
          <cell r="F68">
            <v>393021154.26261491</v>
          </cell>
        </row>
      </sheetData>
      <sheetData sheetId="7">
        <row r="68">
          <cell r="F68">
            <v>90218489.323102787</v>
          </cell>
        </row>
      </sheetData>
      <sheetData sheetId="8">
        <row r="68">
          <cell r="F68">
            <v>203322802.58309975</v>
          </cell>
        </row>
      </sheetData>
      <sheetData sheetId="9">
        <row r="68">
          <cell r="F68">
            <v>40323975.087339677</v>
          </cell>
        </row>
      </sheetData>
      <sheetData sheetId="10">
        <row r="68">
          <cell r="F68">
            <v>3082737.937362202</v>
          </cell>
        </row>
      </sheetData>
      <sheetData sheetId="11">
        <row r="29">
          <cell r="H29">
            <v>348140400.27415776</v>
          </cell>
        </row>
        <row r="58">
          <cell r="H58">
            <v>5752868671.222683</v>
          </cell>
        </row>
        <row r="61">
          <cell r="H61">
            <v>6.0515965194137822E-2</v>
          </cell>
        </row>
      </sheetData>
      <sheetData sheetId="12">
        <row r="101">
          <cell r="I101">
            <v>361961053.64151555</v>
          </cell>
        </row>
      </sheetData>
      <sheetData sheetId="13">
        <row r="101">
          <cell r="I101">
            <v>77071931.449987024</v>
          </cell>
        </row>
      </sheetData>
      <sheetData sheetId="14">
        <row r="101">
          <cell r="I101">
            <v>177613985.59948549</v>
          </cell>
        </row>
      </sheetData>
      <sheetData sheetId="15">
        <row r="101">
          <cell r="I101">
            <v>40099862.576857582</v>
          </cell>
        </row>
      </sheetData>
      <sheetData sheetId="16">
        <row r="101">
          <cell r="I101">
            <v>2956773.3875587513</v>
          </cell>
        </row>
      </sheetData>
      <sheetData sheetId="17"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4">
          <cell r="Y214">
            <v>0</v>
          </cell>
        </row>
        <row r="225">
          <cell r="Y225">
            <v>0</v>
          </cell>
        </row>
        <row r="233">
          <cell r="Y233">
            <v>0</v>
          </cell>
        </row>
        <row r="238">
          <cell r="Y238">
            <v>0</v>
          </cell>
        </row>
        <row r="243">
          <cell r="Y243">
            <v>0</v>
          </cell>
        </row>
        <row r="248">
          <cell r="Y248">
            <v>0</v>
          </cell>
        </row>
        <row r="254">
          <cell r="Y254">
            <v>0</v>
          </cell>
        </row>
        <row r="259">
          <cell r="Y259">
            <v>0</v>
          </cell>
        </row>
        <row r="264">
          <cell r="Y264">
            <v>0</v>
          </cell>
        </row>
        <row r="269">
          <cell r="Y269">
            <v>0</v>
          </cell>
        </row>
        <row r="274">
          <cell r="Y274">
            <v>0</v>
          </cell>
        </row>
        <row r="279">
          <cell r="Y279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95">
          <cell r="Y395">
            <v>0</v>
          </cell>
        </row>
        <row r="400">
          <cell r="Y400">
            <v>0</v>
          </cell>
        </row>
        <row r="410">
          <cell r="Y410">
            <v>0</v>
          </cell>
        </row>
        <row r="415">
          <cell r="Y415">
            <v>0</v>
          </cell>
        </row>
        <row r="422">
          <cell r="Y422">
            <v>0</v>
          </cell>
        </row>
        <row r="428">
          <cell r="Y428">
            <v>0</v>
          </cell>
        </row>
        <row r="442">
          <cell r="Y442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87">
          <cell r="Y787">
            <v>0</v>
          </cell>
        </row>
        <row r="792">
          <cell r="Y792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1">
          <cell r="Y1151">
            <v>0</v>
          </cell>
        </row>
        <row r="1156">
          <cell r="Y1156">
            <v>0</v>
          </cell>
        </row>
        <row r="1161">
          <cell r="Y1161">
            <v>0</v>
          </cell>
        </row>
        <row r="1166">
          <cell r="Y1166">
            <v>0</v>
          </cell>
        </row>
        <row r="1171">
          <cell r="Y1171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6">
          <cell r="Y1266">
            <v>0</v>
          </cell>
        </row>
        <row r="1272">
          <cell r="Y1272">
            <v>0</v>
          </cell>
        </row>
        <row r="1277">
          <cell r="Y1277">
            <v>0</v>
          </cell>
        </row>
        <row r="1284">
          <cell r="Y1284">
            <v>0</v>
          </cell>
        </row>
        <row r="1291">
          <cell r="Y1291">
            <v>0</v>
          </cell>
        </row>
        <row r="1297">
          <cell r="Y1297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9">
          <cell r="Y2099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0.34678074010026638</v>
          </cell>
          <cell r="G15">
            <v>0.28195663425883188</v>
          </cell>
          <cell r="H15">
            <v>8.5371834065938651E-2</v>
          </cell>
          <cell r="I15">
            <v>2.0731250890519198E-3</v>
          </cell>
          <cell r="J15">
            <v>0.17001473612184112</v>
          </cell>
          <cell r="K15">
            <v>7.5236331740348855E-3</v>
          </cell>
          <cell r="L15">
            <v>2.1273082361717073E-4</v>
          </cell>
          <cell r="M15">
            <v>3.853886201956081E-4</v>
          </cell>
          <cell r="N15">
            <v>6.9074733988795212E-2</v>
          </cell>
          <cell r="O15">
            <v>1.9269619761758498E-2</v>
          </cell>
          <cell r="P15">
            <v>1.733682399566859E-2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0.33144690517721725</v>
          </cell>
          <cell r="G16">
            <v>0.27941773220979887</v>
          </cell>
          <cell r="H16">
            <v>8.8031959613796257E-2</v>
          </cell>
          <cell r="I16">
            <v>2.6685474820672479E-3</v>
          </cell>
          <cell r="J16">
            <v>0.1796536449925463</v>
          </cell>
          <cell r="K16">
            <v>7.851145492374919E-3</v>
          </cell>
          <cell r="L16">
            <v>2.2755389745081353E-4</v>
          </cell>
          <cell r="M16">
            <v>4.9488603275306756E-4</v>
          </cell>
          <cell r="N16">
            <v>6.7538199135653509E-2</v>
          </cell>
          <cell r="O16">
            <v>2.0720818004020418E-2</v>
          </cell>
          <cell r="P16">
            <v>2.1948607962321207E-2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0.36211457502331545</v>
          </cell>
          <cell r="G17">
            <v>0.28449553630786484</v>
          </cell>
          <cell r="H17">
            <v>8.2711708518081031E-2</v>
          </cell>
          <cell r="I17">
            <v>1.4777026960365914E-3</v>
          </cell>
          <cell r="J17">
            <v>0.16037582725113594</v>
          </cell>
          <cell r="K17">
            <v>7.1961208556948538E-3</v>
          </cell>
          <cell r="L17">
            <v>1.979077497835279E-4</v>
          </cell>
          <cell r="M17">
            <v>2.758912076381487E-4</v>
          </cell>
          <cell r="N17">
            <v>7.06112688419369E-2</v>
          </cell>
          <cell r="O17">
            <v>1.7818421519496582E-2</v>
          </cell>
          <cell r="P17">
            <v>1.272504002901597E-2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F36">
            <v>0.35315040564815625</v>
          </cell>
          <cell r="G36">
            <v>0.27733096412217717</v>
          </cell>
          <cell r="H36">
            <v>8.5139894476621722E-2</v>
          </cell>
          <cell r="I36">
            <v>2.5426652189093112E-3</v>
          </cell>
          <cell r="J36">
            <v>0.17038480725074431</v>
          </cell>
          <cell r="K36">
            <v>6.1315834054655087E-3</v>
          </cell>
          <cell r="L36">
            <v>2.1617609512614895E-4</v>
          </cell>
          <cell r="M36">
            <v>4.7204431846514745E-4</v>
          </cell>
          <cell r="N36">
            <v>6.7439190366346241E-2</v>
          </cell>
          <cell r="O36">
            <v>1.9102583788139667E-2</v>
          </cell>
          <cell r="P36">
            <v>1.8089685309848409E-2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F38">
            <v>0.3457134096303689</v>
          </cell>
          <cell r="G38">
            <v>0.28160250945777465</v>
          </cell>
          <cell r="H38">
            <v>8.5672947083855658E-2</v>
          </cell>
          <cell r="I38">
            <v>2.2249158556077379E-3</v>
          </cell>
          <cell r="J38">
            <v>0.17113427332619485</v>
          </cell>
          <cell r="K38">
            <v>6.9433386572458865E-3</v>
          </cell>
          <cell r="L38">
            <v>2.1529500485282249E-4</v>
          </cell>
          <cell r="M38">
            <v>4.1386663584004938E-4</v>
          </cell>
          <cell r="N38">
            <v>6.8654008769019947E-2</v>
          </cell>
          <cell r="O38">
            <v>1.9330590802381545E-2</v>
          </cell>
          <cell r="P38">
            <v>1.8094844776857806E-2</v>
          </cell>
          <cell r="Q38">
            <v>1</v>
          </cell>
        </row>
        <row r="39">
          <cell r="A39" t="str">
            <v>F88</v>
          </cell>
          <cell r="B39" t="str">
            <v>Seasonal Purchases - Utah Share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F40">
            <v>0.30016381987402058</v>
          </cell>
          <cell r="G40">
            <v>0.27379950297749145</v>
          </cell>
          <cell r="H40">
            <v>9.3556451175058924E-2</v>
          </cell>
          <cell r="I40">
            <v>3.8947743230392132E-3</v>
          </cell>
          <cell r="J40">
            <v>0.2003789605656911</v>
          </cell>
          <cell r="K40">
            <v>7.5691116073337127E-3</v>
          </cell>
          <cell r="L40">
            <v>2.5914542277005048E-4</v>
          </cell>
          <cell r="M40">
            <v>7.1636314216279968E-4</v>
          </cell>
          <cell r="N40">
            <v>6.4646370589069718E-2</v>
          </cell>
          <cell r="O40">
            <v>2.3800685663863255E-2</v>
          </cell>
          <cell r="P40">
            <v>3.121481465949924E-2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F41">
            <v>0.30023130256327912</v>
          </cell>
          <cell r="G41">
            <v>0.27449143799422221</v>
          </cell>
          <cell r="H41">
            <v>9.3465288717069536E-2</v>
          </cell>
          <cell r="I41">
            <v>3.8778262228170548E-3</v>
          </cell>
          <cell r="J41">
            <v>0.19944051473576158</v>
          </cell>
          <cell r="K41">
            <v>8.0230963084299122E-3</v>
          </cell>
          <cell r="L41">
            <v>2.5792401813243862E-4</v>
          </cell>
          <cell r="M41">
            <v>7.1409995092474676E-4</v>
          </cell>
          <cell r="N41">
            <v>6.4543672000328359E-2</v>
          </cell>
          <cell r="O41">
            <v>2.3654585294740682E-2</v>
          </cell>
          <cell r="P41">
            <v>3.130025219429413E-2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F42">
            <v>0.30104312936145988</v>
          </cell>
          <cell r="G42">
            <v>0.27449366663792107</v>
          </cell>
          <cell r="H42">
            <v>9.33958731803467E-2</v>
          </cell>
          <cell r="I42">
            <v>3.8698101613358722E-3</v>
          </cell>
          <cell r="J42">
            <v>0.19883232403533188</v>
          </cell>
          <cell r="K42">
            <v>8.0238472728440882E-3</v>
          </cell>
          <cell r="L42">
            <v>2.5775506823301974E-4</v>
          </cell>
          <cell r="M42">
            <v>7.1620087895669438E-4</v>
          </cell>
          <cell r="N42">
            <v>6.4540848442871071E-2</v>
          </cell>
          <cell r="O42">
            <v>2.3586405882221727E-2</v>
          </cell>
          <cell r="P42">
            <v>3.1240139078477894E-2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F43">
            <v>0.30306659879546111</v>
          </cell>
          <cell r="G43">
            <v>0.27474367218457407</v>
          </cell>
          <cell r="H43">
            <v>9.3029518456809415E-2</v>
          </cell>
          <cell r="I43">
            <v>3.8380748502416045E-3</v>
          </cell>
          <cell r="J43">
            <v>0.1967966952389395</v>
          </cell>
          <cell r="K43">
            <v>8.5131918744681019E-3</v>
          </cell>
          <cell r="L43">
            <v>2.5564680281433736E-4</v>
          </cell>
          <cell r="M43">
            <v>7.0945726041552284E-4</v>
          </cell>
          <cell r="N43">
            <v>6.4451032143601858E-2</v>
          </cell>
          <cell r="O43">
            <v>2.3414432358356278E-2</v>
          </cell>
          <cell r="P43">
            <v>3.1181680034318107E-2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F44">
            <v>0.29999495057673642</v>
          </cell>
          <cell r="G44">
            <v>0.27476096161963715</v>
          </cell>
          <cell r="H44">
            <v>9.3540957612252701E-2</v>
          </cell>
          <cell r="I44">
            <v>3.861336476420312E-3</v>
          </cell>
          <cell r="J44">
            <v>0.19881187368989819</v>
          </cell>
          <cell r="K44">
            <v>8.6997641624021096E-3</v>
          </cell>
          <cell r="L44">
            <v>2.5669242094685381E-4</v>
          </cell>
          <cell r="M44">
            <v>7.175871034910161E-4</v>
          </cell>
          <cell r="N44">
            <v>6.4375268548369252E-2</v>
          </cell>
          <cell r="O44">
            <v>2.3642318116399733E-2</v>
          </cell>
          <cell r="P44">
            <v>3.1338289673446068E-2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F45">
            <v>0.29926294716853991</v>
          </cell>
          <cell r="G45">
            <v>0.27447117425743872</v>
          </cell>
          <cell r="H45">
            <v>9.3669258765233035E-2</v>
          </cell>
          <cell r="I45">
            <v>3.8933658878241993E-3</v>
          </cell>
          <cell r="J45">
            <v>0.20029072078594379</v>
          </cell>
          <cell r="K45">
            <v>7.8060776846849084E-3</v>
          </cell>
          <cell r="L45">
            <v>2.5869013547927272E-4</v>
          </cell>
          <cell r="M45">
            <v>7.1683722635790985E-4</v>
          </cell>
          <cell r="N45">
            <v>6.4581728219834517E-2</v>
          </cell>
          <cell r="O45">
            <v>2.3697149589131859E-2</v>
          </cell>
          <cell r="P45">
            <v>3.1352050279531703E-2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F46">
            <v>0.34202887553984307</v>
          </cell>
          <cell r="G46">
            <v>0.28261902416968609</v>
          </cell>
          <cell r="H46">
            <v>8.6131678115344903E-2</v>
          </cell>
          <cell r="I46">
            <v>2.1737035936650541E-3</v>
          </cell>
          <cell r="J46">
            <v>0.1725838849632812</v>
          </cell>
          <cell r="K46">
            <v>6.8883946272444594E-3</v>
          </cell>
          <cell r="L46">
            <v>2.1562929474047587E-4</v>
          </cell>
          <cell r="M46">
            <v>4.031387856580758E-4</v>
          </cell>
          <cell r="N46">
            <v>6.8873476483864757E-2</v>
          </cell>
          <cell r="O46">
            <v>1.9618740505184338E-2</v>
          </cell>
          <cell r="P46">
            <v>1.8463453921487495E-2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F47">
            <v>0.30625107647896577</v>
          </cell>
          <cell r="G47">
            <v>0.27390252582878699</v>
          </cell>
          <cell r="H47">
            <v>9.2919068570288518E-2</v>
          </cell>
          <cell r="I47">
            <v>3.8851522640166499E-3</v>
          </cell>
          <cell r="J47">
            <v>0.19650980105743446</v>
          </cell>
          <cell r="K47">
            <v>5.8467411652800491E-3</v>
          </cell>
          <cell r="L47">
            <v>2.6038334675915339E-4</v>
          </cell>
          <cell r="M47">
            <v>7.1538884134326759E-4</v>
          </cell>
          <cell r="N47">
            <v>6.4905104650743603E-2</v>
          </cell>
          <cell r="O47">
            <v>2.3641983951485323E-2</v>
          </cell>
          <cell r="P47">
            <v>3.1162773844896283E-2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0.40788667745146362</v>
          </cell>
          <cell r="G48">
            <v>0.26937195901702987</v>
          </cell>
          <cell r="H48">
            <v>7.9846802600528691E-2</v>
          </cell>
          <cell r="I48">
            <v>4.3486129007934684E-3</v>
          </cell>
          <cell r="J48">
            <v>0.12840387753520596</v>
          </cell>
          <cell r="K48">
            <v>8.7964856393223864E-3</v>
          </cell>
          <cell r="L48">
            <v>2.9125714403137066E-4</v>
          </cell>
          <cell r="M48">
            <v>3.7483150565419305E-4</v>
          </cell>
          <cell r="N48">
            <v>7.2559166641209122E-2</v>
          </cell>
          <cell r="O48">
            <v>1.4654763146171658E-2</v>
          </cell>
          <cell r="P48">
            <v>1.3465566418589569E-2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0.34312597878643131</v>
          </cell>
          <cell r="G49">
            <v>0.28135889814225001</v>
          </cell>
          <cell r="H49">
            <v>8.6024383338210816E-2</v>
          </cell>
          <cell r="I49">
            <v>2.2143533058166178E-3</v>
          </cell>
          <cell r="J49">
            <v>0.1722958746422977</v>
          </cell>
          <cell r="K49">
            <v>7.6011174097305005E-3</v>
          </cell>
          <cell r="L49">
            <v>2.1624413357650152E-4</v>
          </cell>
          <cell r="M49">
            <v>4.1153149019674732E-4</v>
          </cell>
          <cell r="N49">
            <v>6.8707032277600333E-2</v>
          </cell>
          <cell r="O49">
            <v>1.9613353377159845E-2</v>
          </cell>
          <cell r="P49">
            <v>1.8431233096730143E-2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0.34546748158277124</v>
          </cell>
          <cell r="G50">
            <v>0.281296693269735</v>
          </cell>
          <cell r="H50">
            <v>8.5074962843568289E-2</v>
          </cell>
          <cell r="I50">
            <v>1.94442271892431E-3</v>
          </cell>
          <cell r="J50">
            <v>0.17365376031790111</v>
          </cell>
          <cell r="K50">
            <v>7.4556379717213676E-3</v>
          </cell>
          <cell r="L50">
            <v>2.0646932964714647E-4</v>
          </cell>
          <cell r="M50">
            <v>3.732819818151435E-4</v>
          </cell>
          <cell r="N50">
            <v>6.7763055733436481E-2</v>
          </cell>
          <cell r="O50">
            <v>1.9431787905612303E-2</v>
          </cell>
          <cell r="P50">
            <v>1.7332446344868115E-2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0.59189573629609771</v>
          </cell>
          <cell r="G51">
            <v>0.23354111800574856</v>
          </cell>
          <cell r="H51">
            <v>6.2881066543022265E-2</v>
          </cell>
          <cell r="I51">
            <v>1.0823973686767066E-2</v>
          </cell>
          <cell r="J51">
            <v>7.282280780549434E-4</v>
          </cell>
          <cell r="K51">
            <v>1.2475062190889891E-2</v>
          </cell>
          <cell r="L51">
            <v>4.999651952990353E-4</v>
          </cell>
          <cell r="M51">
            <v>2.9477086942518964E-4</v>
          </cell>
          <cell r="N51">
            <v>8.6676656644192718E-2</v>
          </cell>
          <cell r="O51">
            <v>9.1503628626661896E-5</v>
          </cell>
          <cell r="P51">
            <v>9.1918861876166881E-5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-2.9111047311911595</v>
          </cell>
          <cell r="G52">
            <v>5.8879731971754702E-2</v>
          </cell>
          <cell r="H52">
            <v>0.36961330068854742</v>
          </cell>
          <cell r="I52">
            <v>-3.9721462060249228E-2</v>
          </cell>
          <cell r="J52">
            <v>2.15954775418153</v>
          </cell>
          <cell r="K52">
            <v>1.3996921847269399E-2</v>
          </cell>
          <cell r="L52">
            <v>-1.2200191179248402E-2</v>
          </cell>
          <cell r="M52">
            <v>-2.2266718486546283E-3</v>
          </cell>
          <cell r="N52">
            <v>1.1311338697758224</v>
          </cell>
          <cell r="O52">
            <v>-9.9085914697593768E-5</v>
          </cell>
          <cell r="P52">
            <v>0.23218056372908236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0.37687276377384954</v>
          </cell>
          <cell r="G53">
            <v>0.2730791768617416</v>
          </cell>
          <cell r="H53">
            <v>8.3001320297859907E-2</v>
          </cell>
          <cell r="I53">
            <v>4.4597631903547852E-3</v>
          </cell>
          <cell r="J53">
            <v>0.14880493125895383</v>
          </cell>
          <cell r="K53">
            <v>8.3582589013307708E-3</v>
          </cell>
          <cell r="L53">
            <v>2.6124592046008815E-4</v>
          </cell>
          <cell r="M53">
            <v>4.1665813872794941E-4</v>
          </cell>
          <cell r="N53">
            <v>7.1116680456435835E-2</v>
          </cell>
          <cell r="O53">
            <v>1.6963867014314987E-2</v>
          </cell>
          <cell r="P53">
            <v>1.6665334185970496E-2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0.41110340407462748</v>
          </cell>
          <cell r="G54">
            <v>0.26830276063431108</v>
          </cell>
          <cell r="H54">
            <v>7.9210483751744845E-2</v>
          </cell>
          <cell r="I54">
            <v>5.8095331783245777E-3</v>
          </cell>
          <cell r="J54">
            <v>0.12555889351351524</v>
          </cell>
          <cell r="K54">
            <v>8.7403940382317583E-3</v>
          </cell>
          <cell r="L54">
            <v>2.8663453294349675E-4</v>
          </cell>
          <cell r="M54">
            <v>3.5770953578267203E-4</v>
          </cell>
          <cell r="N54">
            <v>7.3813243839033815E-2</v>
          </cell>
          <cell r="O54">
            <v>1.4132817873379378E-2</v>
          </cell>
          <cell r="P54">
            <v>1.2684125028105482E-2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0.34678074010026638</v>
          </cell>
          <cell r="G55">
            <v>0.28195663425883183</v>
          </cell>
          <cell r="H55">
            <v>8.5371834065938665E-2</v>
          </cell>
          <cell r="I55">
            <v>2.0731250890519198E-3</v>
          </cell>
          <cell r="J55">
            <v>0.17001473612184112</v>
          </cell>
          <cell r="K55">
            <v>7.5236331740348855E-3</v>
          </cell>
          <cell r="L55">
            <v>2.1273082361717073E-4</v>
          </cell>
          <cell r="M55">
            <v>3.8538862019560816E-4</v>
          </cell>
          <cell r="N55">
            <v>6.9074733988795212E-2</v>
          </cell>
          <cell r="O55">
            <v>1.9269619761758498E-2</v>
          </cell>
          <cell r="P55">
            <v>1.733682399566859E-2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0.34503766499831323</v>
          </cell>
          <cell r="G56">
            <v>0.28053939410626472</v>
          </cell>
          <cell r="H56">
            <v>8.4942717044256905E-2</v>
          </cell>
          <cell r="I56">
            <v>2.0627046351221084E-3</v>
          </cell>
          <cell r="J56">
            <v>0.17401752828921468</v>
          </cell>
          <cell r="K56">
            <v>7.4858160286591152E-3</v>
          </cell>
          <cell r="L56">
            <v>2.116615433510352E-4</v>
          </cell>
          <cell r="M56">
            <v>3.8345148462041778E-4</v>
          </cell>
          <cell r="N56">
            <v>6.8727533481191774E-2</v>
          </cell>
          <cell r="O56">
            <v>1.9341847024860255E-2</v>
          </cell>
          <cell r="P56">
            <v>1.7249681364145699E-2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0.41110340407462748</v>
          </cell>
          <cell r="G58">
            <v>0.26830276063431108</v>
          </cell>
          <cell r="H58">
            <v>7.9210483751744845E-2</v>
          </cell>
          <cell r="I58">
            <v>5.8095331783245777E-3</v>
          </cell>
          <cell r="J58">
            <v>0.12555889351351524</v>
          </cell>
          <cell r="K58">
            <v>8.7403940382317583E-3</v>
          </cell>
          <cell r="L58">
            <v>2.8663453294349675E-4</v>
          </cell>
          <cell r="M58">
            <v>3.5770953578267203E-4</v>
          </cell>
          <cell r="N58">
            <v>7.3813243839033815E-2</v>
          </cell>
          <cell r="O58">
            <v>1.4132817873379378E-2</v>
          </cell>
          <cell r="P58">
            <v>1.2684125028105482E-2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0.41110340407462748</v>
          </cell>
          <cell r="G59">
            <v>0.26830276063431108</v>
          </cell>
          <cell r="H59">
            <v>7.9210483751744845E-2</v>
          </cell>
          <cell r="I59">
            <v>5.8095331783245777E-3</v>
          </cell>
          <cell r="J59">
            <v>0.12555889351351524</v>
          </cell>
          <cell r="K59">
            <v>8.7403940382317583E-3</v>
          </cell>
          <cell r="L59">
            <v>2.8663453294349675E-4</v>
          </cell>
          <cell r="M59">
            <v>3.5770953578267203E-4</v>
          </cell>
          <cell r="N59">
            <v>7.3813243839033815E-2</v>
          </cell>
          <cell r="O59">
            <v>1.4132817873379378E-2</v>
          </cell>
          <cell r="P59">
            <v>1.2684125028105482E-2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0.41030787850694522</v>
          </cell>
          <cell r="G61">
            <v>0.26816483817213788</v>
          </cell>
          <cell r="H61">
            <v>7.9367723844178964E-2</v>
          </cell>
          <cell r="I61">
            <v>4.6582635515952315E-3</v>
          </cell>
          <cell r="J61">
            <v>0.12702858429982491</v>
          </cell>
          <cell r="K61">
            <v>8.8107357215158506E-3</v>
          </cell>
          <cell r="L61">
            <v>2.9286219168796744E-4</v>
          </cell>
          <cell r="M61">
            <v>3.6885351453707401E-4</v>
          </cell>
          <cell r="N61">
            <v>7.3632008750555242E-2</v>
          </cell>
          <cell r="O61">
            <v>1.4319584446186836E-2</v>
          </cell>
          <cell r="P61">
            <v>1.3048667000834761E-2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0.34496685801060067</v>
          </cell>
          <cell r="G62">
            <v>0.28162668701190641</v>
          </cell>
          <cell r="H62">
            <v>8.5617609739489411E-2</v>
          </cell>
          <cell r="I62">
            <v>2.1465711726999727E-3</v>
          </cell>
          <cell r="J62">
            <v>0.17121562719328248</v>
          </cell>
          <cell r="K62">
            <v>7.5647104144727006E-3</v>
          </cell>
          <cell r="L62">
            <v>2.1456997901152965E-4</v>
          </cell>
          <cell r="M62">
            <v>3.9820703169458595E-4</v>
          </cell>
          <cell r="N62">
            <v>6.8898340963736343E-2</v>
          </cell>
          <cell r="O62">
            <v>1.9449431979397493E-2</v>
          </cell>
          <cell r="P62">
            <v>1.7901386503708414E-2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0.34508613657452297</v>
          </cell>
          <cell r="G63">
            <v>0.28052209926636207</v>
          </cell>
          <cell r="H63">
            <v>8.4875372892429496E-2</v>
          </cell>
          <cell r="I63">
            <v>2.0634002937030818E-3</v>
          </cell>
          <cell r="J63">
            <v>0.17403893251749533</v>
          </cell>
          <cell r="K63">
            <v>7.4867793219827138E-3</v>
          </cell>
          <cell r="L63">
            <v>2.1168803623551515E-4</v>
          </cell>
          <cell r="M63">
            <v>3.8299060872598644E-4</v>
          </cell>
          <cell r="N63">
            <v>6.8736985391591746E-2</v>
          </cell>
          <cell r="O63">
            <v>1.9344230054243211E-2</v>
          </cell>
          <cell r="P63">
            <v>1.7251385042707835E-2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0.41030787850694522</v>
          </cell>
          <cell r="G66">
            <v>0.26816483817213788</v>
          </cell>
          <cell r="H66">
            <v>7.9367723844178964E-2</v>
          </cell>
          <cell r="I66">
            <v>4.6582635515952315E-3</v>
          </cell>
          <cell r="J66">
            <v>0.12702858429982491</v>
          </cell>
          <cell r="K66">
            <v>8.8107357215158506E-3</v>
          </cell>
          <cell r="L66">
            <v>2.9286219168796744E-4</v>
          </cell>
          <cell r="M66">
            <v>3.6885351453707401E-4</v>
          </cell>
          <cell r="N66">
            <v>7.3632008750555242E-2</v>
          </cell>
          <cell r="O66">
            <v>1.4319584446186836E-2</v>
          </cell>
          <cell r="P66">
            <v>1.3048667000834761E-2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0.34625281279479525</v>
          </cell>
          <cell r="G67">
            <v>0.28152739298626017</v>
          </cell>
          <cell r="H67">
            <v>8.5241866864448373E-2</v>
          </cell>
          <cell r="I67">
            <v>2.0699690333209949E-3</v>
          </cell>
          <cell r="J67">
            <v>0.17122706672131704</v>
          </cell>
          <cell r="K67">
            <v>7.5121794485835443E-3</v>
          </cell>
          <cell r="L67">
            <v>2.1240696938446335E-4</v>
          </cell>
          <cell r="M67">
            <v>3.8480191755531649E-4</v>
          </cell>
          <cell r="N67">
            <v>6.8969576942933042E-2</v>
          </cell>
          <cell r="O67">
            <v>1.9291495321995769E-2</v>
          </cell>
          <cell r="P67">
            <v>1.7310430999405838E-2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0.34678074010026638</v>
          </cell>
          <cell r="G68">
            <v>0.28195663425883183</v>
          </cell>
          <cell r="H68">
            <v>8.5371834065938665E-2</v>
          </cell>
          <cell r="I68">
            <v>2.0731250890519198E-3</v>
          </cell>
          <cell r="J68">
            <v>0.17001473612184112</v>
          </cell>
          <cell r="K68">
            <v>7.5236331740348855E-3</v>
          </cell>
          <cell r="L68">
            <v>2.1273082361717073E-4</v>
          </cell>
          <cell r="M68">
            <v>3.8538862019560816E-4</v>
          </cell>
          <cell r="N68">
            <v>6.9074733988795212E-2</v>
          </cell>
          <cell r="O68">
            <v>1.9269619761758498E-2</v>
          </cell>
          <cell r="P68">
            <v>1.733682399566859E-2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0.34503766499831323</v>
          </cell>
          <cell r="G69">
            <v>0.28053939410626472</v>
          </cell>
          <cell r="H69">
            <v>8.4942717044256905E-2</v>
          </cell>
          <cell r="I69">
            <v>2.0627046351221084E-3</v>
          </cell>
          <cell r="J69">
            <v>0.17401752828921468</v>
          </cell>
          <cell r="K69">
            <v>7.4858160286591152E-3</v>
          </cell>
          <cell r="L69">
            <v>2.116615433510352E-4</v>
          </cell>
          <cell r="M69">
            <v>3.8345148462041778E-4</v>
          </cell>
          <cell r="N69">
            <v>6.8727533481191774E-2</v>
          </cell>
          <cell r="O69">
            <v>1.9341847024860255E-2</v>
          </cell>
          <cell r="P69">
            <v>1.7249681364145699E-2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0.34503766499831323</v>
          </cell>
          <cell r="G73">
            <v>0.28053939410626472</v>
          </cell>
          <cell r="H73">
            <v>8.4942717044256905E-2</v>
          </cell>
          <cell r="I73">
            <v>2.0627046351221084E-3</v>
          </cell>
          <cell r="J73">
            <v>0.17401752828921468</v>
          </cell>
          <cell r="K73">
            <v>7.4858160286591152E-3</v>
          </cell>
          <cell r="L73">
            <v>2.116615433510352E-4</v>
          </cell>
          <cell r="M73">
            <v>3.8345148462041778E-4</v>
          </cell>
          <cell r="N73">
            <v>6.8727533481191774E-2</v>
          </cell>
          <cell r="O73">
            <v>1.9341847024860255E-2</v>
          </cell>
          <cell r="P73">
            <v>1.7249681364145699E-2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0.47799506920676227</v>
          </cell>
          <cell r="G74">
            <v>0.25410356107049986</v>
          </cell>
          <cell r="H74">
            <v>7.2803053516220004E-2</v>
          </cell>
          <cell r="I74">
            <v>9.695170732208375E-3</v>
          </cell>
          <cell r="J74">
            <v>7.9327516372351747E-2</v>
          </cell>
          <cell r="K74">
            <v>1.0005751460402373E-2</v>
          </cell>
          <cell r="L74">
            <v>3.63489903520961E-4</v>
          </cell>
          <cell r="M74">
            <v>3.2892496855062747E-4</v>
          </cell>
          <cell r="N74">
            <v>7.87410063809246E-2</v>
          </cell>
          <cell r="O74">
            <v>8.7908557944372662E-3</v>
          </cell>
          <cell r="P74">
            <v>7.8456005941219247E-3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0.34678074010026638</v>
          </cell>
          <cell r="G75">
            <v>0.28195663425883183</v>
          </cell>
          <cell r="H75">
            <v>8.5371834065938665E-2</v>
          </cell>
          <cell r="I75">
            <v>2.0731250890519198E-3</v>
          </cell>
          <cell r="J75">
            <v>0.17001473612184112</v>
          </cell>
          <cell r="K75">
            <v>7.5236331740348855E-3</v>
          </cell>
          <cell r="L75">
            <v>2.1273082361717073E-4</v>
          </cell>
          <cell r="M75">
            <v>3.8538862019560816E-4</v>
          </cell>
          <cell r="N75">
            <v>6.9074733988795212E-2</v>
          </cell>
          <cell r="O75">
            <v>1.9269619761758498E-2</v>
          </cell>
          <cell r="P75">
            <v>1.733682399566859E-2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0.34503766499831323</v>
          </cell>
          <cell r="G76">
            <v>0.28053939410626472</v>
          </cell>
          <cell r="H76">
            <v>8.4942717044256905E-2</v>
          </cell>
          <cell r="I76">
            <v>2.0627046351221084E-3</v>
          </cell>
          <cell r="J76">
            <v>0.17401752828921468</v>
          </cell>
          <cell r="K76">
            <v>7.4858160286591152E-3</v>
          </cell>
          <cell r="L76">
            <v>2.116615433510352E-4</v>
          </cell>
          <cell r="M76">
            <v>3.8345148462041778E-4</v>
          </cell>
          <cell r="N76">
            <v>6.8727533481191774E-2</v>
          </cell>
          <cell r="O76">
            <v>1.9341847024860255E-2</v>
          </cell>
          <cell r="P76">
            <v>1.7249681364145699E-2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0.40797596769246036</v>
          </cell>
          <cell r="G80">
            <v>0.26023250936572434</v>
          </cell>
          <cell r="H80">
            <v>8.012573791868563E-2</v>
          </cell>
          <cell r="I80">
            <v>6.7580087322072734E-3</v>
          </cell>
          <cell r="J80">
            <v>0.13022395857991598</v>
          </cell>
          <cell r="K80">
            <v>9.0652409788775767E-3</v>
          </cell>
          <cell r="L80">
            <v>3.5263173425839248E-4</v>
          </cell>
          <cell r="M80">
            <v>4.740124648768723E-4</v>
          </cell>
          <cell r="N80">
            <v>7.2819452434964738E-2</v>
          </cell>
          <cell r="O80">
            <v>1.5040044692986939E-2</v>
          </cell>
          <cell r="P80">
            <v>1.6932435405041715E-2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0.31527389697828928</v>
          </cell>
          <cell r="G81">
            <v>0.2767398839180083</v>
          </cell>
          <cell r="H81">
            <v>9.0837665590910319E-2</v>
          </cell>
          <cell r="I81">
            <v>3.2965554978302974E-3</v>
          </cell>
          <cell r="J81">
            <v>0.18982006148111222</v>
          </cell>
          <cell r="K81">
            <v>8.1965815451526397E-3</v>
          </cell>
          <cell r="L81">
            <v>2.4318819218842441E-4</v>
          </cell>
          <cell r="M81">
            <v>6.1037589943940135E-4</v>
          </cell>
          <cell r="N81">
            <v>6.5917574490709341E-2</v>
          </cell>
          <cell r="O81">
            <v>2.2251435829773354E-2</v>
          </cell>
          <cell r="P81">
            <v>2.6812780576586315E-2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0.34503809052951506</v>
          </cell>
          <cell r="G82">
            <v>0.2805397400924502</v>
          </cell>
          <cell r="H82">
            <v>8.4942821803186561E-2</v>
          </cell>
          <cell r="I82">
            <v>2.0627071790333142E-3</v>
          </cell>
          <cell r="J82">
            <v>0.17401655110070455</v>
          </cell>
          <cell r="K82">
            <v>7.4858252608346566E-3</v>
          </cell>
          <cell r="L82">
            <v>2.1166180439091602E-4</v>
          </cell>
          <cell r="M82">
            <v>3.834519575269659E-4</v>
          </cell>
          <cell r="N82">
            <v>6.8727618242111779E-2</v>
          </cell>
          <cell r="O82">
            <v>1.9341829392255643E-2</v>
          </cell>
          <cell r="P82">
            <v>1.7249702637990232E-2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0.46255504302189543</v>
          </cell>
          <cell r="G86">
            <v>0.23243747564073283</v>
          </cell>
          <cell r="H86">
            <v>6.8574245062143172E-2</v>
          </cell>
          <cell r="I86">
            <v>5.2052180909438854E-3</v>
          </cell>
          <cell r="J86">
            <v>0.12208160358326567</v>
          </cell>
          <cell r="K86">
            <v>7.4445759825541571E-3</v>
          </cell>
          <cell r="L86">
            <v>6.6559755611962667E-4</v>
          </cell>
          <cell r="M86">
            <v>4.0919465359389834E-4</v>
          </cell>
          <cell r="N86">
            <v>7.4485662028784788E-2</v>
          </cell>
          <cell r="O86">
            <v>1.3751064882180744E-2</v>
          </cell>
          <cell r="P86">
            <v>1.2390319497785759E-2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0.36624280023761152</v>
          </cell>
          <cell r="G106">
            <v>0.26555462689697457</v>
          </cell>
          <cell r="H106">
            <v>8.3792639793247456E-2</v>
          </cell>
          <cell r="I106">
            <v>5.3861151332486087E-3</v>
          </cell>
          <cell r="J106">
            <v>0.16115702898474754</v>
          </cell>
          <cell r="K106">
            <v>7.9222327753173897E-3</v>
          </cell>
          <cell r="L106">
            <v>3.4582266611337157E-4</v>
          </cell>
          <cell r="M106">
            <v>5.0861063124564695E-4</v>
          </cell>
          <cell r="N106">
            <v>6.9639562071107455E-2</v>
          </cell>
          <cell r="O106">
            <v>1.8667038668098799E-2</v>
          </cell>
          <cell r="P106">
            <v>2.0783522142287628E-2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0.32400132165617807</v>
          </cell>
          <cell r="G107">
            <v>0.27810323401096987</v>
          </cell>
          <cell r="H107">
            <v>8.9337737907209544E-2</v>
          </cell>
          <cell r="I107">
            <v>2.9760931673421501E-3</v>
          </cell>
          <cell r="J107">
            <v>0.18432943258346571</v>
          </cell>
          <cell r="K107">
            <v>8.0176376831335248E-3</v>
          </cell>
          <cell r="L107">
            <v>2.3525596436320683E-4</v>
          </cell>
          <cell r="M107">
            <v>5.494137399236935E-4</v>
          </cell>
          <cell r="N107">
            <v>6.6786031638201307E-2</v>
          </cell>
          <cell r="O107">
            <v>2.1429384250149473E-2</v>
          </cell>
          <cell r="P107">
            <v>2.4234457399063405E-2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0.34696320871763731</v>
          </cell>
          <cell r="G108">
            <v>0.28046929446651003</v>
          </cell>
          <cell r="H108">
            <v>8.5237078019609766E-2</v>
          </cell>
          <cell r="I108">
            <v>2.2764161409374343E-3</v>
          </cell>
          <cell r="J108">
            <v>0.17098678028718692</v>
          </cell>
          <cell r="K108">
            <v>7.5877699865055728E-3</v>
          </cell>
          <cell r="L108">
            <v>2.181303940181834E-4</v>
          </cell>
          <cell r="M108">
            <v>3.9626681976824292E-4</v>
          </cell>
          <cell r="N108">
            <v>6.8945142024034275E-2</v>
          </cell>
          <cell r="O108">
            <v>1.9267761322234608E-2</v>
          </cell>
          <cell r="P108">
            <v>1.765215182155792E-2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0.56064818544714834</v>
          </cell>
          <cell r="G109">
            <v>0.23748523166807342</v>
          </cell>
          <cell r="H109">
            <v>6.5424762112254564E-2</v>
          </cell>
          <cell r="I109">
            <v>2.8860457985321126E-2</v>
          </cell>
          <cell r="J109">
            <v>7.259043612763692E-3</v>
          </cell>
          <cell r="K109">
            <v>9.3940784167331655E-3</v>
          </cell>
          <cell r="L109">
            <v>5.4863806317919912E-4</v>
          </cell>
          <cell r="M109">
            <v>2.167955728468919E-4</v>
          </cell>
          <cell r="N109">
            <v>8.8586745108437878E-2</v>
          </cell>
          <cell r="O109">
            <v>7.5060001076382768E-4</v>
          </cell>
          <cell r="P109">
            <v>8.2546200247788542E-4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0.87079545806169434</v>
          </cell>
          <cell r="G110">
            <v>2.1763632873965207E-2</v>
          </cell>
          <cell r="H110">
            <v>2.2132013923141501E-3</v>
          </cell>
          <cell r="I110">
            <v>8.4588655801766804E-3</v>
          </cell>
          <cell r="J110">
            <v>2.7408304526621921E-3</v>
          </cell>
          <cell r="K110">
            <v>2.7908975329871402E-3</v>
          </cell>
          <cell r="L110">
            <v>2.5993433032508611E-3</v>
          </cell>
          <cell r="M110">
            <v>5.6483290827416218E-4</v>
          </cell>
          <cell r="N110">
            <v>8.810105865278367E-2</v>
          </cell>
          <cell r="O110">
            <v>-2.6432564411898695E-5</v>
          </cell>
          <cell r="P110">
            <v>-1.6881936965381465E-6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0.41110340407462742</v>
          </cell>
          <cell r="G111">
            <v>0.26830276063431108</v>
          </cell>
          <cell r="H111">
            <v>7.9210483751744845E-2</v>
          </cell>
          <cell r="I111">
            <v>5.8095331783245777E-3</v>
          </cell>
          <cell r="J111">
            <v>0.12555889351351524</v>
          </cell>
          <cell r="K111">
            <v>8.7403940382317583E-3</v>
          </cell>
          <cell r="L111">
            <v>2.8663453294349675E-4</v>
          </cell>
          <cell r="M111">
            <v>3.5770953578267208E-4</v>
          </cell>
          <cell r="N111">
            <v>7.3813243839033815E-2</v>
          </cell>
          <cell r="O111">
            <v>1.4132817873379378E-2</v>
          </cell>
          <cell r="P111">
            <v>1.2684125028105482E-2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0.47441953369520101</v>
          </cell>
          <cell r="G112">
            <v>0.23564735531297387</v>
          </cell>
          <cell r="H112">
            <v>6.8976357163596055E-2</v>
          </cell>
          <cell r="I112">
            <v>1.0919682171098637E-2</v>
          </cell>
          <cell r="J112">
            <v>0.10265000601551671</v>
          </cell>
          <cell r="K112">
            <v>7.3491788759852952E-3</v>
          </cell>
          <cell r="L112">
            <v>6.1943471692691527E-4</v>
          </cell>
          <cell r="M112">
            <v>3.5841089306258594E-4</v>
          </cell>
          <cell r="N112">
            <v>7.710351269335082E-2</v>
          </cell>
          <cell r="O112">
            <v>1.1538999392570571E-2</v>
          </cell>
          <cell r="P112">
            <v>1.0417529069718231E-2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0.34638863590237007</v>
          </cell>
          <cell r="G113">
            <v>0.28189171154664217</v>
          </cell>
          <cell r="H113">
            <v>8.5439856605602243E-2</v>
          </cell>
          <cell r="I113">
            <v>2.0883507401036391E-3</v>
          </cell>
          <cell r="J113">
            <v>0.17026121436099742</v>
          </cell>
          <cell r="K113">
            <v>7.5320080493044075E-3</v>
          </cell>
          <cell r="L113">
            <v>2.1310986705314563E-4</v>
          </cell>
          <cell r="M113">
            <v>3.8818859784882235E-4</v>
          </cell>
          <cell r="N113">
            <v>6.9035442985001694E-2</v>
          </cell>
          <cell r="O113">
            <v>1.9306728608020823E-2</v>
          </cell>
          <cell r="P113">
            <v>1.7454752737055979E-2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0.34503766499831351</v>
          </cell>
          <cell r="G114">
            <v>0.28053939410626505</v>
          </cell>
          <cell r="H114">
            <v>8.4942717044256974E-2</v>
          </cell>
          <cell r="I114">
            <v>2.0627046351221106E-3</v>
          </cell>
          <cell r="J114">
            <v>0.1740175282892148</v>
          </cell>
          <cell r="K114">
            <v>7.4858160286591169E-3</v>
          </cell>
          <cell r="L114">
            <v>2.1166154335103531E-4</v>
          </cell>
          <cell r="M114">
            <v>3.8345148462041789E-4</v>
          </cell>
          <cell r="N114">
            <v>6.8727533481191802E-2</v>
          </cell>
          <cell r="O114">
            <v>1.9341847024860265E-2</v>
          </cell>
          <cell r="P114">
            <v>1.7249681364145703E-2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0.38134586891061051</v>
          </cell>
          <cell r="G118">
            <v>0.2709763469882629</v>
          </cell>
          <cell r="H118">
            <v>8.2514302574213452E-2</v>
          </cell>
          <cell r="I118">
            <v>5.821363788653772E-3</v>
          </cell>
          <cell r="J118">
            <v>0.14441242104007176</v>
          </cell>
          <cell r="K118">
            <v>8.0629512061293693E-3</v>
          </cell>
          <cell r="L118">
            <v>3.3220908635278102E-4</v>
          </cell>
          <cell r="M118">
            <v>5.2153130707473586E-4</v>
          </cell>
          <cell r="N118">
            <v>7.2599607123792181E-2</v>
          </cell>
          <cell r="O118">
            <v>1.6212122405607102E-2</v>
          </cell>
          <cell r="P118">
            <v>1.7201275598792077E-2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0.32743483810609558</v>
          </cell>
          <cell r="G119">
            <v>0.28313442000884925</v>
          </cell>
          <cell r="H119">
            <v>8.8958885474996197E-2</v>
          </cell>
          <cell r="I119">
            <v>2.9035315730286328E-3</v>
          </cell>
          <cell r="J119">
            <v>0.17823635750821656</v>
          </cell>
          <cell r="K119">
            <v>7.7894224495665774E-3</v>
          </cell>
          <cell r="L119">
            <v>2.3097067447567867E-4</v>
          </cell>
          <cell r="M119">
            <v>5.6633119698922853E-4</v>
          </cell>
          <cell r="N119">
            <v>6.8605388719493218E-2</v>
          </cell>
          <cell r="O119">
            <v>2.0167389125308053E-2</v>
          </cell>
          <cell r="P119">
            <v>2.1972465163065304E-2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0.34241161642150869</v>
          </cell>
          <cell r="G120">
            <v>0.29067061640103775</v>
          </cell>
          <cell r="H120">
            <v>8.6245028133559762E-2</v>
          </cell>
          <cell r="I120">
            <v>2.3341349677041497E-3</v>
          </cell>
          <cell r="J120">
            <v>0.16574599763207962</v>
          </cell>
          <cell r="K120">
            <v>7.2348288506311146E-3</v>
          </cell>
          <cell r="L120">
            <v>2.1267837647130918E-4</v>
          </cell>
          <cell r="M120">
            <v>4.9399777983571058E-4</v>
          </cell>
          <cell r="N120">
            <v>7.1292678478736299E-2</v>
          </cell>
          <cell r="O120">
            <v>1.7548581951635014E-2</v>
          </cell>
          <cell r="P120">
            <v>1.5809841006228051E-2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0.56844124193944467</v>
          </cell>
          <cell r="G121">
            <v>0.24072152057097967</v>
          </cell>
          <cell r="H121">
            <v>6.421278264479896E-2</v>
          </cell>
          <cell r="I121">
            <v>2.1019968487465113E-2</v>
          </cell>
          <cell r="J121">
            <v>3.105740182992498E-3</v>
          </cell>
          <cell r="K121">
            <v>1.0763534372256809E-2</v>
          </cell>
          <cell r="L121">
            <v>5.0856792420734523E-4</v>
          </cell>
          <cell r="M121">
            <v>3.3948315495418145E-4</v>
          </cell>
          <cell r="N121">
            <v>9.0232361319847798E-2</v>
          </cell>
          <cell r="O121">
            <v>3.1360100409770389E-4</v>
          </cell>
          <cell r="P121">
            <v>3.411983995120315E-4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0.89612626755665392</v>
          </cell>
          <cell r="G122">
            <v>2.2570513619768067E-2</v>
          </cell>
          <cell r="H122">
            <v>-7.8853063374093014E-5</v>
          </cell>
          <cell r="I122">
            <v>8.8170221327279526E-3</v>
          </cell>
          <cell r="J122">
            <v>-1.0896773014042073E-2</v>
          </cell>
          <cell r="K122">
            <v>2.7553185123696368E-3</v>
          </cell>
          <cell r="L122">
            <v>2.6575881067119559E-3</v>
          </cell>
          <cell r="M122">
            <v>5.8243452754585883E-4</v>
          </cell>
          <cell r="N122">
            <v>7.8786334586923357E-2</v>
          </cell>
          <cell r="O122">
            <v>3.6581840225763742E-5</v>
          </cell>
          <cell r="P122">
            <v>-1.356434803274624E-3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0.4047370100959175</v>
          </cell>
          <cell r="G123">
            <v>0.27183428643473029</v>
          </cell>
          <cell r="H123">
            <v>8.007563479122147E-2</v>
          </cell>
          <cell r="I123">
            <v>5.7922701622753099E-3</v>
          </cell>
          <cell r="J123">
            <v>0.12708370958530427</v>
          </cell>
          <cell r="K123">
            <v>8.586612822340042E-3</v>
          </cell>
          <cell r="L123">
            <v>2.8339563538032678E-4</v>
          </cell>
          <cell r="M123">
            <v>4.0475316483076513E-4</v>
          </cell>
          <cell r="N123">
            <v>7.4375669432064986E-2</v>
          </cell>
          <cell r="O123">
            <v>1.4051620367656555E-2</v>
          </cell>
          <cell r="P123">
            <v>1.2775045773492444E-2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0.38044336162849079</v>
          </cell>
          <cell r="G124">
            <v>0.27950424204869179</v>
          </cell>
          <cell r="H124">
            <v>8.3212906129067427E-2</v>
          </cell>
          <cell r="I124">
            <v>7.099855764647234E-3</v>
          </cell>
          <cell r="J124">
            <v>0.13462570254091891</v>
          </cell>
          <cell r="K124">
            <v>7.7108079804069718E-3</v>
          </cell>
          <cell r="L124">
            <v>3.4505616133547601E-4</v>
          </cell>
          <cell r="M124">
            <v>6.6992871737225782E-4</v>
          </cell>
          <cell r="N124">
            <v>7.6438655347901577E-2</v>
          </cell>
          <cell r="O124">
            <v>1.4178354019967712E-2</v>
          </cell>
          <cell r="P124">
            <v>1.5771129661199833E-2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0.48419046724060144</v>
          </cell>
          <cell r="G125">
            <v>0.75946545053264813</v>
          </cell>
          <cell r="H125">
            <v>0.10255185985616444</v>
          </cell>
          <cell r="I125">
            <v>4.2199791126474089E-2</v>
          </cell>
          <cell r="J125">
            <v>-0.45687007920203077</v>
          </cell>
          <cell r="K125">
            <v>-5.2871286020112181E-3</v>
          </cell>
          <cell r="L125">
            <v>1.0966602377461263E-3</v>
          </cell>
          <cell r="M125">
            <v>7.2429441146545587E-3</v>
          </cell>
          <cell r="N125">
            <v>0.24536422481743247</v>
          </cell>
          <cell r="O125">
            <v>-9.1412932241618727E-2</v>
          </cell>
          <cell r="P125">
            <v>-8.8541254713475057E-2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0.48090121773895622</v>
          </cell>
          <cell r="G126">
            <v>-2.8643860590529972E-2</v>
          </cell>
          <cell r="H126">
            <v>4.585096205484368E-2</v>
          </cell>
          <cell r="I126">
            <v>-8.058146205172749E-3</v>
          </cell>
          <cell r="J126">
            <v>0.38049014231360723</v>
          </cell>
          <cell r="K126">
            <v>1.6114481304135134E-2</v>
          </cell>
          <cell r="L126">
            <v>1.4539158187882009E-4</v>
          </cell>
          <cell r="M126">
            <v>-3.704024632914622E-3</v>
          </cell>
          <cell r="N126">
            <v>-2.7971791108983686E-2</v>
          </cell>
          <cell r="O126">
            <v>7.6706098760444139E-2</v>
          </cell>
          <cell r="P126">
            <v>6.8169528783997263E-2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0.24099210564340395</v>
          </cell>
          <cell r="G127">
            <v>0.57053416665500845</v>
          </cell>
          <cell r="H127">
            <v>0.1184135396083188</v>
          </cell>
          <cell r="I127">
            <v>9.1150836964653658E-3</v>
          </cell>
          <cell r="J127">
            <v>-3.1469992685700186E-2</v>
          </cell>
          <cell r="K127">
            <v>-6.7571375146031269E-4</v>
          </cell>
          <cell r="L127">
            <v>2.3282640120451866E-4</v>
          </cell>
          <cell r="M127">
            <v>3.6206421676502625E-3</v>
          </cell>
          <cell r="N127">
            <v>0.15365459968260994</v>
          </cell>
          <cell r="O127">
            <v>-3.3751591418066121E-2</v>
          </cell>
          <cell r="P127">
            <v>-3.0665666015971028E-2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0.4938049319185972</v>
          </cell>
          <cell r="G128">
            <v>0.29457686921729587</v>
          </cell>
          <cell r="H128">
            <v>6.5841042110160147E-2</v>
          </cell>
          <cell r="I128">
            <v>1.8311502791575163E-2</v>
          </cell>
          <cell r="J128">
            <v>8.7337178245090516E-5</v>
          </cell>
          <cell r="K128">
            <v>7.2508764780293234E-3</v>
          </cell>
          <cell r="L128">
            <v>5.2027807040508269E-4</v>
          </cell>
          <cell r="M128">
            <v>1.1490349364729523E-3</v>
          </cell>
          <cell r="N128">
            <v>0.11848963360370134</v>
          </cell>
          <cell r="O128">
            <v>-1.5432677405943863E-5</v>
          </cell>
          <cell r="P128">
            <v>-1.6073626106949289E-5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-1.2999844382739296</v>
          </cell>
          <cell r="G129">
            <v>-7.0114384108957168E-3</v>
          </cell>
          <cell r="H129">
            <v>0.21046448508121207</v>
          </cell>
          <cell r="I129">
            <v>-2.1460997191324993E-2</v>
          </cell>
          <cell r="J129">
            <v>1.2412779616610443</v>
          </cell>
          <cell r="K129">
            <v>8.6264605575751604E-3</v>
          </cell>
          <cell r="L129">
            <v>-5.8060734821849865E-3</v>
          </cell>
          <cell r="M129">
            <v>-1.392151502938006E-3</v>
          </cell>
          <cell r="N129">
            <v>0.75116572794515657</v>
          </cell>
          <cell r="O129">
            <v>-2.9853010370704015E-3</v>
          </cell>
          <cell r="P129">
            <v>0.12710576465552959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0.35306872846136211</v>
          </cell>
          <cell r="G130">
            <v>0.32351790605554409</v>
          </cell>
          <cell r="H130">
            <v>8.8491608253060364E-2</v>
          </cell>
          <cell r="I130">
            <v>7.6883761351238941E-3</v>
          </cell>
          <cell r="J130">
            <v>0.11508253064286342</v>
          </cell>
          <cell r="K130">
            <v>6.6181436179983191E-3</v>
          </cell>
          <cell r="L130">
            <v>2.700266766078343E-4</v>
          </cell>
          <cell r="M130">
            <v>1.1008118162174174E-3</v>
          </cell>
          <cell r="N130">
            <v>8.8207327914271438E-2</v>
          </cell>
          <cell r="O130">
            <v>8.0992123701152646E-3</v>
          </cell>
          <cell r="P130">
            <v>7.855475737441513E-3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0.41187307913366811</v>
          </cell>
          <cell r="G131">
            <v>0.26757874540761906</v>
          </cell>
          <cell r="H131">
            <v>7.8980654210618229E-2</v>
          </cell>
          <cell r="I131">
            <v>8.7118042670548245E-3</v>
          </cell>
          <cell r="J131">
            <v>0.12329061485804839</v>
          </cell>
          <cell r="K131">
            <v>8.7050960446924761E-3</v>
          </cell>
          <cell r="L131">
            <v>2.8610581637391361E-4</v>
          </cell>
          <cell r="M131">
            <v>3.5145590491358165E-4</v>
          </cell>
          <cell r="N131">
            <v>7.3864509384745647E-2</v>
          </cell>
          <cell r="O131">
            <v>1.3887206616197915E-2</v>
          </cell>
          <cell r="P131">
            <v>1.2470728356067728E-2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0.34677810542651816</v>
          </cell>
          <cell r="G132">
            <v>0.28195619802232536</v>
          </cell>
          <cell r="H132">
            <v>8.5372291131179209E-2</v>
          </cell>
          <cell r="I132">
            <v>2.0732273950801153E-3</v>
          </cell>
          <cell r="J132">
            <v>0.17001639228810941</v>
          </cell>
          <cell r="K132">
            <v>7.5236894475053957E-3</v>
          </cell>
          <cell r="L132">
            <v>2.1273337053147451E-4</v>
          </cell>
          <cell r="M132">
            <v>3.8540743414266121E-4</v>
          </cell>
          <cell r="N132">
            <v>6.9074469979950648E-2</v>
          </cell>
          <cell r="O132">
            <v>1.9269869107987381E-2</v>
          </cell>
          <cell r="P132">
            <v>1.7337616396670062E-2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0.34503766499831323</v>
          </cell>
          <cell r="G133">
            <v>0.28053939410626472</v>
          </cell>
          <cell r="H133">
            <v>8.4942717044256905E-2</v>
          </cell>
          <cell r="I133">
            <v>2.0627046351221084E-3</v>
          </cell>
          <cell r="J133">
            <v>0.17401752828921466</v>
          </cell>
          <cell r="K133">
            <v>7.4858160286591143E-3</v>
          </cell>
          <cell r="L133">
            <v>2.1166154335103518E-4</v>
          </cell>
          <cell r="M133">
            <v>3.8345148462041778E-4</v>
          </cell>
          <cell r="N133">
            <v>6.872753348119176E-2</v>
          </cell>
          <cell r="O133">
            <v>1.9341847024860255E-2</v>
          </cell>
          <cell r="P133">
            <v>1.7249681364145696E-2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C6" t="str">
            <v>12 Months Ended Jun 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5566045566.0353851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Mo Wgt Fac</v>
          </cell>
        </row>
      </sheetData>
      <sheetData sheetId="18">
        <row r="4">
          <cell r="I4">
            <v>0.74155389074644962</v>
          </cell>
        </row>
      </sheetData>
      <sheetData sheetId="19">
        <row r="250">
          <cell r="AB250" t="str">
            <v>DIS</v>
          </cell>
        </row>
        <row r="609">
          <cell r="AB609">
            <v>0</v>
          </cell>
        </row>
        <row r="629">
          <cell r="AB629">
            <v>0</v>
          </cell>
        </row>
        <row r="662">
          <cell r="AB662">
            <v>0</v>
          </cell>
        </row>
        <row r="663">
          <cell r="AB663">
            <v>0</v>
          </cell>
        </row>
        <row r="664">
          <cell r="AB664">
            <v>0</v>
          </cell>
        </row>
        <row r="665">
          <cell r="AB665">
            <v>0</v>
          </cell>
        </row>
        <row r="666">
          <cell r="AB666">
            <v>0</v>
          </cell>
        </row>
        <row r="667">
          <cell r="AB667">
            <v>0</v>
          </cell>
        </row>
        <row r="959">
          <cell r="AB959">
            <v>57336.339925998895</v>
          </cell>
        </row>
        <row r="1035">
          <cell r="AB1035">
            <v>0</v>
          </cell>
        </row>
        <row r="1068">
          <cell r="AB1068">
            <v>0</v>
          </cell>
        </row>
        <row r="1109">
          <cell r="AB1109">
            <v>0</v>
          </cell>
        </row>
        <row r="1113">
          <cell r="AB1113">
            <v>0</v>
          </cell>
        </row>
        <row r="1422">
          <cell r="H1422">
            <v>-78653432.161962554</v>
          </cell>
        </row>
        <row r="2142">
          <cell r="AB2142">
            <v>0</v>
          </cell>
        </row>
        <row r="2307">
          <cell r="AB2307">
            <v>0</v>
          </cell>
        </row>
        <row r="2466">
          <cell r="AB2466">
            <v>0</v>
          </cell>
        </row>
        <row r="2539">
          <cell r="AB2539">
            <v>0</v>
          </cell>
        </row>
      </sheetData>
      <sheetData sheetId="20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</sheetData>
      <sheetData sheetId="1" refreshError="1"/>
      <sheetData sheetId="2"/>
      <sheetData sheetId="3">
        <row r="94">
          <cell r="D94">
            <v>22277537.413922604</v>
          </cell>
        </row>
      </sheetData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58">
          <cell r="H58">
            <v>5752868671.222683</v>
          </cell>
        </row>
      </sheetData>
      <sheetData sheetId="12"/>
      <sheetData sheetId="13"/>
      <sheetData sheetId="14"/>
      <sheetData sheetId="15"/>
      <sheetData sheetId="16"/>
      <sheetData sheetId="17">
        <row r="120">
          <cell r="F120" t="str">
            <v>2010 Protocol</v>
          </cell>
        </row>
      </sheetData>
      <sheetData sheetId="18">
        <row r="4">
          <cell r="I4">
            <v>0.73983771349904326</v>
          </cell>
        </row>
      </sheetData>
      <sheetData sheetId="19">
        <row r="61">
          <cell r="E61">
            <v>6.6413560461439841E-2</v>
          </cell>
        </row>
      </sheetData>
      <sheetData sheetId="20" refreshError="1"/>
      <sheetData sheetId="21">
        <row r="10">
          <cell r="A10" t="str">
            <v>FACTOR NAME</v>
          </cell>
        </row>
      </sheetData>
      <sheetData sheetId="22">
        <row r="11">
          <cell r="A11" t="str">
            <v>FACTOR</v>
          </cell>
        </row>
      </sheetData>
      <sheetData sheetId="23" refreshError="1"/>
      <sheetData sheetId="24">
        <row r="14">
          <cell r="A14" t="str">
            <v>A</v>
          </cell>
        </row>
      </sheetData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Billing Costs"/>
      <sheetName val="Full MC %"/>
      <sheetName val="10 Year UC"/>
      <sheetName val="10 Year FC"/>
      <sheetName val="5 Year MC"/>
      <sheetName val="1 Year MC"/>
      <sheetName val="Capacity"/>
      <sheetName val="Energy"/>
      <sheetName val="Avoided Costs"/>
      <sheetName val="Transm1"/>
      <sheetName val="Transm2"/>
      <sheetName val="Trans_OM"/>
      <sheetName val="TransLF"/>
      <sheetName val="Dist Sub 1"/>
      <sheetName val="Dist Sub 2"/>
      <sheetName val="Circuit Model Intro"/>
      <sheetName val="PC1"/>
      <sheetName val="PC2"/>
      <sheetName val="PC3"/>
      <sheetName val="PC4"/>
      <sheetName val="PC5"/>
      <sheetName val="PC6"/>
      <sheetName val="PC7"/>
      <sheetName val="PC8"/>
      <sheetName val="PC9"/>
      <sheetName val="PC10"/>
      <sheetName val="PC11"/>
      <sheetName val="PC12"/>
      <sheetName val="PC1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Services 1"/>
      <sheetName val="Services 2"/>
      <sheetName val="Streetlights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Escalation Factors"/>
      <sheetName val="Index"/>
      <sheetName val="SumTable"/>
      <sheetName val="Dialog"/>
    </sheetNames>
    <sheetDataSet>
      <sheetData sheetId="0">
        <row r="10">
          <cell r="C10" t="str">
            <v>Utah</v>
          </cell>
        </row>
        <row r="12">
          <cell r="C12" t="str">
            <v>Plateau</v>
          </cell>
        </row>
        <row r="13">
          <cell r="C13">
            <v>2012</v>
          </cell>
        </row>
        <row r="18">
          <cell r="C18">
            <v>2010</v>
          </cell>
          <cell r="D18">
            <v>2012</v>
          </cell>
        </row>
        <row r="19">
          <cell r="C19">
            <v>2010</v>
          </cell>
          <cell r="D19">
            <v>2012</v>
          </cell>
        </row>
        <row r="20">
          <cell r="C20">
            <v>2010</v>
          </cell>
          <cell r="D20">
            <v>2012</v>
          </cell>
        </row>
        <row r="21">
          <cell r="C21">
            <v>2010</v>
          </cell>
          <cell r="D21">
            <v>2012</v>
          </cell>
        </row>
        <row r="22">
          <cell r="C22">
            <v>2011</v>
          </cell>
          <cell r="D22">
            <v>2012</v>
          </cell>
        </row>
        <row r="23">
          <cell r="C23">
            <v>2010</v>
          </cell>
          <cell r="D23">
            <v>2012</v>
          </cell>
        </row>
        <row r="24">
          <cell r="C24">
            <v>2010</v>
          </cell>
          <cell r="D24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">
          <cell r="A3" t="str">
            <v>PacifiCorp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Marginal Generation Costs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Filed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>
            <v>0</v>
          </cell>
          <cell r="B6" t="str">
            <v xml:space="preserve">                  12 Months Ended December</v>
          </cell>
          <cell r="C6">
            <v>0</v>
          </cell>
          <cell r="D6">
            <v>0</v>
          </cell>
          <cell r="E6" t="str">
            <v>12 Months Ended December</v>
          </cell>
          <cell r="F6">
            <v>0</v>
          </cell>
          <cell r="G6">
            <v>0</v>
          </cell>
        </row>
        <row r="7">
          <cell r="A7">
            <v>0</v>
          </cell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D9">
            <v>0</v>
          </cell>
          <cell r="E9" t="str">
            <v>Costs</v>
          </cell>
          <cell r="F9" t="str">
            <v>Fixed Cost</v>
          </cell>
          <cell r="G9">
            <v>0</v>
          </cell>
        </row>
        <row r="10">
          <cell r="A10">
            <v>0</v>
          </cell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>
            <v>2012</v>
          </cell>
          <cell r="B12">
            <v>99.31</v>
          </cell>
          <cell r="C12">
            <v>150.33000000000001</v>
          </cell>
          <cell r="D12">
            <v>5.53</v>
          </cell>
          <cell r="E12">
            <v>99.31</v>
          </cell>
          <cell r="F12">
            <v>150.33000000000001</v>
          </cell>
          <cell r="G12">
            <v>5.53</v>
          </cell>
        </row>
        <row r="13">
          <cell r="A13">
            <v>2013</v>
          </cell>
          <cell r="B13">
            <v>101.29</v>
          </cell>
          <cell r="C13">
            <v>153.36000000000001</v>
          </cell>
          <cell r="D13">
            <v>5.75</v>
          </cell>
          <cell r="E13">
            <v>101.29</v>
          </cell>
          <cell r="F13">
            <v>153.36000000000001</v>
          </cell>
          <cell r="G13">
            <v>5.75</v>
          </cell>
        </row>
        <row r="14">
          <cell r="A14">
            <v>2014</v>
          </cell>
          <cell r="B14">
            <v>103.22</v>
          </cell>
          <cell r="C14">
            <v>156.26</v>
          </cell>
          <cell r="D14">
            <v>6.04</v>
          </cell>
          <cell r="E14">
            <v>103.22</v>
          </cell>
          <cell r="F14">
            <v>156.26</v>
          </cell>
          <cell r="G14">
            <v>6.04</v>
          </cell>
        </row>
        <row r="15">
          <cell r="A15">
            <v>2015</v>
          </cell>
          <cell r="B15">
            <v>105.02</v>
          </cell>
          <cell r="C15">
            <v>159</v>
          </cell>
          <cell r="D15">
            <v>6.35</v>
          </cell>
          <cell r="E15">
            <v>105.02</v>
          </cell>
          <cell r="F15">
            <v>159</v>
          </cell>
          <cell r="G15">
            <v>6.35</v>
          </cell>
        </row>
        <row r="16">
          <cell r="A16">
            <v>2016</v>
          </cell>
          <cell r="B16">
            <v>106.87</v>
          </cell>
          <cell r="C16">
            <v>161.79</v>
          </cell>
          <cell r="D16">
            <v>6.82</v>
          </cell>
          <cell r="E16">
            <v>106.87</v>
          </cell>
          <cell r="F16">
            <v>161.79</v>
          </cell>
          <cell r="G16">
            <v>6.82</v>
          </cell>
        </row>
        <row r="17">
          <cell r="A17">
            <v>2017</v>
          </cell>
          <cell r="B17">
            <v>108.74</v>
          </cell>
          <cell r="C17">
            <v>164.63</v>
          </cell>
          <cell r="D17">
            <v>7.27</v>
          </cell>
          <cell r="E17">
            <v>108.74</v>
          </cell>
          <cell r="F17">
            <v>164.63</v>
          </cell>
          <cell r="G17">
            <v>7.27</v>
          </cell>
        </row>
        <row r="18">
          <cell r="A18">
            <v>2018</v>
          </cell>
          <cell r="B18">
            <v>110.65</v>
          </cell>
          <cell r="C18">
            <v>167.52</v>
          </cell>
          <cell r="D18">
            <v>7.56</v>
          </cell>
          <cell r="E18">
            <v>110.65</v>
          </cell>
          <cell r="F18">
            <v>167.52</v>
          </cell>
          <cell r="G18">
            <v>7.56</v>
          </cell>
        </row>
        <row r="19">
          <cell r="A19">
            <v>2019</v>
          </cell>
          <cell r="B19">
            <v>112.59</v>
          </cell>
          <cell r="C19">
            <v>170.46</v>
          </cell>
          <cell r="D19">
            <v>7.38</v>
          </cell>
          <cell r="E19">
            <v>112.59</v>
          </cell>
          <cell r="F19">
            <v>170.46</v>
          </cell>
          <cell r="G19">
            <v>7.38</v>
          </cell>
        </row>
        <row r="20">
          <cell r="A20">
            <v>2020</v>
          </cell>
          <cell r="B20">
            <v>114.57</v>
          </cell>
          <cell r="C20">
            <v>173.45</v>
          </cell>
          <cell r="D20">
            <v>7.44</v>
          </cell>
          <cell r="E20">
            <v>114.57</v>
          </cell>
          <cell r="F20">
            <v>173.45</v>
          </cell>
          <cell r="G20">
            <v>7.44</v>
          </cell>
        </row>
        <row r="21">
          <cell r="A21">
            <v>2021</v>
          </cell>
          <cell r="B21">
            <v>116.58</v>
          </cell>
          <cell r="C21">
            <v>176.5</v>
          </cell>
          <cell r="D21">
            <v>7.88</v>
          </cell>
          <cell r="E21">
            <v>116.58</v>
          </cell>
          <cell r="F21">
            <v>176.5</v>
          </cell>
          <cell r="G21">
            <v>7.88</v>
          </cell>
        </row>
        <row r="22">
          <cell r="A22">
            <v>2022</v>
          </cell>
          <cell r="B22">
            <v>118.62</v>
          </cell>
          <cell r="C22">
            <v>179.6</v>
          </cell>
          <cell r="D22">
            <v>8.42</v>
          </cell>
          <cell r="E22">
            <v>118.62</v>
          </cell>
          <cell r="F22">
            <v>179.6</v>
          </cell>
          <cell r="G22">
            <v>8.42</v>
          </cell>
        </row>
        <row r="23">
          <cell r="A23">
            <v>2023</v>
          </cell>
          <cell r="B23">
            <v>120.7</v>
          </cell>
          <cell r="C23">
            <v>182.74</v>
          </cell>
          <cell r="D23">
            <v>7.96</v>
          </cell>
          <cell r="E23">
            <v>120.7</v>
          </cell>
          <cell r="F23">
            <v>182.74</v>
          </cell>
          <cell r="G23">
            <v>7.96</v>
          </cell>
        </row>
        <row r="24">
          <cell r="A24">
            <v>2024</v>
          </cell>
          <cell r="B24">
            <v>122.82</v>
          </cell>
          <cell r="C24">
            <v>185.95</v>
          </cell>
          <cell r="D24">
            <v>7.75</v>
          </cell>
          <cell r="E24">
            <v>122.82</v>
          </cell>
          <cell r="F24">
            <v>185.95</v>
          </cell>
          <cell r="G24">
            <v>7.75</v>
          </cell>
        </row>
        <row r="25">
          <cell r="A25">
            <v>2025</v>
          </cell>
          <cell r="B25">
            <v>124.98</v>
          </cell>
          <cell r="C25">
            <v>189.21</v>
          </cell>
          <cell r="D25">
            <v>8.18</v>
          </cell>
          <cell r="E25">
            <v>124.98</v>
          </cell>
          <cell r="F25">
            <v>189.21</v>
          </cell>
          <cell r="G25">
            <v>8.18</v>
          </cell>
        </row>
        <row r="26">
          <cell r="A26">
            <v>2026</v>
          </cell>
          <cell r="B26">
            <v>127.17</v>
          </cell>
          <cell r="C26">
            <v>192.53</v>
          </cell>
          <cell r="D26">
            <v>8.43</v>
          </cell>
          <cell r="E26">
            <v>127.17</v>
          </cell>
          <cell r="F26">
            <v>192.53</v>
          </cell>
          <cell r="G26">
            <v>8.43</v>
          </cell>
        </row>
        <row r="27">
          <cell r="A27">
            <v>2027</v>
          </cell>
          <cell r="B27">
            <v>129.4</v>
          </cell>
          <cell r="C27">
            <v>195.91</v>
          </cell>
          <cell r="D27">
            <v>8.2799999999999994</v>
          </cell>
          <cell r="E27">
            <v>129.4</v>
          </cell>
          <cell r="F27">
            <v>195.91</v>
          </cell>
          <cell r="G27">
            <v>8.2799999999999994</v>
          </cell>
        </row>
        <row r="28">
          <cell r="A28">
            <v>2028</v>
          </cell>
          <cell r="B28">
            <v>131.66999999999999</v>
          </cell>
          <cell r="C28">
            <v>199.35</v>
          </cell>
          <cell r="D28">
            <v>8.5399999999999991</v>
          </cell>
          <cell r="E28">
            <v>131.66999999999999</v>
          </cell>
          <cell r="F28">
            <v>199.35</v>
          </cell>
          <cell r="G28">
            <v>8.5399999999999991</v>
          </cell>
        </row>
        <row r="29">
          <cell r="A29">
            <v>2029</v>
          </cell>
          <cell r="B29">
            <v>133.97999999999999</v>
          </cell>
          <cell r="C29">
            <v>202.85</v>
          </cell>
          <cell r="D29">
            <v>8.86</v>
          </cell>
          <cell r="E29">
            <v>133.97999999999999</v>
          </cell>
          <cell r="F29">
            <v>202.85</v>
          </cell>
          <cell r="G29">
            <v>8.86</v>
          </cell>
        </row>
        <row r="30">
          <cell r="A30">
            <v>2030</v>
          </cell>
          <cell r="B30">
            <v>136.33000000000001</v>
          </cell>
          <cell r="C30">
            <v>206.41</v>
          </cell>
          <cell r="D30">
            <v>9.09</v>
          </cell>
          <cell r="E30">
            <v>136.33000000000001</v>
          </cell>
          <cell r="F30">
            <v>206.41</v>
          </cell>
          <cell r="G30">
            <v>9.09</v>
          </cell>
        </row>
        <row r="31">
          <cell r="A31">
            <v>2031</v>
          </cell>
          <cell r="B31">
            <v>138.72</v>
          </cell>
          <cell r="C31">
            <v>210.03</v>
          </cell>
          <cell r="D31">
            <v>9.25</v>
          </cell>
          <cell r="E31">
            <v>138.72</v>
          </cell>
          <cell r="F31">
            <v>210.03</v>
          </cell>
          <cell r="G31">
            <v>9.25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CCCT Capacity Factor</v>
          </cell>
          <cell r="B33">
            <v>0.505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CCCT Heat Rate (Btu/kWh)</v>
          </cell>
          <cell r="B34">
            <v>7160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35">
          <cell r="E35">
            <v>1.0468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46">
          <cell r="G46">
            <v>0.10950000000000001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PPL_901_Pg 1 (Func RR)"/>
      <sheetName val="PPL_901_ Pg 2 (Func RR)"/>
      <sheetName val="PPL_902 (Func Results)"/>
      <sheetName val="PPL_903 (Ancillary)"/>
      <sheetName val="PPL_904 (Marginal Costs)"/>
      <sheetName val="PPL_905_Pg1 (RR by Class)"/>
      <sheetName val="PPL_905_Pg2 (RR Earned)"/>
      <sheetName val="PPL_905_Pg3 (RR Target)"/>
      <sheetName val="PPL_905_Pg4 (FERC Trans)"/>
      <sheetName val="Dist Split"/>
      <sheetName val="Results - Not Exhibit"/>
      <sheetName val="&lt;&lt;&lt; Exhibits File"/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Avoided Costs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Circuit Model &gt;&gt;&gt;"/>
      <sheetName val="Circuit Model Intro"/>
      <sheetName val="PC 4"/>
      <sheetName val="PC 5"/>
      <sheetName val="PC 6"/>
      <sheetName val="PC 7"/>
      <sheetName val="PC 8"/>
      <sheetName val="PC 9"/>
      <sheetName val="PC 10"/>
      <sheetName val="PC 11"/>
      <sheetName val="PC 12"/>
      <sheetName val="PC 13"/>
      <sheetName val="PC 14"/>
      <sheetName val="&lt;&lt;&lt; Circuit Model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Escalation Factors"/>
      <sheetName val="Index"/>
      <sheetName val="SumTable"/>
      <sheetName val="Dialog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>
        <row r="37">
          <cell r="C37">
            <v>681451.07185323874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C10" t="str">
            <v>Oregon</v>
          </cell>
        </row>
        <row r="11">
          <cell r="C11" t="str">
            <v>December 2011</v>
          </cell>
        </row>
        <row r="18">
          <cell r="C18">
            <v>2009</v>
          </cell>
          <cell r="D18">
            <v>2011</v>
          </cell>
        </row>
        <row r="19">
          <cell r="C19">
            <v>2009</v>
          </cell>
          <cell r="D19">
            <v>2011</v>
          </cell>
        </row>
        <row r="20">
          <cell r="C20">
            <v>2009</v>
          </cell>
          <cell r="D20">
            <v>2011</v>
          </cell>
        </row>
        <row r="21">
          <cell r="C21">
            <v>2009</v>
          </cell>
          <cell r="D21">
            <v>2011</v>
          </cell>
        </row>
        <row r="22">
          <cell r="C22">
            <v>2010</v>
          </cell>
          <cell r="D22">
            <v>2011</v>
          </cell>
        </row>
        <row r="23">
          <cell r="C23">
            <v>2009</v>
          </cell>
          <cell r="D23">
            <v>2011</v>
          </cell>
        </row>
        <row r="24">
          <cell r="C24">
            <v>2009</v>
          </cell>
          <cell r="D24">
            <v>2011</v>
          </cell>
        </row>
      </sheetData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">
          <cell r="A3" t="str">
            <v>PacifiCorp</v>
          </cell>
        </row>
        <row r="4">
          <cell r="A4" t="str">
            <v>Marginal Generation Costs</v>
          </cell>
        </row>
        <row r="5">
          <cell r="A5" t="str">
            <v>Filed</v>
          </cell>
        </row>
        <row r="6">
          <cell r="B6" t="str">
            <v xml:space="preserve">                  12 Months Ended December</v>
          </cell>
          <cell r="E6" t="str">
            <v>12 Months Ended December</v>
          </cell>
        </row>
        <row r="7">
          <cell r="B7" t="str">
            <v xml:space="preserve">Avoided Simple Cycle </v>
          </cell>
          <cell r="C7" t="str">
            <v xml:space="preserve">Avoided Combined Cycle </v>
          </cell>
          <cell r="D7" t="str">
            <v>Gas</v>
          </cell>
          <cell r="E7" t="str">
            <v>Avoided Firm</v>
          </cell>
          <cell r="F7" t="str">
            <v>Combined</v>
          </cell>
          <cell r="G7" t="str">
            <v>Gas</v>
          </cell>
        </row>
        <row r="8">
          <cell r="A8" t="str">
            <v>Calendar</v>
          </cell>
          <cell r="B8" t="str">
            <v xml:space="preserve">CT Fixed </v>
          </cell>
          <cell r="C8" t="str">
            <v xml:space="preserve">CT Fixed </v>
          </cell>
          <cell r="D8" t="str">
            <v>Price</v>
          </cell>
          <cell r="E8" t="str">
            <v>Capacity</v>
          </cell>
          <cell r="F8" t="str">
            <v>Cycle CT</v>
          </cell>
          <cell r="G8" t="str">
            <v>Price</v>
          </cell>
        </row>
        <row r="9">
          <cell r="A9" t="str">
            <v>Year</v>
          </cell>
          <cell r="B9" t="str">
            <v>Costs</v>
          </cell>
          <cell r="C9" t="str">
            <v>Costs</v>
          </cell>
          <cell r="E9" t="str">
            <v>Costs</v>
          </cell>
          <cell r="F9" t="str">
            <v>Fixed Cost</v>
          </cell>
        </row>
        <row r="10">
          <cell r="B10" t="str">
            <v>($/kW-yr)</v>
          </cell>
          <cell r="C10" t="str">
            <v>($/kW-yr)</v>
          </cell>
          <cell r="D10" t="str">
            <v>($/MMBtu)</v>
          </cell>
          <cell r="E10" t="str">
            <v>($/kW-yr)</v>
          </cell>
          <cell r="F10" t="str">
            <v>($/kW-yr)</v>
          </cell>
          <cell r="G10" t="str">
            <v>($/MMBtu)</v>
          </cell>
        </row>
        <row r="14">
          <cell r="A14">
            <v>2011</v>
          </cell>
          <cell r="B14">
            <v>79.2</v>
          </cell>
          <cell r="C14">
            <v>124.47</v>
          </cell>
          <cell r="D14">
            <v>6.74</v>
          </cell>
          <cell r="E14">
            <v>79.2</v>
          </cell>
          <cell r="F14">
            <v>124.47</v>
          </cell>
          <cell r="G14">
            <v>6.74</v>
          </cell>
        </row>
        <row r="15">
          <cell r="A15">
            <v>2012</v>
          </cell>
          <cell r="B15">
            <v>80.62</v>
          </cell>
          <cell r="C15">
            <v>126.71</v>
          </cell>
          <cell r="D15">
            <v>7.08</v>
          </cell>
          <cell r="E15">
            <v>80.62</v>
          </cell>
          <cell r="F15">
            <v>126.71</v>
          </cell>
          <cell r="G15">
            <v>7.08</v>
          </cell>
        </row>
        <row r="16">
          <cell r="A16">
            <v>2013</v>
          </cell>
          <cell r="B16">
            <v>82.17</v>
          </cell>
          <cell r="C16">
            <v>129.13</v>
          </cell>
          <cell r="D16">
            <v>7.23</v>
          </cell>
          <cell r="E16">
            <v>82.17</v>
          </cell>
          <cell r="F16">
            <v>129.13</v>
          </cell>
          <cell r="G16">
            <v>7.23</v>
          </cell>
        </row>
        <row r="17">
          <cell r="A17">
            <v>2014</v>
          </cell>
          <cell r="B17">
            <v>83.73</v>
          </cell>
          <cell r="C17">
            <v>131.59</v>
          </cell>
          <cell r="D17">
            <v>7.38</v>
          </cell>
          <cell r="E17">
            <v>83.73</v>
          </cell>
          <cell r="F17">
            <v>131.59</v>
          </cell>
          <cell r="G17">
            <v>7.38</v>
          </cell>
        </row>
        <row r="18">
          <cell r="A18">
            <v>2015</v>
          </cell>
          <cell r="B18">
            <v>85.32</v>
          </cell>
          <cell r="C18">
            <v>134.09</v>
          </cell>
          <cell r="D18">
            <v>7.38</v>
          </cell>
          <cell r="E18">
            <v>85.32</v>
          </cell>
          <cell r="F18">
            <v>134.09</v>
          </cell>
          <cell r="G18">
            <v>7.38</v>
          </cell>
        </row>
        <row r="19">
          <cell r="A19">
            <v>2016</v>
          </cell>
          <cell r="B19">
            <v>86.95</v>
          </cell>
          <cell r="C19">
            <v>136.65</v>
          </cell>
          <cell r="D19">
            <v>7.14</v>
          </cell>
          <cell r="E19">
            <v>86.95</v>
          </cell>
          <cell r="F19">
            <v>136.65</v>
          </cell>
          <cell r="G19">
            <v>7.14</v>
          </cell>
        </row>
        <row r="20">
          <cell r="A20">
            <v>2017</v>
          </cell>
          <cell r="B20">
            <v>88.61</v>
          </cell>
          <cell r="C20">
            <v>139.26</v>
          </cell>
          <cell r="D20">
            <v>7.07</v>
          </cell>
          <cell r="E20">
            <v>88.61</v>
          </cell>
          <cell r="F20">
            <v>139.26</v>
          </cell>
          <cell r="G20">
            <v>7.07</v>
          </cell>
        </row>
        <row r="21">
          <cell r="A21">
            <v>2018</v>
          </cell>
          <cell r="B21">
            <v>90.3</v>
          </cell>
          <cell r="C21">
            <v>141.91</v>
          </cell>
          <cell r="D21">
            <v>7.15</v>
          </cell>
          <cell r="E21">
            <v>90.3</v>
          </cell>
          <cell r="F21">
            <v>141.91</v>
          </cell>
          <cell r="G21">
            <v>7.15</v>
          </cell>
        </row>
        <row r="22">
          <cell r="A22">
            <v>2019</v>
          </cell>
          <cell r="B22">
            <v>92.03</v>
          </cell>
          <cell r="C22">
            <v>144.63</v>
          </cell>
          <cell r="D22">
            <v>7.5</v>
          </cell>
          <cell r="E22">
            <v>92.03</v>
          </cell>
          <cell r="F22">
            <v>144.63</v>
          </cell>
          <cell r="G22">
            <v>7.5</v>
          </cell>
        </row>
        <row r="23">
          <cell r="A23">
            <v>2020</v>
          </cell>
          <cell r="B23">
            <v>93.79</v>
          </cell>
          <cell r="C23">
            <v>147.38999999999999</v>
          </cell>
          <cell r="D23">
            <v>7.93</v>
          </cell>
          <cell r="E23">
            <v>93.79</v>
          </cell>
          <cell r="F23">
            <v>147.38999999999999</v>
          </cell>
          <cell r="G23">
            <v>7.93</v>
          </cell>
        </row>
        <row r="24">
          <cell r="A24">
            <v>2021</v>
          </cell>
          <cell r="B24">
            <v>95.57</v>
          </cell>
          <cell r="C24">
            <v>150.21</v>
          </cell>
          <cell r="D24">
            <v>8.44</v>
          </cell>
          <cell r="E24">
            <v>95.57</v>
          </cell>
          <cell r="F24">
            <v>150.21</v>
          </cell>
          <cell r="G24">
            <v>8.44</v>
          </cell>
        </row>
        <row r="25">
          <cell r="A25">
            <v>2022</v>
          </cell>
          <cell r="B25">
            <v>97.4</v>
          </cell>
          <cell r="C25">
            <v>153.07</v>
          </cell>
          <cell r="D25">
            <v>8.42</v>
          </cell>
          <cell r="E25">
            <v>97.4</v>
          </cell>
          <cell r="F25">
            <v>153.07</v>
          </cell>
          <cell r="G25">
            <v>8.42</v>
          </cell>
        </row>
        <row r="26">
          <cell r="A26">
            <v>2023</v>
          </cell>
          <cell r="B26">
            <v>99.26</v>
          </cell>
          <cell r="C26">
            <v>155.99</v>
          </cell>
          <cell r="D26">
            <v>8.5</v>
          </cell>
          <cell r="E26">
            <v>99.26</v>
          </cell>
          <cell r="F26">
            <v>155.99</v>
          </cell>
          <cell r="G26">
            <v>8.5</v>
          </cell>
        </row>
        <row r="27">
          <cell r="A27">
            <v>2024</v>
          </cell>
          <cell r="B27">
            <v>101.16</v>
          </cell>
          <cell r="C27">
            <v>158.97</v>
          </cell>
          <cell r="D27">
            <v>7.3</v>
          </cell>
          <cell r="E27">
            <v>101.16</v>
          </cell>
          <cell r="F27">
            <v>158.97</v>
          </cell>
          <cell r="G27">
            <v>7.3</v>
          </cell>
        </row>
        <row r="28">
          <cell r="A28">
            <v>2025</v>
          </cell>
          <cell r="B28">
            <v>103.08</v>
          </cell>
          <cell r="C28">
            <v>162.01</v>
          </cell>
          <cell r="D28">
            <v>7.66</v>
          </cell>
          <cell r="E28">
            <v>103.08</v>
          </cell>
          <cell r="F28">
            <v>162.01</v>
          </cell>
          <cell r="G28">
            <v>7.66</v>
          </cell>
        </row>
        <row r="29">
          <cell r="A29">
            <v>2026</v>
          </cell>
          <cell r="B29">
            <v>105.05</v>
          </cell>
          <cell r="C29">
            <v>165.1</v>
          </cell>
          <cell r="D29">
            <v>8.2200000000000006</v>
          </cell>
          <cell r="E29">
            <v>105.05</v>
          </cell>
          <cell r="F29">
            <v>165.1</v>
          </cell>
          <cell r="G29">
            <v>8.2200000000000006</v>
          </cell>
        </row>
        <row r="30">
          <cell r="A30">
            <v>2027</v>
          </cell>
          <cell r="B30">
            <v>107.06</v>
          </cell>
          <cell r="C30">
            <v>168.25</v>
          </cell>
          <cell r="D30">
            <v>8.33</v>
          </cell>
          <cell r="E30">
            <v>107.06</v>
          </cell>
          <cell r="F30">
            <v>168.25</v>
          </cell>
          <cell r="G30">
            <v>8.33</v>
          </cell>
        </row>
        <row r="31">
          <cell r="A31">
            <v>2028</v>
          </cell>
          <cell r="B31">
            <v>109.1</v>
          </cell>
          <cell r="C31">
            <v>171.46</v>
          </cell>
          <cell r="D31">
            <v>8.7200000000000006</v>
          </cell>
          <cell r="E31">
            <v>109.1</v>
          </cell>
          <cell r="F31">
            <v>171.46</v>
          </cell>
          <cell r="G31">
            <v>8.7200000000000006</v>
          </cell>
        </row>
        <row r="32">
          <cell r="A32">
            <v>2029</v>
          </cell>
          <cell r="B32">
            <v>111.18</v>
          </cell>
          <cell r="C32">
            <v>174.74</v>
          </cell>
          <cell r="D32">
            <v>9.02</v>
          </cell>
          <cell r="E32">
            <v>111.18</v>
          </cell>
          <cell r="F32">
            <v>174.74</v>
          </cell>
          <cell r="G32">
            <v>9.02</v>
          </cell>
        </row>
        <row r="33">
          <cell r="A33">
            <v>2030</v>
          </cell>
          <cell r="B33">
            <v>113.31</v>
          </cell>
          <cell r="C33">
            <v>178.07</v>
          </cell>
          <cell r="D33">
            <v>9.52</v>
          </cell>
          <cell r="E33">
            <v>113.31</v>
          </cell>
          <cell r="F33">
            <v>178.07</v>
          </cell>
          <cell r="G33">
            <v>9.52</v>
          </cell>
        </row>
        <row r="35">
          <cell r="A35" t="str">
            <v>CCCT Capacity Factor</v>
          </cell>
          <cell r="B35">
            <v>0.51500000000000001</v>
          </cell>
        </row>
        <row r="36">
          <cell r="A36" t="str">
            <v>CCCT Heat Rate (Btu/kWh)</v>
          </cell>
          <cell r="B36">
            <v>7150</v>
          </cell>
        </row>
        <row r="38">
          <cell r="A38" t="str">
            <v xml:space="preserve">Source:  </v>
          </cell>
          <cell r="E38" t="str">
            <v>(Fiscal Year):</v>
          </cell>
        </row>
      </sheetData>
      <sheetData sheetId="35" refreshError="1"/>
      <sheetData sheetId="36" refreshError="1"/>
      <sheetData sheetId="37" refreshError="1"/>
      <sheetData sheetId="38">
        <row r="23">
          <cell r="E23">
            <v>0.79351793004909776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4">
          <cell r="B14" t="str">
            <v>3 Phase - 447 AAC &amp; 4\0 AAC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>
        <row r="46">
          <cell r="G46">
            <v>0.1081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 refreshError="1"/>
      <sheetData sheetId="82" refreshError="1"/>
      <sheetData sheetId="83">
        <row r="32">
          <cell r="G32">
            <v>137.13321646485971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9">
          <cell r="L9">
            <v>8.2837271695077097E-2</v>
          </cell>
        </row>
        <row r="19">
          <cell r="K19">
            <v>0.47799999999999998</v>
          </cell>
        </row>
        <row r="20">
          <cell r="K20">
            <v>3.0000000000000001E-3</v>
          </cell>
        </row>
        <row r="21">
          <cell r="K21">
            <v>0.51900000000000002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61">
          <cell r="H61">
            <v>5.6674747264269187E-2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I15" sqref="I15"/>
    </sheetView>
  </sheetViews>
  <sheetFormatPr defaultRowHeight="15"/>
  <cols>
    <col min="1" max="1" width="11.5703125" customWidth="1"/>
    <col min="2" max="2" width="17" customWidth="1"/>
    <col min="3" max="3" width="16.5703125" customWidth="1"/>
    <col min="4" max="4" width="15" customWidth="1"/>
    <col min="5" max="5" width="14.42578125" customWidth="1"/>
    <col min="6" max="6" width="16" customWidth="1"/>
  </cols>
  <sheetData>
    <row r="1" spans="1:6">
      <c r="A1" s="1" t="s">
        <v>69</v>
      </c>
      <c r="B1" s="1"/>
      <c r="C1" s="1"/>
      <c r="D1" s="1"/>
      <c r="E1" s="1"/>
      <c r="F1" s="2" t="s">
        <v>0</v>
      </c>
    </row>
    <row r="2" spans="1:6">
      <c r="A2" s="1" t="s">
        <v>68</v>
      </c>
      <c r="B2" s="1"/>
      <c r="C2" s="1"/>
      <c r="D2" s="1"/>
      <c r="E2" s="1"/>
      <c r="F2" s="3" t="s">
        <v>1</v>
      </c>
    </row>
    <row r="3" spans="1:6" ht="15" customHeight="1">
      <c r="A3" s="1"/>
      <c r="B3" s="1"/>
      <c r="C3" s="1"/>
      <c r="D3" s="1"/>
      <c r="E3" s="1"/>
      <c r="F3" s="1"/>
    </row>
    <row r="4" spans="1:6">
      <c r="A4" s="1" t="s">
        <v>2</v>
      </c>
      <c r="B4" s="1"/>
      <c r="C4" s="1"/>
      <c r="D4" s="1"/>
      <c r="E4" s="1"/>
      <c r="F4" s="2"/>
    </row>
    <row r="5" spans="1:6">
      <c r="A5" s="1" t="s">
        <v>71</v>
      </c>
      <c r="B5" s="1"/>
      <c r="C5" s="60">
        <f>'Data and Calculations'!C8</f>
        <v>19999999.999999996</v>
      </c>
      <c r="E5" s="1"/>
      <c r="F5" s="1"/>
    </row>
    <row r="6" spans="1:6">
      <c r="A6" s="1"/>
      <c r="B6" s="1"/>
      <c r="C6" s="1"/>
      <c r="D6" s="1"/>
      <c r="E6" s="1"/>
      <c r="F6" s="5" t="s">
        <v>3</v>
      </c>
    </row>
    <row r="7" spans="1:6">
      <c r="A7" s="5" t="s">
        <v>4</v>
      </c>
      <c r="B7" s="5" t="s">
        <v>5</v>
      </c>
      <c r="C7" s="5" t="s">
        <v>6</v>
      </c>
      <c r="D7" s="5" t="s">
        <v>7</v>
      </c>
      <c r="E7" s="5" t="s">
        <v>7</v>
      </c>
      <c r="F7" s="5" t="s">
        <v>8</v>
      </c>
    </row>
    <row r="8" spans="1:6">
      <c r="A8" s="6" t="s">
        <v>9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13</v>
      </c>
    </row>
    <row r="9" spans="1:6">
      <c r="A9" s="2" t="s">
        <v>14</v>
      </c>
      <c r="B9" s="7">
        <f>'Data and Calculations'!R36/12</f>
        <v>509682.12196666648</v>
      </c>
      <c r="C9" s="7">
        <f t="shared" ref="C9:C15" si="0">B9*$F$49</f>
        <v>518250.74689223076</v>
      </c>
      <c r="D9" s="4">
        <v>0</v>
      </c>
      <c r="E9" s="4">
        <f>D9*C9</f>
        <v>0</v>
      </c>
      <c r="F9" s="4">
        <f>E9</f>
        <v>0</v>
      </c>
    </row>
    <row r="10" spans="1:6">
      <c r="A10" s="2" t="s">
        <v>15</v>
      </c>
      <c r="B10" s="7">
        <f>'Data and Calculations'!R41/12</f>
        <v>101771.40343333321</v>
      </c>
      <c r="C10" s="7">
        <f t="shared" si="0"/>
        <v>103482.35413492667</v>
      </c>
      <c r="D10" s="4">
        <f>'Data and Calculations'!C12</f>
        <v>5.5277532286934257</v>
      </c>
      <c r="E10" s="4">
        <f t="shared" ref="E10:E15" si="1">D10*C10</f>
        <v>572024.91718213737</v>
      </c>
      <c r="F10" s="4">
        <f>F9+(E10*12)</f>
        <v>6864299.006185649</v>
      </c>
    </row>
    <row r="11" spans="1:6">
      <c r="A11" s="2" t="s">
        <v>16</v>
      </c>
      <c r="B11" s="7">
        <f>'Data and Calculations'!R46/12</f>
        <v>36245.153766666634</v>
      </c>
      <c r="C11" s="7">
        <f t="shared" si="0"/>
        <v>36854.496560166226</v>
      </c>
      <c r="D11" s="4">
        <f>'Data and Calculations'!C13</f>
        <v>11.055506457386851</v>
      </c>
      <c r="E11" s="4">
        <f t="shared" si="1"/>
        <v>407445.12470465922</v>
      </c>
      <c r="F11" s="4">
        <f t="shared" ref="F11:F15" si="2">F10+(E11*12)</f>
        <v>11753640.502641559</v>
      </c>
    </row>
    <row r="12" spans="1:6">
      <c r="A12" s="2" t="s">
        <v>17</v>
      </c>
      <c r="B12" s="7">
        <f>'Data and Calculations'!R47/12</f>
        <v>19171.799158333317</v>
      </c>
      <c r="C12" s="7">
        <f t="shared" si="0"/>
        <v>19494.109769312035</v>
      </c>
      <c r="D12" s="4">
        <f>'Data and Calculations'!C14</f>
        <v>22.111012914773703</v>
      </c>
      <c r="E12" s="4">
        <f t="shared" si="1"/>
        <v>431034.51287127461</v>
      </c>
      <c r="F12" s="4">
        <f t="shared" si="2"/>
        <v>16926054.657096855</v>
      </c>
    </row>
    <row r="13" spans="1:6">
      <c r="A13" s="2" t="s">
        <v>18</v>
      </c>
      <c r="B13" s="7">
        <f>'Data and Calculations'!R48/12</f>
        <v>3957.9019166666658</v>
      </c>
      <c r="C13" s="7">
        <f t="shared" si="0"/>
        <v>4024.4409918165425</v>
      </c>
      <c r="D13" s="4">
        <f>'Data and Calculations'!C15</f>
        <v>33.16651937216055</v>
      </c>
      <c r="E13" s="4">
        <f t="shared" si="1"/>
        <v>133476.70011720038</v>
      </c>
      <c r="F13" s="4">
        <f t="shared" si="2"/>
        <v>18527775.058503259</v>
      </c>
    </row>
    <row r="14" spans="1:6">
      <c r="A14" s="2" t="s">
        <v>19</v>
      </c>
      <c r="B14" s="7">
        <f>'Data and Calculations'!R49/12</f>
        <v>1225.1949583333335</v>
      </c>
      <c r="C14" s="7">
        <f t="shared" si="0"/>
        <v>1245.7925732116855</v>
      </c>
      <c r="D14" s="4">
        <f>'Data and Calculations'!C16</f>
        <v>44.222025829547405</v>
      </c>
      <c r="E14" s="4">
        <f t="shared" si="1"/>
        <v>55091.471350825486</v>
      </c>
      <c r="F14" s="4">
        <f t="shared" si="2"/>
        <v>19188872.714713164</v>
      </c>
    </row>
    <row r="15" spans="1:6">
      <c r="A15" s="2" t="s">
        <v>20</v>
      </c>
      <c r="B15" s="7">
        <f>'Data and Calculations'!R50/12</f>
        <v>1202.59275</v>
      </c>
      <c r="C15" s="7">
        <f t="shared" si="0"/>
        <v>1222.810383244014</v>
      </c>
      <c r="D15" s="4">
        <f>'Data and Calculations'!C17</f>
        <v>55.27753228693426</v>
      </c>
      <c r="E15" s="4">
        <f t="shared" si="1"/>
        <v>67593.940440569437</v>
      </c>
      <c r="F15" s="4">
        <f t="shared" si="2"/>
        <v>19999999.999999996</v>
      </c>
    </row>
    <row r="16" spans="1:6" ht="12.75" customHeight="1">
      <c r="A16" s="2"/>
      <c r="B16" s="7"/>
      <c r="C16" s="7"/>
      <c r="D16" s="8"/>
      <c r="E16" s="7"/>
      <c r="F16" s="7"/>
    </row>
    <row r="17" spans="1:6">
      <c r="A17" s="9" t="s">
        <v>21</v>
      </c>
      <c r="B17" s="1"/>
      <c r="C17" s="1"/>
      <c r="D17" s="1"/>
      <c r="E17" s="1"/>
      <c r="F17" s="1"/>
    </row>
    <row r="18" spans="1:6">
      <c r="A18" s="1" t="s">
        <v>70</v>
      </c>
      <c r="B18" s="1"/>
      <c r="C18" s="60">
        <f>'Data and Calculations'!F8</f>
        <v>30000000.000000004</v>
      </c>
      <c r="E18" s="1"/>
      <c r="F18" s="1"/>
    </row>
    <row r="19" spans="1:6" ht="12" customHeight="1">
      <c r="A19" s="1"/>
      <c r="B19" s="1"/>
      <c r="C19" s="1"/>
      <c r="D19" s="1"/>
      <c r="E19" s="1"/>
      <c r="F19" s="5" t="s">
        <v>3</v>
      </c>
    </row>
    <row r="20" spans="1:6">
      <c r="A20" s="5" t="s">
        <v>4</v>
      </c>
      <c r="B20" s="5" t="s">
        <v>5</v>
      </c>
      <c r="C20" s="5" t="s">
        <v>6</v>
      </c>
      <c r="D20" s="5" t="s">
        <v>7</v>
      </c>
      <c r="E20" s="5" t="s">
        <v>7</v>
      </c>
      <c r="F20" s="5" t="s">
        <v>8</v>
      </c>
    </row>
    <row r="21" spans="1:6">
      <c r="A21" s="6" t="s">
        <v>9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13</v>
      </c>
    </row>
    <row r="22" spans="1:6">
      <c r="A22" s="2"/>
      <c r="B22" s="1"/>
      <c r="C22" s="1"/>
      <c r="D22" s="1"/>
      <c r="E22" s="1"/>
      <c r="F22" s="1"/>
    </row>
    <row r="23" spans="1:6">
      <c r="A23" s="2" t="s">
        <v>14</v>
      </c>
      <c r="B23" s="7">
        <v>509682.12196666648</v>
      </c>
      <c r="C23" s="7">
        <v>518250.74689223076</v>
      </c>
      <c r="D23" s="4">
        <v>0</v>
      </c>
      <c r="E23" s="4">
        <f>D23*C23</f>
        <v>0</v>
      </c>
      <c r="F23" s="4">
        <f>E23</f>
        <v>0</v>
      </c>
    </row>
    <row r="24" spans="1:6">
      <c r="A24" s="2" t="s">
        <v>15</v>
      </c>
      <c r="B24" s="7">
        <v>101771.40343333321</v>
      </c>
      <c r="C24" s="7">
        <v>103482.35413492667</v>
      </c>
      <c r="D24" s="4">
        <f>'Data and Calculations'!F12</f>
        <v>8.2916298430401394</v>
      </c>
      <c r="E24" s="4">
        <f t="shared" ref="E24:E29" si="3">D24*C24</f>
        <v>858037.37577320624</v>
      </c>
      <c r="F24" s="4">
        <f>F23+(E24*12)</f>
        <v>10296448.509278474</v>
      </c>
    </row>
    <row r="25" spans="1:6">
      <c r="A25" s="2" t="s">
        <v>16</v>
      </c>
      <c r="B25" s="7">
        <v>36245.153766666634</v>
      </c>
      <c r="C25" s="7">
        <v>36854.496560166226</v>
      </c>
      <c r="D25" s="4">
        <f>'Data and Calculations'!F13</f>
        <v>16.583259686080279</v>
      </c>
      <c r="E25" s="4">
        <f t="shared" si="3"/>
        <v>611167.68705698894</v>
      </c>
      <c r="F25" s="4">
        <f t="shared" ref="F25:F29" si="4">F24+(E25*12)</f>
        <v>17630460.753962342</v>
      </c>
    </row>
    <row r="26" spans="1:6">
      <c r="A26" s="2" t="s">
        <v>17</v>
      </c>
      <c r="B26" s="7">
        <v>19171.799158333317</v>
      </c>
      <c r="C26" s="7">
        <v>19494.109769312035</v>
      </c>
      <c r="D26" s="4">
        <f>'Data and Calculations'!F14</f>
        <v>33.166519372160558</v>
      </c>
      <c r="E26" s="4">
        <f t="shared" si="3"/>
        <v>646551.76930691197</v>
      </c>
      <c r="F26" s="4">
        <f t="shared" si="4"/>
        <v>25389081.985645287</v>
      </c>
    </row>
    <row r="27" spans="1:6">
      <c r="A27" s="2" t="s">
        <v>18</v>
      </c>
      <c r="B27" s="7">
        <v>3957.9019166666658</v>
      </c>
      <c r="C27" s="7">
        <v>4024.4409918165425</v>
      </c>
      <c r="D27" s="4">
        <f>'Data and Calculations'!F15</f>
        <v>49.749779058240833</v>
      </c>
      <c r="E27" s="4">
        <f t="shared" si="3"/>
        <v>200215.0501758006</v>
      </c>
      <c r="F27" s="4">
        <f t="shared" si="4"/>
        <v>27791662.587754894</v>
      </c>
    </row>
    <row r="28" spans="1:6">
      <c r="A28" s="2" t="s">
        <v>19</v>
      </c>
      <c r="B28" s="7">
        <v>1225.1949583333335</v>
      </c>
      <c r="C28" s="7">
        <v>1245.7925732116855</v>
      </c>
      <c r="D28" s="4">
        <f>'Data and Calculations'!F16</f>
        <v>66.333038744321115</v>
      </c>
      <c r="E28" s="4">
        <f t="shared" si="3"/>
        <v>82637.207026238233</v>
      </c>
      <c r="F28" s="4">
        <f t="shared" si="4"/>
        <v>28783309.072069753</v>
      </c>
    </row>
    <row r="29" spans="1:6">
      <c r="A29" s="2" t="s">
        <v>20</v>
      </c>
      <c r="B29" s="7">
        <v>1202.59275</v>
      </c>
      <c r="C29" s="7">
        <v>1222.810383244014</v>
      </c>
      <c r="D29" s="4">
        <f>'Data and Calculations'!F17</f>
        <v>82.916298430401397</v>
      </c>
      <c r="E29" s="4">
        <f t="shared" si="3"/>
        <v>101390.91066085418</v>
      </c>
      <c r="F29" s="4">
        <f t="shared" si="4"/>
        <v>30000000.000000004</v>
      </c>
    </row>
    <row r="30" spans="1:6" ht="12.75" customHeight="1">
      <c r="A30" s="1"/>
      <c r="B30" s="1"/>
      <c r="C30" s="1"/>
      <c r="D30" s="1"/>
      <c r="E30" s="1"/>
      <c r="F30" s="1"/>
    </row>
    <row r="31" spans="1:6">
      <c r="A31" s="10" t="s">
        <v>22</v>
      </c>
      <c r="B31" s="1"/>
      <c r="C31" s="1"/>
      <c r="D31" s="1"/>
      <c r="E31" s="1"/>
      <c r="F31" s="1"/>
    </row>
    <row r="32" spans="1:6">
      <c r="A32" s="1" t="s">
        <v>70</v>
      </c>
      <c r="B32" s="1"/>
      <c r="C32" s="60">
        <f>'Data and Calculations'!I8</f>
        <v>39999999.999999993</v>
      </c>
      <c r="E32" s="1"/>
      <c r="F32" s="1"/>
    </row>
    <row r="33" spans="1:6" ht="12.75" customHeight="1">
      <c r="A33" s="1"/>
      <c r="B33" s="1"/>
      <c r="C33" s="1"/>
      <c r="D33" s="1"/>
      <c r="E33" s="1"/>
      <c r="F33" s="5" t="s">
        <v>3</v>
      </c>
    </row>
    <row r="34" spans="1:6">
      <c r="A34" s="5" t="s">
        <v>4</v>
      </c>
      <c r="B34" s="5" t="s">
        <v>5</v>
      </c>
      <c r="C34" s="5" t="s">
        <v>6</v>
      </c>
      <c r="D34" s="5" t="s">
        <v>7</v>
      </c>
      <c r="E34" s="5" t="s">
        <v>7</v>
      </c>
      <c r="F34" s="5" t="s">
        <v>8</v>
      </c>
    </row>
    <row r="35" spans="1:6">
      <c r="A35" s="6" t="s">
        <v>9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13</v>
      </c>
    </row>
    <row r="36" spans="1:6">
      <c r="A36" s="2" t="s">
        <v>14</v>
      </c>
      <c r="B36" s="7">
        <v>509682.12196666648</v>
      </c>
      <c r="C36" s="7">
        <v>518250.74689223076</v>
      </c>
      <c r="D36" s="4">
        <v>0</v>
      </c>
      <c r="E36" s="4">
        <f>D36*C36</f>
        <v>0</v>
      </c>
      <c r="F36" s="4">
        <f>E36</f>
        <v>0</v>
      </c>
    </row>
    <row r="37" spans="1:6">
      <c r="A37" s="2" t="s">
        <v>15</v>
      </c>
      <c r="B37" s="7">
        <v>101771.40343333321</v>
      </c>
      <c r="C37" s="7">
        <v>103482.35413492667</v>
      </c>
      <c r="D37" s="4">
        <f>'Data and Calculations'!I12</f>
        <v>11.055506457386851</v>
      </c>
      <c r="E37" s="4">
        <f t="shared" ref="E37:E42" si="5">D37*C37</f>
        <v>1144049.8343642747</v>
      </c>
      <c r="F37" s="4">
        <f>F36+(E37*12)</f>
        <v>13728598.012371298</v>
      </c>
    </row>
    <row r="38" spans="1:6">
      <c r="A38" s="2" t="s">
        <v>16</v>
      </c>
      <c r="B38" s="7">
        <v>36245.153766666634</v>
      </c>
      <c r="C38" s="7">
        <v>36854.496560166226</v>
      </c>
      <c r="D38" s="4">
        <f>'Data and Calculations'!I13</f>
        <v>22.111012914773703</v>
      </c>
      <c r="E38" s="4">
        <f t="shared" si="5"/>
        <v>814890.24940931844</v>
      </c>
      <c r="F38" s="4">
        <f t="shared" ref="F38:F42" si="6">F37+(E38*12)</f>
        <v>23507281.005283117</v>
      </c>
    </row>
    <row r="39" spans="1:6">
      <c r="A39" s="2" t="s">
        <v>17</v>
      </c>
      <c r="B39" s="7">
        <v>19171.799158333317</v>
      </c>
      <c r="C39" s="7">
        <v>19494.109769312035</v>
      </c>
      <c r="D39" s="4">
        <f>'Data and Calculations'!I14</f>
        <v>44.222025829547405</v>
      </c>
      <c r="E39" s="4">
        <f t="shared" si="5"/>
        <v>862069.02574254922</v>
      </c>
      <c r="F39" s="4">
        <f t="shared" si="6"/>
        <v>33852109.314193711</v>
      </c>
    </row>
    <row r="40" spans="1:6">
      <c r="A40" s="2" t="s">
        <v>18</v>
      </c>
      <c r="B40" s="7">
        <v>3957.9019166666658</v>
      </c>
      <c r="C40" s="7">
        <v>4024.4409918165425</v>
      </c>
      <c r="D40" s="4">
        <f>'Data and Calculations'!I15</f>
        <v>66.333038744321101</v>
      </c>
      <c r="E40" s="4">
        <f t="shared" si="5"/>
        <v>266953.40023440076</v>
      </c>
      <c r="F40" s="4">
        <f t="shared" si="6"/>
        <v>37055550.117006518</v>
      </c>
    </row>
    <row r="41" spans="1:6">
      <c r="A41" s="2" t="s">
        <v>19</v>
      </c>
      <c r="B41" s="7">
        <v>1225.1949583333335</v>
      </c>
      <c r="C41" s="7">
        <v>1245.7925732116855</v>
      </c>
      <c r="D41" s="4">
        <f>'Data and Calculations'!I16</f>
        <v>88.444051659094811</v>
      </c>
      <c r="E41" s="4">
        <f t="shared" si="5"/>
        <v>110182.94270165097</v>
      </c>
      <c r="F41" s="4">
        <f t="shared" si="6"/>
        <v>38377745.429426327</v>
      </c>
    </row>
    <row r="42" spans="1:6">
      <c r="A42" s="2" t="s">
        <v>20</v>
      </c>
      <c r="B42" s="7">
        <v>1202.59275</v>
      </c>
      <c r="C42" s="7">
        <v>1222.810383244014</v>
      </c>
      <c r="D42" s="4">
        <f>'Data and Calculations'!I17</f>
        <v>110.55506457386852</v>
      </c>
      <c r="E42" s="4">
        <f t="shared" si="5"/>
        <v>135187.88088113887</v>
      </c>
      <c r="F42" s="4">
        <f t="shared" si="6"/>
        <v>39999999.999999993</v>
      </c>
    </row>
    <row r="43" spans="1:6">
      <c r="A43" s="2"/>
      <c r="B43" s="7"/>
      <c r="C43" s="7"/>
      <c r="D43" s="4"/>
      <c r="E43" s="4"/>
      <c r="F43" s="4"/>
    </row>
    <row r="44" spans="1:6">
      <c r="A44" s="2"/>
      <c r="B44" s="7"/>
      <c r="C44" s="7"/>
      <c r="D44" s="4"/>
      <c r="E44" s="4"/>
      <c r="F44" s="4"/>
    </row>
    <row r="45" spans="1:6" ht="12" customHeight="1">
      <c r="A45" s="1"/>
      <c r="B45" s="1"/>
      <c r="C45" s="1"/>
      <c r="D45" s="1"/>
      <c r="E45" s="1"/>
      <c r="F45" s="1"/>
    </row>
    <row r="46" spans="1:6">
      <c r="A46" s="10" t="s">
        <v>23</v>
      </c>
      <c r="B46" s="1"/>
      <c r="C46" s="1"/>
      <c r="D46" s="1"/>
      <c r="E46" s="1"/>
      <c r="F46" s="1"/>
    </row>
    <row r="47" spans="1:6">
      <c r="A47" s="10" t="s">
        <v>24</v>
      </c>
      <c r="B47" s="1"/>
      <c r="C47" s="1"/>
      <c r="D47" s="1"/>
      <c r="E47" s="1"/>
      <c r="F47" s="7">
        <v>8079074</v>
      </c>
    </row>
    <row r="48" spans="1:6">
      <c r="A48" s="10" t="s">
        <v>25</v>
      </c>
      <c r="B48" s="1"/>
      <c r="C48" s="1"/>
      <c r="D48" s="1"/>
      <c r="E48" s="1"/>
      <c r="F48" s="7">
        <v>8214897</v>
      </c>
    </row>
    <row r="49" spans="1:6">
      <c r="A49" s="10" t="s">
        <v>26</v>
      </c>
      <c r="B49" s="1"/>
      <c r="C49" s="1"/>
      <c r="D49" s="1"/>
      <c r="E49" s="1"/>
      <c r="F49" s="11">
        <f>F48/F47</f>
        <v>1.0168117039155724</v>
      </c>
    </row>
  </sheetData>
  <pageMargins left="0.77" right="0.59" top="0.77" bottom="0.5" header="0.4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S54"/>
  <sheetViews>
    <sheetView workbookViewId="0">
      <selection activeCell="N11" sqref="N11"/>
    </sheetView>
  </sheetViews>
  <sheetFormatPr defaultRowHeight="15"/>
  <cols>
    <col min="1" max="1" width="5.140625" customWidth="1"/>
    <col min="2" max="2" width="10.85546875" customWidth="1"/>
    <col min="3" max="3" width="10.140625" bestFit="1" customWidth="1"/>
    <col min="6" max="6" width="10.140625" bestFit="1" customWidth="1"/>
    <col min="9" max="9" width="12" customWidth="1"/>
    <col min="15" max="15" width="2.7109375" customWidth="1"/>
    <col min="16" max="16" width="0" hidden="1" customWidth="1"/>
    <col min="17" max="17" width="10.42578125" hidden="1" customWidth="1"/>
    <col min="18" max="18" width="9.85546875" hidden="1" customWidth="1"/>
    <col min="19" max="19" width="11.5703125" hidden="1" customWidth="1"/>
    <col min="20" max="20" width="0" hidden="1" customWidth="1"/>
  </cols>
  <sheetData>
    <row r="1" spans="1:14">
      <c r="A1" t="s">
        <v>27</v>
      </c>
      <c r="I1" s="12" t="s">
        <v>28</v>
      </c>
      <c r="N1" s="13">
        <v>8079074</v>
      </c>
    </row>
    <row r="2" spans="1:14">
      <c r="A2" t="s">
        <v>29</v>
      </c>
      <c r="I2" s="12" t="s">
        <v>25</v>
      </c>
      <c r="N2" s="13">
        <v>8214897</v>
      </c>
    </row>
    <row r="3" spans="1:14">
      <c r="A3" t="s">
        <v>30</v>
      </c>
      <c r="I3" s="12" t="s">
        <v>31</v>
      </c>
      <c r="N3" s="14">
        <f>N2/N1</f>
        <v>1.0168117039155724</v>
      </c>
    </row>
    <row r="5" spans="1:14">
      <c r="B5" t="s">
        <v>32</v>
      </c>
      <c r="E5" t="s">
        <v>33</v>
      </c>
      <c r="H5" t="s">
        <v>34</v>
      </c>
    </row>
    <row r="6" spans="1:14">
      <c r="B6" s="15" t="s">
        <v>35</v>
      </c>
      <c r="C6" s="16"/>
      <c r="D6" s="17"/>
      <c r="E6" s="15" t="s">
        <v>35</v>
      </c>
      <c r="F6" s="16"/>
      <c r="H6" s="15" t="s">
        <v>35</v>
      </c>
      <c r="I6" s="16"/>
    </row>
    <row r="7" spans="1:14">
      <c r="B7" s="18" t="s">
        <v>36</v>
      </c>
      <c r="C7" s="19" t="s">
        <v>37</v>
      </c>
      <c r="D7" s="20"/>
      <c r="E7" s="18" t="s">
        <v>36</v>
      </c>
      <c r="F7" s="19" t="s">
        <v>37</v>
      </c>
      <c r="H7" s="18" t="s">
        <v>36</v>
      </c>
      <c r="I7" s="19" t="s">
        <v>37</v>
      </c>
      <c r="K7" s="21"/>
    </row>
    <row r="8" spans="1:14">
      <c r="B8" s="22">
        <f>(20000000)/(($S$41/2)+$S$46+(2*$S$47)+(3*$S$48)+(4*$S$49)+(5*$S$50))</f>
        <v>11.055506457386851</v>
      </c>
      <c r="C8" s="23">
        <f>((0.5*B8)*$S$41)+(B8*$S$46)+((2*B8)*$S$47)+((3*B8)*$S$48)+((4*B8)*$S$49)+((5*B8)*$S$50)</f>
        <v>19999999.999999996</v>
      </c>
      <c r="D8" s="24"/>
      <c r="E8" s="22">
        <f>(30000000)/(($S$41/2)+$S$46+(2*$S$47)+(3*$S$48)+(4*$S$49)+(5*$S$50))</f>
        <v>16.583259686080279</v>
      </c>
      <c r="F8" s="23">
        <f>((0.5*E8)*$S$41)+(E8*$S$46)+((2*E8)*$S$47)+((3*E8)*$S$48)+((4*E8)*$S$49)+((5*E8)*$S$50)</f>
        <v>30000000.000000004</v>
      </c>
      <c r="H8" s="22">
        <f>(40000000)/(($S$41/2)+$S$46+(2*$S$47)+(3*$S$48)+(4*$S$49)+(5*$S$50))</f>
        <v>22.111012914773703</v>
      </c>
      <c r="I8" s="23">
        <f>((0.5*H8)*$S$41)+(H8*$S$46)+((2*H8)*$S$47)+((3*H8)*$S$48)+((4*H8)*$S$49)+((5*H8)*$S$50)</f>
        <v>39999999.999999993</v>
      </c>
    </row>
    <row r="9" spans="1:14" ht="10.5" customHeight="1">
      <c r="B9" s="25"/>
      <c r="C9" s="26"/>
      <c r="D9" s="24"/>
      <c r="E9" s="25"/>
      <c r="F9" s="26"/>
      <c r="H9" s="25"/>
      <c r="I9" s="26"/>
    </row>
    <row r="10" spans="1:14">
      <c r="B10" s="27" t="s">
        <v>38</v>
      </c>
      <c r="C10" s="28" t="s">
        <v>39</v>
      </c>
      <c r="D10" s="24"/>
      <c r="E10" s="27" t="s">
        <v>38</v>
      </c>
      <c r="F10" s="28" t="s">
        <v>39</v>
      </c>
      <c r="H10" s="27" t="s">
        <v>38</v>
      </c>
      <c r="I10" s="28" t="s">
        <v>39</v>
      </c>
    </row>
    <row r="11" spans="1:14">
      <c r="B11" s="29" t="s">
        <v>40</v>
      </c>
      <c r="C11" s="30" t="s">
        <v>12</v>
      </c>
      <c r="D11" s="24"/>
      <c r="E11" s="29" t="s">
        <v>40</v>
      </c>
      <c r="F11" s="30" t="s">
        <v>12</v>
      </c>
      <c r="H11" s="29" t="s">
        <v>40</v>
      </c>
      <c r="I11" s="30" t="s">
        <v>12</v>
      </c>
    </row>
    <row r="12" spans="1:14">
      <c r="B12" s="31" t="s">
        <v>41</v>
      </c>
      <c r="C12" s="32">
        <f>0.5*B8</f>
        <v>5.5277532286934257</v>
      </c>
      <c r="D12" s="24"/>
      <c r="E12" s="31" t="s">
        <v>41</v>
      </c>
      <c r="F12" s="32">
        <f>0.5*E8</f>
        <v>8.2916298430401394</v>
      </c>
      <c r="H12" s="31" t="s">
        <v>41</v>
      </c>
      <c r="I12" s="32">
        <f>0.5*H8</f>
        <v>11.055506457386851</v>
      </c>
    </row>
    <row r="13" spans="1:14">
      <c r="B13" s="31" t="s">
        <v>42</v>
      </c>
      <c r="C13" s="32">
        <f>B8</f>
        <v>11.055506457386851</v>
      </c>
      <c r="D13" s="24"/>
      <c r="E13" s="31" t="s">
        <v>42</v>
      </c>
      <c r="F13" s="32">
        <f>E8</f>
        <v>16.583259686080279</v>
      </c>
      <c r="H13" s="31" t="s">
        <v>42</v>
      </c>
      <c r="I13" s="32">
        <f>H8</f>
        <v>22.111012914773703</v>
      </c>
    </row>
    <row r="14" spans="1:14">
      <c r="B14" s="31" t="s">
        <v>43</v>
      </c>
      <c r="C14" s="32">
        <f>2*B8</f>
        <v>22.111012914773703</v>
      </c>
      <c r="D14" s="24"/>
      <c r="E14" s="31" t="s">
        <v>43</v>
      </c>
      <c r="F14" s="32">
        <f>2*E8</f>
        <v>33.166519372160558</v>
      </c>
      <c r="H14" s="31" t="s">
        <v>43</v>
      </c>
      <c r="I14" s="32">
        <f>2*H8</f>
        <v>44.222025829547405</v>
      </c>
    </row>
    <row r="15" spans="1:14">
      <c r="B15" s="31" t="s">
        <v>44</v>
      </c>
      <c r="C15" s="32">
        <f>3*B8</f>
        <v>33.16651937216055</v>
      </c>
      <c r="D15" s="24"/>
      <c r="E15" s="31" t="s">
        <v>44</v>
      </c>
      <c r="F15" s="32">
        <f>3*E8</f>
        <v>49.749779058240833</v>
      </c>
      <c r="H15" s="31" t="s">
        <v>44</v>
      </c>
      <c r="I15" s="32">
        <f>3*H8</f>
        <v>66.333038744321101</v>
      </c>
    </row>
    <row r="16" spans="1:14">
      <c r="B16" s="31" t="s">
        <v>45</v>
      </c>
      <c r="C16" s="32">
        <f>4*B8</f>
        <v>44.222025829547405</v>
      </c>
      <c r="D16" s="24"/>
      <c r="E16" s="31" t="s">
        <v>45</v>
      </c>
      <c r="F16" s="32">
        <f>4*E8</f>
        <v>66.333038744321115</v>
      </c>
      <c r="H16" s="31" t="s">
        <v>45</v>
      </c>
      <c r="I16" s="32">
        <f>4*H8</f>
        <v>88.444051659094811</v>
      </c>
    </row>
    <row r="17" spans="2:19">
      <c r="B17" s="33" t="s">
        <v>20</v>
      </c>
      <c r="C17" s="34">
        <f>5*B8</f>
        <v>55.27753228693426</v>
      </c>
      <c r="D17" s="24"/>
      <c r="E17" s="33" t="s">
        <v>20</v>
      </c>
      <c r="F17" s="34">
        <f>5*E8</f>
        <v>82.916298430401397</v>
      </c>
      <c r="H17" s="33" t="s">
        <v>20</v>
      </c>
      <c r="I17" s="34">
        <f>5*H8</f>
        <v>110.55506457386852</v>
      </c>
    </row>
    <row r="19" spans="2:19">
      <c r="P19" s="35" t="s">
        <v>46</v>
      </c>
      <c r="Q19" s="35" t="s">
        <v>47</v>
      </c>
      <c r="R19" s="35" t="s">
        <v>48</v>
      </c>
      <c r="S19" s="36" t="s">
        <v>49</v>
      </c>
    </row>
    <row r="20" spans="2:19">
      <c r="C20" s="37" t="s">
        <v>50</v>
      </c>
      <c r="D20" s="37" t="s">
        <v>51</v>
      </c>
      <c r="E20" s="37" t="s">
        <v>52</v>
      </c>
      <c r="F20" s="37" t="s">
        <v>53</v>
      </c>
      <c r="G20" s="37" t="s">
        <v>54</v>
      </c>
      <c r="H20" s="37" t="s">
        <v>55</v>
      </c>
      <c r="I20" s="37" t="s">
        <v>56</v>
      </c>
      <c r="J20" s="37" t="s">
        <v>57</v>
      </c>
      <c r="K20" s="37" t="s">
        <v>58</v>
      </c>
      <c r="L20" s="37" t="s">
        <v>59</v>
      </c>
      <c r="M20" s="37" t="s">
        <v>60</v>
      </c>
      <c r="N20" s="37" t="s">
        <v>61</v>
      </c>
      <c r="P20" s="38" t="s">
        <v>62</v>
      </c>
      <c r="Q20" s="39" t="s">
        <v>63</v>
      </c>
      <c r="R20" s="39" t="s">
        <v>46</v>
      </c>
      <c r="S20" s="39" t="s">
        <v>46</v>
      </c>
    </row>
    <row r="21" spans="2:19">
      <c r="B21" s="40" t="s">
        <v>64</v>
      </c>
      <c r="C21" s="41">
        <v>201007</v>
      </c>
      <c r="D21" s="41">
        <v>201008</v>
      </c>
      <c r="E21" s="41">
        <v>201009</v>
      </c>
      <c r="F21" s="41">
        <v>201010</v>
      </c>
      <c r="G21" s="41">
        <v>201011</v>
      </c>
      <c r="H21" s="41">
        <v>201012</v>
      </c>
      <c r="I21" s="41">
        <v>201101</v>
      </c>
      <c r="J21" s="41">
        <v>201102</v>
      </c>
      <c r="K21" s="41">
        <v>201103</v>
      </c>
      <c r="L21" s="41">
        <v>201104</v>
      </c>
      <c r="M21" s="41">
        <v>201105</v>
      </c>
      <c r="N21" s="42">
        <v>201106</v>
      </c>
      <c r="P21" s="43" t="s">
        <v>65</v>
      </c>
      <c r="Q21" s="43" t="s">
        <v>65</v>
      </c>
      <c r="R21" s="43" t="s">
        <v>65</v>
      </c>
      <c r="S21" s="44" t="s">
        <v>65</v>
      </c>
    </row>
    <row r="22" spans="2:19">
      <c r="B22" s="45">
        <v>0</v>
      </c>
      <c r="C22" s="46">
        <v>3189.7983999999901</v>
      </c>
      <c r="D22" s="47">
        <v>3151.3622</v>
      </c>
      <c r="E22" s="47">
        <v>3079.6812</v>
      </c>
      <c r="F22" s="47">
        <v>2987.7826</v>
      </c>
      <c r="G22" s="47">
        <v>3549.5812999999898</v>
      </c>
      <c r="H22" s="47">
        <v>4305.4961000000103</v>
      </c>
      <c r="I22" s="47">
        <v>4497.8545999999897</v>
      </c>
      <c r="J22" s="47">
        <v>4549.4084999999905</v>
      </c>
      <c r="K22" s="47">
        <v>4544.3154999999897</v>
      </c>
      <c r="L22" s="47">
        <v>4429.0237999999899</v>
      </c>
      <c r="M22" s="47">
        <v>4083.5346</v>
      </c>
      <c r="N22" s="47">
        <v>3284.9016000000001</v>
      </c>
      <c r="P22" s="20">
        <f t="shared" ref="P22:P50" si="0">SUM(C22:N22)</f>
        <v>45652.740399999944</v>
      </c>
      <c r="Q22" s="48">
        <f>P22/12</f>
        <v>3804.3950333333287</v>
      </c>
      <c r="R22" s="49"/>
      <c r="S22" s="50"/>
    </row>
    <row r="23" spans="2:19">
      <c r="B23" s="24">
        <v>20</v>
      </c>
      <c r="C23" s="48">
        <v>4800.3055999999797</v>
      </c>
      <c r="D23" s="48">
        <v>4562.8441999999905</v>
      </c>
      <c r="E23" s="48">
        <v>4614.8871999999901</v>
      </c>
      <c r="F23" s="48">
        <v>4974.7452999999896</v>
      </c>
      <c r="G23" s="48">
        <v>4892.1333999999797</v>
      </c>
      <c r="H23" s="48">
        <v>3883.7174999999902</v>
      </c>
      <c r="I23" s="48">
        <v>3721.9580999999898</v>
      </c>
      <c r="J23" s="48">
        <v>3722.7864999999902</v>
      </c>
      <c r="K23" s="48">
        <v>3951.8289999999902</v>
      </c>
      <c r="L23" s="48">
        <v>4291.2417999999898</v>
      </c>
      <c r="M23" s="48">
        <v>4637.0117999999802</v>
      </c>
      <c r="N23" s="48">
        <v>4796.0917999999801</v>
      </c>
      <c r="P23" s="20">
        <f t="shared" si="0"/>
        <v>52849.552199999838</v>
      </c>
      <c r="Q23" s="48">
        <f t="shared" ref="Q23:Q50" si="1">P23/12</f>
        <v>4404.1293499999865</v>
      </c>
      <c r="R23" s="51"/>
      <c r="S23" s="52"/>
    </row>
    <row r="24" spans="2:19">
      <c r="B24" s="24">
        <v>40</v>
      </c>
      <c r="C24" s="48">
        <v>3547.3580999999999</v>
      </c>
      <c r="D24" s="48">
        <v>2947.7055999999998</v>
      </c>
      <c r="E24" s="48">
        <v>3286.0281999999902</v>
      </c>
      <c r="F24" s="48">
        <v>3943.7159999999899</v>
      </c>
      <c r="G24" s="48">
        <v>4622.0914999999904</v>
      </c>
      <c r="H24" s="48">
        <v>3424.2223999999901</v>
      </c>
      <c r="I24" s="48">
        <v>2972.8293999999901</v>
      </c>
      <c r="J24" s="48">
        <v>3063.9063999999898</v>
      </c>
      <c r="K24" s="48">
        <v>3551.0521999999901</v>
      </c>
      <c r="L24" s="48">
        <v>4136.01079999997</v>
      </c>
      <c r="M24" s="48">
        <v>4538.9199999999801</v>
      </c>
      <c r="N24" s="48">
        <v>4563.9570999999896</v>
      </c>
      <c r="P24" s="20">
        <f t="shared" si="0"/>
        <v>44597.797699999872</v>
      </c>
      <c r="Q24" s="48">
        <f t="shared" si="1"/>
        <v>3716.4831416666561</v>
      </c>
      <c r="R24" s="51"/>
      <c r="S24" s="52"/>
    </row>
    <row r="25" spans="2:19">
      <c r="B25" s="24">
        <v>60</v>
      </c>
      <c r="C25" s="48">
        <v>4172.1245999999901</v>
      </c>
      <c r="D25" s="48">
        <v>3344.4279999999899</v>
      </c>
      <c r="E25" s="48">
        <v>3830.55059999998</v>
      </c>
      <c r="F25" s="48">
        <v>4820.0253999999904</v>
      </c>
      <c r="G25" s="48">
        <v>5108.9114999999902</v>
      </c>
      <c r="H25" s="48">
        <v>3647.58679999999</v>
      </c>
      <c r="I25" s="48">
        <v>3034.8719999999898</v>
      </c>
      <c r="J25" s="48">
        <v>3401.8679999999699</v>
      </c>
      <c r="K25" s="48">
        <v>4131.5289999999804</v>
      </c>
      <c r="L25" s="48">
        <v>4818.89929999998</v>
      </c>
      <c r="M25" s="48">
        <v>5489.5389999999898</v>
      </c>
      <c r="N25" s="48">
        <v>5523.6167000000096</v>
      </c>
      <c r="P25" s="20">
        <f t="shared" si="0"/>
        <v>51323.950899999851</v>
      </c>
      <c r="Q25" s="48">
        <f t="shared" si="1"/>
        <v>4276.9959083333206</v>
      </c>
      <c r="R25" s="51"/>
      <c r="S25" s="52"/>
    </row>
    <row r="26" spans="2:19">
      <c r="B26" s="24">
        <v>80</v>
      </c>
      <c r="C26" s="48">
        <v>4337.4089000000104</v>
      </c>
      <c r="D26" s="48">
        <v>3717.2291999999802</v>
      </c>
      <c r="E26" s="48">
        <v>4207.1896999999899</v>
      </c>
      <c r="F26" s="48">
        <v>5258.2756999999801</v>
      </c>
      <c r="G26" s="48">
        <v>5008.2781999999997</v>
      </c>
      <c r="H26" s="48">
        <v>3740.8329999999901</v>
      </c>
      <c r="I26" s="48">
        <v>3250.9357999999902</v>
      </c>
      <c r="J26" s="48">
        <v>3721.33339999998</v>
      </c>
      <c r="K26" s="48">
        <v>4284.8228999999801</v>
      </c>
      <c r="L26" s="48">
        <v>4887.0816999999797</v>
      </c>
      <c r="M26" s="48">
        <v>5251.09669999998</v>
      </c>
      <c r="N26" s="48">
        <v>5558.6295</v>
      </c>
      <c r="P26" s="20">
        <f t="shared" si="0"/>
        <v>53223.114699999867</v>
      </c>
      <c r="Q26" s="48">
        <f t="shared" si="1"/>
        <v>4435.2595583333223</v>
      </c>
      <c r="R26" s="51"/>
      <c r="S26" s="52"/>
    </row>
    <row r="27" spans="2:19">
      <c r="B27" s="24">
        <v>100</v>
      </c>
      <c r="C27" s="48">
        <v>4852.8204999999898</v>
      </c>
      <c r="D27" s="48">
        <v>3885.6283999999901</v>
      </c>
      <c r="E27" s="48">
        <v>4651.2047999999904</v>
      </c>
      <c r="F27" s="48">
        <v>5876.8580999999904</v>
      </c>
      <c r="G27" s="48">
        <v>5316.0843000000104</v>
      </c>
      <c r="H27" s="48">
        <v>4055.00719999999</v>
      </c>
      <c r="I27" s="48">
        <v>3717.2513999999901</v>
      </c>
      <c r="J27" s="48">
        <v>4288.6508999999696</v>
      </c>
      <c r="K27" s="48">
        <v>4814.1314999999904</v>
      </c>
      <c r="L27" s="48">
        <v>5213.4229999999798</v>
      </c>
      <c r="M27" s="48">
        <v>5974.3712999999998</v>
      </c>
      <c r="N27" s="48">
        <v>6334.1396000000104</v>
      </c>
      <c r="P27" s="20">
        <f t="shared" si="0"/>
        <v>58979.570999999894</v>
      </c>
      <c r="Q27" s="48">
        <f t="shared" si="1"/>
        <v>4914.9642499999909</v>
      </c>
      <c r="R27" s="51"/>
      <c r="S27" s="52"/>
    </row>
    <row r="28" spans="2:19">
      <c r="B28" s="24">
        <v>200</v>
      </c>
      <c r="C28" s="48">
        <v>28143.138699999599</v>
      </c>
      <c r="D28" s="48">
        <v>21891.9656</v>
      </c>
      <c r="E28" s="48">
        <v>29012.0612000002</v>
      </c>
      <c r="F28" s="48">
        <v>39248.931000000499</v>
      </c>
      <c r="G28" s="48">
        <v>36517.158200000304</v>
      </c>
      <c r="H28" s="48">
        <v>24842.708700000301</v>
      </c>
      <c r="I28" s="48">
        <v>23741.578099999901</v>
      </c>
      <c r="J28" s="48">
        <v>28701.111500000799</v>
      </c>
      <c r="K28" s="48">
        <v>33290.793600000798</v>
      </c>
      <c r="L28" s="48">
        <v>37122.0106000007</v>
      </c>
      <c r="M28" s="48">
        <v>42198.9699000002</v>
      </c>
      <c r="N28" s="48">
        <v>42398.780500000103</v>
      </c>
      <c r="P28" s="20">
        <f t="shared" si="0"/>
        <v>387109.2076000034</v>
      </c>
      <c r="Q28" s="48">
        <f t="shared" si="1"/>
        <v>32259.100633333615</v>
      </c>
      <c r="R28" s="51"/>
      <c r="S28" s="52"/>
    </row>
    <row r="29" spans="2:19">
      <c r="B29" s="24">
        <v>300</v>
      </c>
      <c r="C29" s="48">
        <v>38739.857699998996</v>
      </c>
      <c r="D29" s="48">
        <v>27702.423599999998</v>
      </c>
      <c r="E29" s="48">
        <v>41267.122800000099</v>
      </c>
      <c r="F29" s="48">
        <v>58793.617900000303</v>
      </c>
      <c r="G29" s="48">
        <v>59246.836300000701</v>
      </c>
      <c r="H29" s="48">
        <v>38095.428100000201</v>
      </c>
      <c r="I29" s="48">
        <v>35812.608299999702</v>
      </c>
      <c r="J29" s="48">
        <v>46782.889400000298</v>
      </c>
      <c r="K29" s="48">
        <v>54851.392900000203</v>
      </c>
      <c r="L29" s="48">
        <v>61310.695899999897</v>
      </c>
      <c r="M29" s="48">
        <v>68264.535699999804</v>
      </c>
      <c r="N29" s="48">
        <v>65881.235000000393</v>
      </c>
      <c r="P29" s="20">
        <f t="shared" si="0"/>
        <v>596748.64360000053</v>
      </c>
      <c r="Q29" s="48">
        <f t="shared" si="1"/>
        <v>49729.05363333338</v>
      </c>
      <c r="R29" s="51"/>
      <c r="S29" s="52"/>
    </row>
    <row r="30" spans="2:19">
      <c r="B30" s="24">
        <v>400</v>
      </c>
      <c r="C30" s="48">
        <v>47694.540699998601</v>
      </c>
      <c r="D30" s="48">
        <v>34094.354399999902</v>
      </c>
      <c r="E30" s="48">
        <v>51881.4165000004</v>
      </c>
      <c r="F30" s="48">
        <v>71208.084900000002</v>
      </c>
      <c r="G30" s="48">
        <v>75347.626500000406</v>
      </c>
      <c r="H30" s="48">
        <v>50781.457800000098</v>
      </c>
      <c r="I30" s="48">
        <v>48115.986499999897</v>
      </c>
      <c r="J30" s="48">
        <v>63348.834500000201</v>
      </c>
      <c r="K30" s="48">
        <v>72046.755900000106</v>
      </c>
      <c r="L30" s="48">
        <v>78746.588600000003</v>
      </c>
      <c r="M30" s="48">
        <v>84806.178199999602</v>
      </c>
      <c r="N30" s="48">
        <v>80014.265200000198</v>
      </c>
      <c r="P30" s="20">
        <f t="shared" si="0"/>
        <v>758086.08969999943</v>
      </c>
      <c r="Q30" s="48">
        <f t="shared" si="1"/>
        <v>63173.840808333283</v>
      </c>
      <c r="R30" s="51"/>
      <c r="S30" s="52"/>
    </row>
    <row r="31" spans="2:19">
      <c r="B31" s="24">
        <v>500</v>
      </c>
      <c r="C31" s="48">
        <v>52868.5944999985</v>
      </c>
      <c r="D31" s="48">
        <v>40021.908499999998</v>
      </c>
      <c r="E31" s="48">
        <v>57762.437900000201</v>
      </c>
      <c r="F31" s="48">
        <v>76535.030599999795</v>
      </c>
      <c r="G31" s="48">
        <v>82902.401500000095</v>
      </c>
      <c r="H31" s="48">
        <v>59147.660000000098</v>
      </c>
      <c r="I31" s="48">
        <v>56684.578600000401</v>
      </c>
      <c r="J31" s="48">
        <v>73228.478499999997</v>
      </c>
      <c r="K31" s="48">
        <v>80062.478399999905</v>
      </c>
      <c r="L31" s="48">
        <v>85932.5145999995</v>
      </c>
      <c r="M31" s="48">
        <v>90365.920199999702</v>
      </c>
      <c r="N31" s="48">
        <v>84324.809700000202</v>
      </c>
      <c r="P31" s="20">
        <f t="shared" si="0"/>
        <v>839836.81299999845</v>
      </c>
      <c r="Q31" s="48">
        <f t="shared" si="1"/>
        <v>69986.401083333199</v>
      </c>
      <c r="R31" s="51"/>
      <c r="S31" s="52"/>
    </row>
    <row r="32" spans="2:19">
      <c r="B32" s="24">
        <v>600</v>
      </c>
      <c r="C32" s="48">
        <v>54321.736799997998</v>
      </c>
      <c r="D32" s="48">
        <v>42678.942100000102</v>
      </c>
      <c r="E32" s="48">
        <v>59673.960700000098</v>
      </c>
      <c r="F32" s="48">
        <v>72711.906800000099</v>
      </c>
      <c r="G32" s="48">
        <v>80750.401600000303</v>
      </c>
      <c r="H32" s="48">
        <v>63858.412700000103</v>
      </c>
      <c r="I32" s="48">
        <v>60177.727900000398</v>
      </c>
      <c r="J32" s="48">
        <v>74645.768499999802</v>
      </c>
      <c r="K32" s="48">
        <v>79181.313999999693</v>
      </c>
      <c r="L32" s="48">
        <v>82193.325599999895</v>
      </c>
      <c r="M32" s="48">
        <v>83028.122299999595</v>
      </c>
      <c r="N32" s="48">
        <v>79664.639200000194</v>
      </c>
      <c r="P32" s="20">
        <f t="shared" si="0"/>
        <v>832886.25819999818</v>
      </c>
      <c r="Q32" s="48">
        <f t="shared" si="1"/>
        <v>69407.188183333186</v>
      </c>
      <c r="R32" s="51"/>
      <c r="S32" s="52"/>
    </row>
    <row r="33" spans="2:19">
      <c r="B33" s="24">
        <v>700</v>
      </c>
      <c r="C33" s="48">
        <v>53578.430299998603</v>
      </c>
      <c r="D33" s="48">
        <v>44014.5090000001</v>
      </c>
      <c r="E33" s="48">
        <v>57083.279200000201</v>
      </c>
      <c r="F33" s="48">
        <v>65530.455200000099</v>
      </c>
      <c r="G33" s="48">
        <v>71366.981800000198</v>
      </c>
      <c r="H33" s="48">
        <v>62762.077000000099</v>
      </c>
      <c r="I33" s="48">
        <v>60102.190200000397</v>
      </c>
      <c r="J33" s="48">
        <v>68484.599499999997</v>
      </c>
      <c r="K33" s="48">
        <v>69768.394599999796</v>
      </c>
      <c r="L33" s="48">
        <v>69936.417299999899</v>
      </c>
      <c r="M33" s="48">
        <v>68676.982199999999</v>
      </c>
      <c r="N33" s="48">
        <v>68258.106900000101</v>
      </c>
      <c r="P33" s="20">
        <f t="shared" si="0"/>
        <v>759562.4231999995</v>
      </c>
      <c r="Q33" s="48">
        <f t="shared" si="1"/>
        <v>63296.868599999958</v>
      </c>
      <c r="R33" s="51"/>
      <c r="S33" s="52"/>
    </row>
    <row r="34" spans="2:19">
      <c r="B34" s="24">
        <v>800</v>
      </c>
      <c r="C34" s="48">
        <v>49540.6441999987</v>
      </c>
      <c r="D34" s="48">
        <v>43063.978600000199</v>
      </c>
      <c r="E34" s="48">
        <v>52861.697700000201</v>
      </c>
      <c r="F34" s="48">
        <v>55891.867100000098</v>
      </c>
      <c r="G34" s="48">
        <v>57884.415700000201</v>
      </c>
      <c r="H34" s="48">
        <v>58559.854700000098</v>
      </c>
      <c r="I34" s="48">
        <v>56822.432700000398</v>
      </c>
      <c r="J34" s="48">
        <v>59071.204400000097</v>
      </c>
      <c r="K34" s="48">
        <v>57436.012900000198</v>
      </c>
      <c r="L34" s="48">
        <v>54976.776299999998</v>
      </c>
      <c r="M34" s="48">
        <v>52243.341</v>
      </c>
      <c r="N34" s="48">
        <v>54219.588900000002</v>
      </c>
      <c r="P34" s="20">
        <f t="shared" si="0"/>
        <v>652571.81420000014</v>
      </c>
      <c r="Q34" s="48">
        <f t="shared" si="1"/>
        <v>54380.984516666678</v>
      </c>
      <c r="R34" s="51"/>
      <c r="S34" s="52"/>
    </row>
    <row r="35" spans="2:19">
      <c r="B35" s="24">
        <v>900</v>
      </c>
      <c r="C35" s="48">
        <v>45089.307399999001</v>
      </c>
      <c r="D35" s="48">
        <v>41163.540999999997</v>
      </c>
      <c r="E35" s="48">
        <v>47466.1646000002</v>
      </c>
      <c r="F35" s="48">
        <v>45269.982400000001</v>
      </c>
      <c r="G35" s="48">
        <v>44731.781500000099</v>
      </c>
      <c r="H35" s="48">
        <v>51684.680500000097</v>
      </c>
      <c r="I35" s="48">
        <v>50572.395700000001</v>
      </c>
      <c r="J35" s="48">
        <v>47903.750800000002</v>
      </c>
      <c r="K35" s="48">
        <v>45316.503400000103</v>
      </c>
      <c r="L35" s="48">
        <v>42020.782800000001</v>
      </c>
      <c r="M35" s="48">
        <v>38972.089699999997</v>
      </c>
      <c r="N35" s="48">
        <v>41395.489800000003</v>
      </c>
      <c r="P35" s="20">
        <f t="shared" si="0"/>
        <v>541586.46959999949</v>
      </c>
      <c r="Q35" s="48">
        <f t="shared" si="1"/>
        <v>45132.20579999996</v>
      </c>
      <c r="R35" s="51"/>
      <c r="S35" s="52"/>
    </row>
    <row r="36" spans="2:19">
      <c r="B36" s="53">
        <v>1000</v>
      </c>
      <c r="C36" s="54">
        <v>39890.530699999399</v>
      </c>
      <c r="D36" s="54">
        <v>38459.884599999998</v>
      </c>
      <c r="E36" s="54">
        <v>41734.602299999999</v>
      </c>
      <c r="F36" s="54">
        <v>36306.5384000001</v>
      </c>
      <c r="G36" s="54">
        <v>34355.887200000099</v>
      </c>
      <c r="H36" s="54">
        <v>44415.144500000097</v>
      </c>
      <c r="I36" s="54">
        <v>43843.524800000101</v>
      </c>
      <c r="J36" s="54">
        <v>37693.258200000098</v>
      </c>
      <c r="K36" s="54">
        <v>34350.144300000102</v>
      </c>
      <c r="L36" s="54">
        <v>31127.421400000101</v>
      </c>
      <c r="M36" s="54">
        <v>28158.681100000002</v>
      </c>
      <c r="N36" s="54">
        <v>30835.400099999999</v>
      </c>
      <c r="O36" s="55"/>
      <c r="P36" s="56">
        <f t="shared" si="0"/>
        <v>441171.01760000014</v>
      </c>
      <c r="Q36" s="54">
        <f t="shared" si="1"/>
        <v>36764.251466666676</v>
      </c>
      <c r="R36" s="54">
        <f>SUM(P22:P36)</f>
        <v>6116185.4635999976</v>
      </c>
      <c r="S36" s="54">
        <f>R36*$N$3</f>
        <v>6219008.9627067689</v>
      </c>
    </row>
    <row r="37" spans="2:19">
      <c r="B37" s="24">
        <v>1100</v>
      </c>
      <c r="C37" s="48">
        <v>35523.686899999499</v>
      </c>
      <c r="D37" s="48">
        <v>36200.667899999899</v>
      </c>
      <c r="E37" s="48">
        <v>36180.328500000098</v>
      </c>
      <c r="F37" s="48">
        <v>28102.011999999999</v>
      </c>
      <c r="G37" s="48">
        <v>24997.485199999999</v>
      </c>
      <c r="H37" s="48">
        <v>36828.293899999997</v>
      </c>
      <c r="I37" s="48">
        <v>36564.21</v>
      </c>
      <c r="J37" s="48">
        <v>29935.398500000101</v>
      </c>
      <c r="K37" s="48">
        <v>26512.341600000102</v>
      </c>
      <c r="L37" s="48">
        <v>23006.8511</v>
      </c>
      <c r="M37" s="48">
        <v>20129.361099999998</v>
      </c>
      <c r="N37" s="48">
        <v>22600.084699999999</v>
      </c>
      <c r="P37" s="20">
        <f t="shared" si="0"/>
        <v>356580.72139999969</v>
      </c>
      <c r="Q37" s="48">
        <f t="shared" si="1"/>
        <v>29715.060116666642</v>
      </c>
      <c r="R37" s="51"/>
      <c r="S37" s="52"/>
    </row>
    <row r="38" spans="2:19">
      <c r="B38" s="24">
        <v>1200</v>
      </c>
      <c r="C38" s="48">
        <v>31062.9477999995</v>
      </c>
      <c r="D38" s="48">
        <v>33922.112800000003</v>
      </c>
      <c r="E38" s="48">
        <v>30683.0023</v>
      </c>
      <c r="F38" s="48">
        <v>21934.596100000101</v>
      </c>
      <c r="G38" s="48">
        <v>18577.9902</v>
      </c>
      <c r="H38" s="48">
        <v>29860.973099999999</v>
      </c>
      <c r="I38" s="48">
        <v>30873.813899999899</v>
      </c>
      <c r="J38" s="48">
        <v>23090.030400000102</v>
      </c>
      <c r="K38" s="48">
        <v>20131.872299999999</v>
      </c>
      <c r="L38" s="48">
        <v>17264.120800000001</v>
      </c>
      <c r="M38" s="48">
        <v>14630.498299999999</v>
      </c>
      <c r="N38" s="48">
        <v>16694.295099999999</v>
      </c>
      <c r="P38" s="20">
        <f t="shared" si="0"/>
        <v>288726.25309999957</v>
      </c>
      <c r="Q38" s="48">
        <f t="shared" si="1"/>
        <v>24060.521091666629</v>
      </c>
      <c r="R38" s="51"/>
      <c r="S38" s="52"/>
    </row>
    <row r="39" spans="2:19">
      <c r="B39" s="24">
        <v>1300</v>
      </c>
      <c r="C39" s="48">
        <v>26639.767399999699</v>
      </c>
      <c r="D39" s="48">
        <v>31381.955699999999</v>
      </c>
      <c r="E39" s="48">
        <v>26162.031200000001</v>
      </c>
      <c r="F39" s="48">
        <v>16896.483199999999</v>
      </c>
      <c r="G39" s="48">
        <v>13657.7125</v>
      </c>
      <c r="H39" s="48">
        <v>24079.995599999998</v>
      </c>
      <c r="I39" s="48">
        <v>25566.234</v>
      </c>
      <c r="J39" s="48">
        <v>18305.960800000001</v>
      </c>
      <c r="K39" s="48">
        <v>15577.0833</v>
      </c>
      <c r="L39" s="48">
        <v>12821.598099999999</v>
      </c>
      <c r="M39" s="48">
        <v>10690.4702</v>
      </c>
      <c r="N39" s="48">
        <v>12130.998100000001</v>
      </c>
      <c r="P39" s="20">
        <f t="shared" si="0"/>
        <v>233910.29009999969</v>
      </c>
      <c r="Q39" s="48">
        <f t="shared" si="1"/>
        <v>19492.524174999973</v>
      </c>
      <c r="R39" s="51"/>
      <c r="S39" s="52"/>
    </row>
    <row r="40" spans="2:19">
      <c r="B40" s="24">
        <v>1400</v>
      </c>
      <c r="C40" s="48">
        <v>22628.0904999997</v>
      </c>
      <c r="D40" s="48">
        <v>28402.179800000002</v>
      </c>
      <c r="E40" s="48">
        <v>21695.188600000001</v>
      </c>
      <c r="F40" s="48">
        <v>12925.0828</v>
      </c>
      <c r="G40" s="48">
        <v>10149.9629</v>
      </c>
      <c r="H40" s="48">
        <v>19359.782599999999</v>
      </c>
      <c r="I40" s="48">
        <v>20714.926299999999</v>
      </c>
      <c r="J40" s="48">
        <v>14612.486199999999</v>
      </c>
      <c r="K40" s="48">
        <v>12202.156999999999</v>
      </c>
      <c r="L40" s="48">
        <v>9507.4570000000094</v>
      </c>
      <c r="M40" s="48">
        <v>7653.7496000000001</v>
      </c>
      <c r="N40" s="48">
        <v>9052.7708999999995</v>
      </c>
      <c r="P40" s="20">
        <f t="shared" si="0"/>
        <v>188903.83419999972</v>
      </c>
      <c r="Q40" s="48">
        <f t="shared" si="1"/>
        <v>15741.986183333311</v>
      </c>
      <c r="R40" s="51"/>
      <c r="S40" s="52"/>
    </row>
    <row r="41" spans="2:19">
      <c r="B41" s="53">
        <v>1500</v>
      </c>
      <c r="C41" s="54">
        <v>19117.235799999798</v>
      </c>
      <c r="D41" s="54">
        <v>25754.6675</v>
      </c>
      <c r="E41" s="54">
        <v>17751.931700000001</v>
      </c>
      <c r="F41" s="54">
        <v>9457.2644999999993</v>
      </c>
      <c r="G41" s="54">
        <v>7650.5119999999997</v>
      </c>
      <c r="H41" s="54">
        <v>15733.015299999999</v>
      </c>
      <c r="I41" s="54">
        <v>17074.800899999998</v>
      </c>
      <c r="J41" s="54">
        <v>11523.013300000001</v>
      </c>
      <c r="K41" s="54">
        <v>9399.0805</v>
      </c>
      <c r="L41" s="54">
        <v>7230.4969000000001</v>
      </c>
      <c r="M41" s="54">
        <v>5858.6939000000002</v>
      </c>
      <c r="N41" s="54">
        <v>6585.0300999999999</v>
      </c>
      <c r="O41" s="55"/>
      <c r="P41" s="56">
        <f t="shared" si="0"/>
        <v>153135.74239999984</v>
      </c>
      <c r="Q41" s="54">
        <f t="shared" si="1"/>
        <v>12761.311866666654</v>
      </c>
      <c r="R41" s="54">
        <f>SUM(P37:P41)</f>
        <v>1221256.8411999985</v>
      </c>
      <c r="S41" s="54">
        <f>R41*$N$3</f>
        <v>1241788.24961912</v>
      </c>
    </row>
    <row r="42" spans="2:19">
      <c r="B42" s="24">
        <v>1600</v>
      </c>
      <c r="C42" s="48">
        <v>16051.787099999799</v>
      </c>
      <c r="D42" s="48">
        <v>23066.946400000001</v>
      </c>
      <c r="E42" s="48">
        <v>14470.0383</v>
      </c>
      <c r="F42" s="48">
        <v>7399.5730000000003</v>
      </c>
      <c r="G42" s="48">
        <v>5749.4267</v>
      </c>
      <c r="H42" s="48">
        <v>12572.841399999999</v>
      </c>
      <c r="I42" s="48">
        <v>13952.112499999999</v>
      </c>
      <c r="J42" s="48">
        <v>9320.6110000000008</v>
      </c>
      <c r="K42" s="48">
        <v>7608.2587999999996</v>
      </c>
      <c r="L42" s="48">
        <v>5639.2641000000003</v>
      </c>
      <c r="M42" s="48">
        <v>4352.4002</v>
      </c>
      <c r="N42" s="48">
        <v>4991.1337999999996</v>
      </c>
      <c r="P42" s="20">
        <f t="shared" si="0"/>
        <v>125174.39329999981</v>
      </c>
      <c r="Q42" s="48">
        <f t="shared" si="1"/>
        <v>10431.199441666651</v>
      </c>
      <c r="R42" s="51"/>
      <c r="S42" s="52"/>
    </row>
    <row r="43" spans="2:19">
      <c r="B43" s="24">
        <v>1700</v>
      </c>
      <c r="C43" s="48">
        <v>13527.083399999899</v>
      </c>
      <c r="D43" s="48">
        <v>20273.862400000002</v>
      </c>
      <c r="E43" s="48">
        <v>11852.4216</v>
      </c>
      <c r="F43" s="48">
        <v>5558.5627000000004</v>
      </c>
      <c r="G43" s="48">
        <v>4418.8851999999997</v>
      </c>
      <c r="H43" s="48">
        <v>10249.9642</v>
      </c>
      <c r="I43" s="48">
        <v>11592.9866</v>
      </c>
      <c r="J43" s="48">
        <v>7560.1814999999997</v>
      </c>
      <c r="K43" s="48">
        <v>5905.7574000000004</v>
      </c>
      <c r="L43" s="48">
        <v>4371.5447000000004</v>
      </c>
      <c r="M43" s="48">
        <v>3247.0212000000001</v>
      </c>
      <c r="N43" s="48">
        <v>3752.5868</v>
      </c>
      <c r="P43" s="20">
        <f t="shared" si="0"/>
        <v>102310.85769999992</v>
      </c>
      <c r="Q43" s="48">
        <f t="shared" si="1"/>
        <v>8525.9048083333273</v>
      </c>
      <c r="R43" s="51"/>
      <c r="S43" s="52"/>
    </row>
    <row r="44" spans="2:19">
      <c r="B44" s="24">
        <v>1800</v>
      </c>
      <c r="C44" s="48">
        <v>11176.8366999999</v>
      </c>
      <c r="D44" s="48">
        <v>17689.227699999999</v>
      </c>
      <c r="E44" s="48">
        <v>9578.1234000000004</v>
      </c>
      <c r="F44" s="48">
        <v>4185.2560000000003</v>
      </c>
      <c r="G44" s="48">
        <v>3429.5333999999998</v>
      </c>
      <c r="H44" s="48">
        <v>8253.59170000001</v>
      </c>
      <c r="I44" s="48">
        <v>9549.9656000000105</v>
      </c>
      <c r="J44" s="48">
        <v>6149.2938999999997</v>
      </c>
      <c r="K44" s="48">
        <v>4604.9763999999996</v>
      </c>
      <c r="L44" s="48">
        <v>3246.7256000000002</v>
      </c>
      <c r="M44" s="48">
        <v>2448.3546000000001</v>
      </c>
      <c r="N44" s="48">
        <v>2924.7606000000001</v>
      </c>
      <c r="P44" s="20">
        <f t="shared" si="0"/>
        <v>83236.645599999931</v>
      </c>
      <c r="Q44" s="48">
        <f t="shared" si="1"/>
        <v>6936.3871333333273</v>
      </c>
      <c r="R44" s="51"/>
      <c r="S44" s="52"/>
    </row>
    <row r="45" spans="2:19">
      <c r="B45" s="24">
        <v>1900</v>
      </c>
      <c r="C45" s="48">
        <v>9282.3415999999506</v>
      </c>
      <c r="D45" s="48">
        <v>15064.691199999999</v>
      </c>
      <c r="E45" s="48">
        <v>7702.5228999999999</v>
      </c>
      <c r="F45" s="48">
        <v>3235.9441000000002</v>
      </c>
      <c r="G45" s="48">
        <v>2644.7305999999999</v>
      </c>
      <c r="H45" s="48">
        <v>6721.2179999999998</v>
      </c>
      <c r="I45" s="48">
        <v>7961.8907000000099</v>
      </c>
      <c r="J45" s="48">
        <v>5073.9517999999998</v>
      </c>
      <c r="K45" s="48">
        <v>3637.2689999999998</v>
      </c>
      <c r="L45" s="48">
        <v>2631.7413999999999</v>
      </c>
      <c r="M45" s="48">
        <v>1865.7893999999999</v>
      </c>
      <c r="N45" s="48">
        <v>2277.6482999999998</v>
      </c>
      <c r="P45" s="20">
        <f t="shared" si="0"/>
        <v>68099.738999999958</v>
      </c>
      <c r="Q45" s="48">
        <f t="shared" si="1"/>
        <v>5674.9782499999965</v>
      </c>
      <c r="R45" s="51"/>
      <c r="S45" s="52"/>
    </row>
    <row r="46" spans="2:19">
      <c r="B46" s="53">
        <v>2000</v>
      </c>
      <c r="C46" s="54">
        <v>7456.5803999999698</v>
      </c>
      <c r="D46" s="54">
        <v>13044.0756</v>
      </c>
      <c r="E46" s="54">
        <v>6130.6216000000004</v>
      </c>
      <c r="F46" s="54">
        <v>2596.6882000000001</v>
      </c>
      <c r="G46" s="54">
        <v>2093.5839000000001</v>
      </c>
      <c r="H46" s="54">
        <v>5627.5968000000003</v>
      </c>
      <c r="I46" s="54">
        <v>6789.5550000000003</v>
      </c>
      <c r="J46" s="54">
        <v>4081.5016999999998</v>
      </c>
      <c r="K46" s="54">
        <v>2993.2323999999999</v>
      </c>
      <c r="L46" s="54">
        <v>2008.6424999999999</v>
      </c>
      <c r="M46" s="54">
        <v>1546.9495999999999</v>
      </c>
      <c r="N46" s="54">
        <v>1751.1819</v>
      </c>
      <c r="O46" s="55"/>
      <c r="P46" s="56">
        <f t="shared" si="0"/>
        <v>56120.20959999998</v>
      </c>
      <c r="Q46" s="57">
        <f t="shared" si="1"/>
        <v>4676.6841333333314</v>
      </c>
      <c r="R46" s="54">
        <f>SUM(P42:P46)</f>
        <v>434941.84519999957</v>
      </c>
      <c r="S46" s="54">
        <f>R46*$N$3</f>
        <v>442253.95872199471</v>
      </c>
    </row>
    <row r="47" spans="2:19">
      <c r="B47" s="24">
        <v>3000</v>
      </c>
      <c r="C47" s="48">
        <v>31784.910099999801</v>
      </c>
      <c r="D47" s="48">
        <v>56153.364100000101</v>
      </c>
      <c r="E47" s="48">
        <v>22874.763599999998</v>
      </c>
      <c r="F47" s="48">
        <v>8651.5228999999999</v>
      </c>
      <c r="G47" s="48">
        <v>7546.9229999999998</v>
      </c>
      <c r="H47" s="48">
        <v>23339.910400000001</v>
      </c>
      <c r="I47" s="48">
        <v>29189.427799999899</v>
      </c>
      <c r="J47" s="48">
        <v>17614.6623</v>
      </c>
      <c r="K47" s="48">
        <v>12414.44</v>
      </c>
      <c r="L47" s="48">
        <v>8178.8672999999999</v>
      </c>
      <c r="M47" s="48">
        <v>5745.1606000000002</v>
      </c>
      <c r="N47" s="48">
        <v>6567.6378000000004</v>
      </c>
      <c r="P47" s="20">
        <f t="shared" si="0"/>
        <v>230061.58989999979</v>
      </c>
      <c r="Q47" s="48">
        <f t="shared" si="1"/>
        <v>19171.799158333317</v>
      </c>
      <c r="R47" s="48">
        <f>P47</f>
        <v>230061.58989999979</v>
      </c>
      <c r="S47" s="26">
        <f>R47*$N$3</f>
        <v>233929.31723174444</v>
      </c>
    </row>
    <row r="48" spans="2:19">
      <c r="B48" s="24">
        <v>4000</v>
      </c>
      <c r="C48" s="48">
        <v>6211.0943999999899</v>
      </c>
      <c r="D48" s="48">
        <v>10182.7336</v>
      </c>
      <c r="E48" s="48">
        <v>3608.7388000000001</v>
      </c>
      <c r="F48" s="48">
        <v>1600.1971000000001</v>
      </c>
      <c r="G48" s="48">
        <v>1558.3842</v>
      </c>
      <c r="H48" s="48">
        <v>5186.8635000000004</v>
      </c>
      <c r="I48" s="48">
        <v>7182.0324000000001</v>
      </c>
      <c r="J48" s="48">
        <v>4470.2641000000003</v>
      </c>
      <c r="K48" s="48">
        <v>2867.8240000000001</v>
      </c>
      <c r="L48" s="48">
        <v>1846.0242000000001</v>
      </c>
      <c r="M48" s="48">
        <v>1284.952</v>
      </c>
      <c r="N48" s="48">
        <v>1495.7147</v>
      </c>
      <c r="P48" s="20">
        <f t="shared" si="0"/>
        <v>47494.822999999989</v>
      </c>
      <c r="Q48" s="48">
        <f t="shared" si="1"/>
        <v>3957.9019166666658</v>
      </c>
      <c r="R48" s="48">
        <f>P48</f>
        <v>47494.822999999989</v>
      </c>
      <c r="S48" s="26">
        <f>R48*$N$3</f>
        <v>48293.291901798504</v>
      </c>
    </row>
    <row r="49" spans="2:19">
      <c r="B49" s="24">
        <v>5000</v>
      </c>
      <c r="C49" s="48">
        <v>1684.8377</v>
      </c>
      <c r="D49" s="48">
        <v>2505.5731999999998</v>
      </c>
      <c r="E49" s="48">
        <v>1081.1067</v>
      </c>
      <c r="F49" s="48">
        <v>495.5761</v>
      </c>
      <c r="G49" s="48">
        <v>515.30399999999997</v>
      </c>
      <c r="H49" s="48">
        <v>1674.4509</v>
      </c>
      <c r="I49" s="48">
        <v>2518.1305000000002</v>
      </c>
      <c r="J49" s="48">
        <v>1540.3575000000001</v>
      </c>
      <c r="K49" s="48">
        <v>1075.4480000000001</v>
      </c>
      <c r="L49" s="48">
        <v>650.37599999999998</v>
      </c>
      <c r="M49" s="48">
        <v>414.37619999999998</v>
      </c>
      <c r="N49" s="48">
        <v>546.80269999999996</v>
      </c>
      <c r="P49" s="20">
        <f t="shared" si="0"/>
        <v>14702.339500000002</v>
      </c>
      <c r="Q49" s="48">
        <f t="shared" si="1"/>
        <v>1225.1949583333335</v>
      </c>
      <c r="R49" s="48">
        <f>P49</f>
        <v>14702.339500000002</v>
      </c>
      <c r="S49" s="26">
        <f>R49*$N$3</f>
        <v>14949.510878540226</v>
      </c>
    </row>
    <row r="50" spans="2:19">
      <c r="B50" s="53" t="s">
        <v>66</v>
      </c>
      <c r="C50" s="54">
        <v>1350.4725000000001</v>
      </c>
      <c r="D50" s="54">
        <v>1730.4852000000001</v>
      </c>
      <c r="E50" s="54">
        <v>896.43740000000003</v>
      </c>
      <c r="F50" s="54">
        <v>529.07470000000001</v>
      </c>
      <c r="G50" s="54">
        <v>606.7414</v>
      </c>
      <c r="H50" s="54">
        <v>1784.6158</v>
      </c>
      <c r="I50" s="54">
        <v>2498.8879999999999</v>
      </c>
      <c r="J50" s="54">
        <v>1641.7627</v>
      </c>
      <c r="K50" s="54">
        <v>1248.4773</v>
      </c>
      <c r="L50" s="54">
        <v>915.57899999999995</v>
      </c>
      <c r="M50" s="54">
        <v>641.53880000000004</v>
      </c>
      <c r="N50" s="54">
        <v>587.04020000000003</v>
      </c>
      <c r="P50" s="56">
        <f t="shared" si="0"/>
        <v>14431.112999999999</v>
      </c>
      <c r="Q50" s="54">
        <f t="shared" si="1"/>
        <v>1202.59275</v>
      </c>
      <c r="R50" s="54">
        <f>P50</f>
        <v>14431.112999999999</v>
      </c>
      <c r="S50" s="58">
        <f>R50*$N$3</f>
        <v>14673.724598928167</v>
      </c>
    </row>
    <row r="52" spans="2:19">
      <c r="B52" s="59" t="s">
        <v>67</v>
      </c>
      <c r="C52" s="13">
        <f>SUM(C22:C50)</f>
        <v>668264.26939998684</v>
      </c>
      <c r="D52" s="13">
        <f t="shared" ref="D52:P52" si="2">SUM(D22:D50)</f>
        <v>670073.2481000002</v>
      </c>
      <c r="E52" s="13">
        <f t="shared" si="2"/>
        <v>673079.54120000161</v>
      </c>
      <c r="F52" s="13">
        <f t="shared" si="2"/>
        <v>672925.65080000099</v>
      </c>
      <c r="G52" s="13">
        <f t="shared" si="2"/>
        <v>675197.7457000023</v>
      </c>
      <c r="H52" s="13">
        <f t="shared" si="2"/>
        <v>678477.40020000131</v>
      </c>
      <c r="I52" s="13">
        <f t="shared" si="2"/>
        <v>679097.69830000121</v>
      </c>
      <c r="J52" s="13">
        <f t="shared" si="2"/>
        <v>677527.32470000139</v>
      </c>
      <c r="K52" s="13">
        <f t="shared" si="2"/>
        <v>677759.68810000096</v>
      </c>
      <c r="L52" s="13">
        <f t="shared" si="2"/>
        <v>670461.50219999999</v>
      </c>
      <c r="M52" s="13">
        <f t="shared" si="2"/>
        <v>667198.60939999879</v>
      </c>
      <c r="N52" s="13">
        <f t="shared" si="2"/>
        <v>669011.33730000118</v>
      </c>
      <c r="O52" s="13"/>
      <c r="P52" s="13">
        <f t="shared" si="2"/>
        <v>8079074.0153999943</v>
      </c>
      <c r="Q52" s="13"/>
      <c r="R52" s="13">
        <f t="shared" ref="R52:S52" si="3">SUM(R36:R50)</f>
        <v>8079074.0153999953</v>
      </c>
      <c r="S52" s="13">
        <f t="shared" si="3"/>
        <v>8214897.0156588955</v>
      </c>
    </row>
    <row r="54" spans="2:19">
      <c r="P54" s="13">
        <f>P52/12</f>
        <v>673256.16794999957</v>
      </c>
      <c r="Q54" s="13"/>
      <c r="R54" s="13">
        <f t="shared" ref="R54:S54" si="4">R52/12</f>
        <v>673256.16794999957</v>
      </c>
      <c r="S54" s="13">
        <f t="shared" si="4"/>
        <v>684574.75130490796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NLK-1</vt:lpstr>
      <vt:lpstr>Data and Calculations</vt:lpstr>
    </vt:vector>
  </TitlesOfParts>
  <Company>Western Resource Advocates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Kelly</dc:creator>
  <cp:lastModifiedBy>Melissa Robyn Paschal</cp:lastModifiedBy>
  <cp:lastPrinted>2012-06-22T19:11:14Z</cp:lastPrinted>
  <dcterms:created xsi:type="dcterms:W3CDTF">2012-06-22T18:17:59Z</dcterms:created>
  <dcterms:modified xsi:type="dcterms:W3CDTF">2012-07-02T20:21:20Z</dcterms:modified>
</cp:coreProperties>
</file>