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80" windowHeight="4845"/>
  </bookViews>
  <sheets>
    <sheet name="20" sheetId="2" r:id="rId1"/>
    <sheet name="PE" sheetId="3" r:id="rId2"/>
    <sheet name="Price-CF" sheetId="4" r:id="rId3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CFPS">'Price-CF'!$A$19:$L$32</definedName>
    <definedName name="PE_Ratios">PE!$A$5:$L$18</definedName>
    <definedName name="Prices">'Price-CF'!$A$2:$L$15</definedName>
    <definedName name="_xlnm.Print_Area" localSheetId="0">'20'!$A$1:$Q$59</definedName>
  </definedNames>
  <calcPr calcId="125725"/>
  <smartTagPr show="none"/>
</workbook>
</file>

<file path=xl/calcChain.xml><?xml version="1.0" encoding="utf-8"?>
<calcChain xmlns="http://schemas.openxmlformats.org/spreadsheetml/2006/main">
  <c r="G28" i="2"/>
  <c r="H96"/>
  <c r="G37" s="1"/>
  <c r="I96"/>
  <c r="J96"/>
  <c r="K96"/>
  <c r="L96"/>
  <c r="M96"/>
  <c r="N96"/>
  <c r="O96"/>
  <c r="P96"/>
  <c r="Q96"/>
  <c r="H97"/>
  <c r="I97"/>
  <c r="J97"/>
  <c r="K97"/>
  <c r="L97"/>
  <c r="M97"/>
  <c r="N97"/>
  <c r="O97"/>
  <c r="P97"/>
  <c r="Q97"/>
  <c r="H98"/>
  <c r="G39" s="1"/>
  <c r="I98"/>
  <c r="J98"/>
  <c r="K98"/>
  <c r="L98"/>
  <c r="M98"/>
  <c r="N98"/>
  <c r="O98"/>
  <c r="P98"/>
  <c r="Q98"/>
  <c r="H99"/>
  <c r="I99"/>
  <c r="J99"/>
  <c r="K99"/>
  <c r="L99"/>
  <c r="M99"/>
  <c r="N99"/>
  <c r="O99"/>
  <c r="P99"/>
  <c r="Q99"/>
  <c r="H100"/>
  <c r="G41" s="1"/>
  <c r="I100"/>
  <c r="J100"/>
  <c r="K100"/>
  <c r="L100"/>
  <c r="M100"/>
  <c r="N100"/>
  <c r="O100"/>
  <c r="P100"/>
  <c r="Q100"/>
  <c r="H101"/>
  <c r="I101"/>
  <c r="J101"/>
  <c r="K101"/>
  <c r="L101"/>
  <c r="M101"/>
  <c r="N101"/>
  <c r="O101"/>
  <c r="P101"/>
  <c r="Q101"/>
  <c r="H102"/>
  <c r="G43" s="1"/>
  <c r="I102"/>
  <c r="J102"/>
  <c r="K102"/>
  <c r="L102"/>
  <c r="M102"/>
  <c r="N102"/>
  <c r="O102"/>
  <c r="P102"/>
  <c r="Q102"/>
  <c r="H103"/>
  <c r="I103"/>
  <c r="J103"/>
  <c r="K103"/>
  <c r="L103"/>
  <c r="M103"/>
  <c r="N103"/>
  <c r="O103"/>
  <c r="P103"/>
  <c r="Q103"/>
  <c r="H104"/>
  <c r="G45" s="1"/>
  <c r="I104"/>
  <c r="J104"/>
  <c r="K104"/>
  <c r="L104"/>
  <c r="M104"/>
  <c r="N104"/>
  <c r="O104"/>
  <c r="P104"/>
  <c r="Q104"/>
  <c r="H105"/>
  <c r="I105"/>
  <c r="J105"/>
  <c r="K105"/>
  <c r="L105"/>
  <c r="M105"/>
  <c r="N105"/>
  <c r="O105"/>
  <c r="P105"/>
  <c r="Q105"/>
  <c r="H106"/>
  <c r="G47" s="1"/>
  <c r="I106"/>
  <c r="J106"/>
  <c r="K106"/>
  <c r="L106"/>
  <c r="M106"/>
  <c r="N106"/>
  <c r="O106"/>
  <c r="P106"/>
  <c r="Q106"/>
  <c r="H107"/>
  <c r="I107"/>
  <c r="J107"/>
  <c r="K107"/>
  <c r="L107"/>
  <c r="M107"/>
  <c r="N107"/>
  <c r="O107"/>
  <c r="P107"/>
  <c r="Q107"/>
  <c r="H108"/>
  <c r="G49" s="1"/>
  <c r="I108"/>
  <c r="J108"/>
  <c r="K108"/>
  <c r="L108"/>
  <c r="M108"/>
  <c r="N108"/>
  <c r="O108"/>
  <c r="P108"/>
  <c r="Q108"/>
  <c r="I95"/>
  <c r="J95"/>
  <c r="K95"/>
  <c r="L95"/>
  <c r="M95"/>
  <c r="N95"/>
  <c r="O95"/>
  <c r="P95"/>
  <c r="Q95"/>
  <c r="H95"/>
  <c r="H81"/>
  <c r="I81"/>
  <c r="J81"/>
  <c r="K81"/>
  <c r="L81"/>
  <c r="M81"/>
  <c r="N81"/>
  <c r="O81"/>
  <c r="P81"/>
  <c r="Q81"/>
  <c r="H82"/>
  <c r="I82"/>
  <c r="J82"/>
  <c r="K82"/>
  <c r="L82"/>
  <c r="M82"/>
  <c r="N82"/>
  <c r="O82"/>
  <c r="P82"/>
  <c r="Q82"/>
  <c r="H83"/>
  <c r="I83"/>
  <c r="J83"/>
  <c r="K83"/>
  <c r="L83"/>
  <c r="M83"/>
  <c r="N83"/>
  <c r="O83"/>
  <c r="P83"/>
  <c r="Q83"/>
  <c r="H84"/>
  <c r="I84"/>
  <c r="J84"/>
  <c r="K84"/>
  <c r="L84"/>
  <c r="M84"/>
  <c r="N84"/>
  <c r="O84"/>
  <c r="P84"/>
  <c r="Q84"/>
  <c r="H85"/>
  <c r="I85"/>
  <c r="J85"/>
  <c r="K85"/>
  <c r="L85"/>
  <c r="M85"/>
  <c r="N85"/>
  <c r="O85"/>
  <c r="P85"/>
  <c r="Q85"/>
  <c r="H86"/>
  <c r="I86"/>
  <c r="J86"/>
  <c r="K86"/>
  <c r="L86"/>
  <c r="M86"/>
  <c r="N86"/>
  <c r="O86"/>
  <c r="P86"/>
  <c r="Q86"/>
  <c r="H87"/>
  <c r="I87"/>
  <c r="J87"/>
  <c r="K87"/>
  <c r="L87"/>
  <c r="M87"/>
  <c r="N87"/>
  <c r="O87"/>
  <c r="P87"/>
  <c r="Q87"/>
  <c r="H88"/>
  <c r="I88"/>
  <c r="J88"/>
  <c r="K88"/>
  <c r="L88"/>
  <c r="M88"/>
  <c r="N88"/>
  <c r="O88"/>
  <c r="P88"/>
  <c r="Q88"/>
  <c r="H89"/>
  <c r="I89"/>
  <c r="J89"/>
  <c r="K89"/>
  <c r="L89"/>
  <c r="M89"/>
  <c r="N89"/>
  <c r="O89"/>
  <c r="P89"/>
  <c r="Q89"/>
  <c r="H90"/>
  <c r="I90"/>
  <c r="J90"/>
  <c r="K90"/>
  <c r="L90"/>
  <c r="M90"/>
  <c r="N90"/>
  <c r="O90"/>
  <c r="P90"/>
  <c r="Q90"/>
  <c r="H91"/>
  <c r="I91"/>
  <c r="J91"/>
  <c r="K91"/>
  <c r="L91"/>
  <c r="M91"/>
  <c r="N91"/>
  <c r="O91"/>
  <c r="P91"/>
  <c r="Q91"/>
  <c r="H92"/>
  <c r="I92"/>
  <c r="J92"/>
  <c r="K92"/>
  <c r="L92"/>
  <c r="M92"/>
  <c r="N92"/>
  <c r="O92"/>
  <c r="P92"/>
  <c r="Q92"/>
  <c r="H93"/>
  <c r="I93"/>
  <c r="J93"/>
  <c r="K93"/>
  <c r="L93"/>
  <c r="M93"/>
  <c r="N93"/>
  <c r="O93"/>
  <c r="P93"/>
  <c r="Q93"/>
  <c r="I80"/>
  <c r="J80"/>
  <c r="K80"/>
  <c r="L80"/>
  <c r="M80"/>
  <c r="N80"/>
  <c r="O80"/>
  <c r="P80"/>
  <c r="Q80"/>
  <c r="H80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81"/>
  <c r="A82" s="1"/>
  <c r="A83" s="1"/>
  <c r="A84" s="1"/>
  <c r="A85" s="1"/>
  <c r="A86" s="1"/>
  <c r="A87" s="1"/>
  <c r="A88" s="1"/>
  <c r="A89" s="1"/>
  <c r="A90" s="1"/>
  <c r="A91" s="1"/>
  <c r="A92" s="1"/>
  <c r="A93" s="1"/>
  <c r="A36"/>
  <c r="A24"/>
  <c r="A25" s="1"/>
  <c r="A26" s="1"/>
  <c r="H66"/>
  <c r="I66"/>
  <c r="J66"/>
  <c r="K66"/>
  <c r="L66"/>
  <c r="M66"/>
  <c r="N66"/>
  <c r="O66"/>
  <c r="P66"/>
  <c r="Q66"/>
  <c r="H67"/>
  <c r="I67"/>
  <c r="J67"/>
  <c r="K67"/>
  <c r="L67"/>
  <c r="M67"/>
  <c r="N67"/>
  <c r="O67"/>
  <c r="P67"/>
  <c r="Q67"/>
  <c r="H68"/>
  <c r="I68"/>
  <c r="J68"/>
  <c r="K68"/>
  <c r="L68"/>
  <c r="M68"/>
  <c r="N68"/>
  <c r="O68"/>
  <c r="P68"/>
  <c r="Q68"/>
  <c r="H69"/>
  <c r="I69"/>
  <c r="J69"/>
  <c r="K69"/>
  <c r="L69"/>
  <c r="M69"/>
  <c r="N69"/>
  <c r="O69"/>
  <c r="P69"/>
  <c r="Q69"/>
  <c r="H70"/>
  <c r="I70"/>
  <c r="J70"/>
  <c r="K70"/>
  <c r="L70"/>
  <c r="M70"/>
  <c r="N70"/>
  <c r="O70"/>
  <c r="P70"/>
  <c r="Q70"/>
  <c r="H71"/>
  <c r="I71"/>
  <c r="J71"/>
  <c r="K71"/>
  <c r="L71"/>
  <c r="M71"/>
  <c r="N71"/>
  <c r="O71"/>
  <c r="P71"/>
  <c r="Q71"/>
  <c r="H72"/>
  <c r="I72"/>
  <c r="J72"/>
  <c r="K72"/>
  <c r="L72"/>
  <c r="M72"/>
  <c r="N72"/>
  <c r="O72"/>
  <c r="P72"/>
  <c r="Q72"/>
  <c r="H73"/>
  <c r="I73"/>
  <c r="J73"/>
  <c r="K73"/>
  <c r="L73"/>
  <c r="M73"/>
  <c r="N73"/>
  <c r="O73"/>
  <c r="P73"/>
  <c r="Q73"/>
  <c r="H74"/>
  <c r="I74"/>
  <c r="J74"/>
  <c r="K74"/>
  <c r="L74"/>
  <c r="M74"/>
  <c r="N74"/>
  <c r="O74"/>
  <c r="P74"/>
  <c r="Q74"/>
  <c r="H75"/>
  <c r="I75"/>
  <c r="J75"/>
  <c r="K75"/>
  <c r="L75"/>
  <c r="M75"/>
  <c r="N75"/>
  <c r="O75"/>
  <c r="P75"/>
  <c r="Q75"/>
  <c r="H76"/>
  <c r="H24" s="1"/>
  <c r="I76"/>
  <c r="I24" s="1"/>
  <c r="J76"/>
  <c r="J24" s="1"/>
  <c r="K76"/>
  <c r="K24" s="1"/>
  <c r="L76"/>
  <c r="L24" s="1"/>
  <c r="M76"/>
  <c r="M24" s="1"/>
  <c r="N76"/>
  <c r="N24" s="1"/>
  <c r="O76"/>
  <c r="O24" s="1"/>
  <c r="P76"/>
  <c r="P24" s="1"/>
  <c r="Q76"/>
  <c r="Q24" s="1"/>
  <c r="H77"/>
  <c r="H25" s="1"/>
  <c r="I77"/>
  <c r="I25" s="1"/>
  <c r="J77"/>
  <c r="J25" s="1"/>
  <c r="K77"/>
  <c r="K25" s="1"/>
  <c r="L77"/>
  <c r="L25" s="1"/>
  <c r="M77"/>
  <c r="M25" s="1"/>
  <c r="N77"/>
  <c r="N25" s="1"/>
  <c r="O77"/>
  <c r="O25" s="1"/>
  <c r="P77"/>
  <c r="P25" s="1"/>
  <c r="Q77"/>
  <c r="Q25" s="1"/>
  <c r="H78"/>
  <c r="H26" s="1"/>
  <c r="I78"/>
  <c r="I26" s="1"/>
  <c r="J78"/>
  <c r="J26" s="1"/>
  <c r="K78"/>
  <c r="K26" s="1"/>
  <c r="L78"/>
  <c r="L26" s="1"/>
  <c r="M78"/>
  <c r="M26" s="1"/>
  <c r="N78"/>
  <c r="N26" s="1"/>
  <c r="O78"/>
  <c r="O26" s="1"/>
  <c r="P78"/>
  <c r="P26" s="1"/>
  <c r="Q78"/>
  <c r="Q26" s="1"/>
  <c r="I65"/>
  <c r="J65"/>
  <c r="K65"/>
  <c r="L65"/>
  <c r="M65"/>
  <c r="N65"/>
  <c r="O65"/>
  <c r="P65"/>
  <c r="Q65"/>
  <c r="H65"/>
  <c r="D20" i="3"/>
  <c r="E20"/>
  <c r="F20"/>
  <c r="G20"/>
  <c r="H20"/>
  <c r="I20"/>
  <c r="J20"/>
  <c r="K20"/>
  <c r="L20"/>
  <c r="C20"/>
  <c r="E26" i="2" l="1"/>
  <c r="E25"/>
  <c r="E24"/>
  <c r="H36"/>
  <c r="P36"/>
  <c r="N36"/>
  <c r="L36"/>
  <c r="J36"/>
  <c r="Q49"/>
  <c r="O49"/>
  <c r="M49"/>
  <c r="K49"/>
  <c r="I49"/>
  <c r="Q48"/>
  <c r="O48"/>
  <c r="M48"/>
  <c r="K48"/>
  <c r="I48"/>
  <c r="Q47"/>
  <c r="O47"/>
  <c r="M47"/>
  <c r="K47"/>
  <c r="I47"/>
  <c r="Q46"/>
  <c r="O46"/>
  <c r="M46"/>
  <c r="K46"/>
  <c r="I46"/>
  <c r="Q45"/>
  <c r="O45"/>
  <c r="M45"/>
  <c r="K45"/>
  <c r="I45"/>
  <c r="Q44"/>
  <c r="O44"/>
  <c r="M44"/>
  <c r="K44"/>
  <c r="I44"/>
  <c r="Q43"/>
  <c r="O43"/>
  <c r="M43"/>
  <c r="K43"/>
  <c r="I43"/>
  <c r="Q42"/>
  <c r="O42"/>
  <c r="M42"/>
  <c r="K42"/>
  <c r="I42"/>
  <c r="Q41"/>
  <c r="O41"/>
  <c r="M41"/>
  <c r="K41"/>
  <c r="I41"/>
  <c r="Q40"/>
  <c r="O40"/>
  <c r="M40"/>
  <c r="K40"/>
  <c r="I40"/>
  <c r="Q39"/>
  <c r="O39"/>
  <c r="M39"/>
  <c r="K39"/>
  <c r="I39"/>
  <c r="Q38"/>
  <c r="O38"/>
  <c r="M38"/>
  <c r="K38"/>
  <c r="I38"/>
  <c r="Q37"/>
  <c r="O37"/>
  <c r="M37"/>
  <c r="K37"/>
  <c r="I37"/>
  <c r="Q36"/>
  <c r="O36"/>
  <c r="M36"/>
  <c r="K36"/>
  <c r="I36"/>
  <c r="P49"/>
  <c r="N49"/>
  <c r="L49"/>
  <c r="J49"/>
  <c r="P48"/>
  <c r="N48"/>
  <c r="L48"/>
  <c r="J48"/>
  <c r="H48"/>
  <c r="P47"/>
  <c r="N47"/>
  <c r="L47"/>
  <c r="J47"/>
  <c r="P46"/>
  <c r="N46"/>
  <c r="L46"/>
  <c r="J46"/>
  <c r="H46"/>
  <c r="P45"/>
  <c r="N45"/>
  <c r="L45"/>
  <c r="J45"/>
  <c r="P44"/>
  <c r="N44"/>
  <c r="L44"/>
  <c r="J44"/>
  <c r="H44"/>
  <c r="P43"/>
  <c r="N43"/>
  <c r="L43"/>
  <c r="J43"/>
  <c r="P42"/>
  <c r="N42"/>
  <c r="L42"/>
  <c r="J42"/>
  <c r="H42"/>
  <c r="P41"/>
  <c r="N41"/>
  <c r="L41"/>
  <c r="J41"/>
  <c r="P40"/>
  <c r="N40"/>
  <c r="L40"/>
  <c r="J40"/>
  <c r="H40"/>
  <c r="P39"/>
  <c r="N39"/>
  <c r="L39"/>
  <c r="J39"/>
  <c r="P38"/>
  <c r="N38"/>
  <c r="L38"/>
  <c r="J38"/>
  <c r="H38"/>
  <c r="P37"/>
  <c r="N37"/>
  <c r="L37"/>
  <c r="J37"/>
  <c r="H49"/>
  <c r="E49" s="1"/>
  <c r="H47"/>
  <c r="E47" s="1"/>
  <c r="H45"/>
  <c r="H43"/>
  <c r="E43" s="1"/>
  <c r="H41"/>
  <c r="H39"/>
  <c r="H37"/>
  <c r="G36"/>
  <c r="G48"/>
  <c r="E48" s="1"/>
  <c r="G46"/>
  <c r="G44"/>
  <c r="G42"/>
  <c r="G40"/>
  <c r="G38"/>
  <c r="A37"/>
  <c r="A38" s="1"/>
  <c r="A66"/>
  <c r="A67" s="1"/>
  <c r="A68" s="1"/>
  <c r="A69" s="1"/>
  <c r="A70" s="1"/>
  <c r="A71" s="1"/>
  <c r="A72" s="1"/>
  <c r="A73" s="1"/>
  <c r="A74" s="1"/>
  <c r="A75" s="1"/>
  <c r="A76" s="1"/>
  <c r="A77" s="1"/>
  <c r="A78" s="1"/>
  <c r="H14"/>
  <c r="H16"/>
  <c r="H20"/>
  <c r="H22"/>
  <c r="H13"/>
  <c r="H18"/>
  <c r="I63"/>
  <c r="I64"/>
  <c r="J64" s="1"/>
  <c r="K64" s="1"/>
  <c r="L64" s="1"/>
  <c r="M64" s="1"/>
  <c r="N64" s="1"/>
  <c r="O64" s="1"/>
  <c r="P64" s="1"/>
  <c r="Q64" s="1"/>
  <c r="D4" i="3"/>
  <c r="E4" s="1"/>
  <c r="F4" s="1"/>
  <c r="G4" s="1"/>
  <c r="H4" s="1"/>
  <c r="I4" s="1"/>
  <c r="J4" s="1"/>
  <c r="K4" s="1"/>
  <c r="L4" s="1"/>
  <c r="D3"/>
  <c r="E3" s="1"/>
  <c r="F3" s="1"/>
  <c r="G3" s="1"/>
  <c r="H3" s="1"/>
  <c r="I3" s="1"/>
  <c r="J3" s="1"/>
  <c r="K3" s="1"/>
  <c r="L3" s="1"/>
  <c r="A39" i="2" l="1"/>
  <c r="A41" s="1"/>
  <c r="A40"/>
  <c r="J63"/>
  <c r="G51"/>
  <c r="H51"/>
  <c r="I20"/>
  <c r="I19"/>
  <c r="I18"/>
  <c r="I16"/>
  <c r="I15"/>
  <c r="I14"/>
  <c r="I22"/>
  <c r="K63"/>
  <c r="I13"/>
  <c r="I23"/>
  <c r="I21"/>
  <c r="I17"/>
  <c r="A42" l="1"/>
  <c r="J13"/>
  <c r="J14"/>
  <c r="J15"/>
  <c r="J16"/>
  <c r="J17"/>
  <c r="J18"/>
  <c r="J19"/>
  <c r="J20"/>
  <c r="J21"/>
  <c r="J22"/>
  <c r="J23"/>
  <c r="K13"/>
  <c r="K21"/>
  <c r="K23"/>
  <c r="K14"/>
  <c r="K15"/>
  <c r="K17"/>
  <c r="K18"/>
  <c r="K19"/>
  <c r="K22"/>
  <c r="L63"/>
  <c r="K16"/>
  <c r="K20"/>
  <c r="H15"/>
  <c r="A43" l="1"/>
  <c r="J51"/>
  <c r="K51"/>
  <c r="M63"/>
  <c r="L13"/>
  <c r="L14"/>
  <c r="L15"/>
  <c r="L16"/>
  <c r="L17"/>
  <c r="L18"/>
  <c r="L19"/>
  <c r="L20"/>
  <c r="L21"/>
  <c r="L22"/>
  <c r="L23"/>
  <c r="H17"/>
  <c r="A44" l="1"/>
  <c r="M22"/>
  <c r="M13"/>
  <c r="M14"/>
  <c r="M15"/>
  <c r="M16"/>
  <c r="M17"/>
  <c r="M18"/>
  <c r="M19"/>
  <c r="M21"/>
  <c r="M23"/>
  <c r="N63"/>
  <c r="M20"/>
  <c r="H19"/>
  <c r="A45" l="1"/>
  <c r="N22"/>
  <c r="M51"/>
  <c r="L51"/>
  <c r="N21"/>
  <c r="N23"/>
  <c r="O63"/>
  <c r="N13"/>
  <c r="N14"/>
  <c r="N15"/>
  <c r="N16"/>
  <c r="N17"/>
  <c r="N18"/>
  <c r="N19"/>
  <c r="N20"/>
  <c r="H21"/>
  <c r="H23"/>
  <c r="A46" l="1"/>
  <c r="O22"/>
  <c r="N51"/>
  <c r="O13"/>
  <c r="O15"/>
  <c r="O17"/>
  <c r="O19"/>
  <c r="O20"/>
  <c r="P63"/>
  <c r="O14"/>
  <c r="O16"/>
  <c r="O18"/>
  <c r="O21"/>
  <c r="O23"/>
  <c r="A47" l="1"/>
  <c r="A48" s="1"/>
  <c r="P14"/>
  <c r="P16"/>
  <c r="P18"/>
  <c r="P20"/>
  <c r="P22"/>
  <c r="O51"/>
  <c r="Q63"/>
  <c r="P13"/>
  <c r="P15"/>
  <c r="P17"/>
  <c r="P19"/>
  <c r="P21"/>
  <c r="P23"/>
  <c r="A49" l="1"/>
  <c r="Q22"/>
  <c r="Q23"/>
  <c r="P51"/>
  <c r="Q21"/>
  <c r="Q13"/>
  <c r="E13" s="1"/>
  <c r="Q14"/>
  <c r="Q15"/>
  <c r="Q16"/>
  <c r="Q17"/>
  <c r="Q18"/>
  <c r="Q19"/>
  <c r="Q20"/>
  <c r="E36" l="1"/>
  <c r="E37"/>
  <c r="E38"/>
  <c r="E39"/>
  <c r="E40"/>
  <c r="E41"/>
  <c r="E42"/>
  <c r="E44"/>
  <c r="E45"/>
  <c r="E46"/>
  <c r="Q51"/>
  <c r="E15"/>
  <c r="E16"/>
  <c r="E17"/>
  <c r="E18"/>
  <c r="E19"/>
  <c r="E20"/>
  <c r="E21"/>
  <c r="E23"/>
  <c r="E14"/>
  <c r="E22"/>
  <c r="E28" l="1"/>
  <c r="I51"/>
  <c r="I28"/>
  <c r="H28"/>
  <c r="P28"/>
  <c r="N28"/>
  <c r="L28"/>
  <c r="J28"/>
  <c r="A13"/>
  <c r="K28" l="1"/>
  <c r="M28"/>
  <c r="O28"/>
  <c r="Q28"/>
  <c r="A14"/>
  <c r="E51" l="1"/>
  <c r="A15"/>
  <c r="A16" l="1"/>
  <c r="A17" s="1"/>
  <c r="A18" s="1"/>
  <c r="A19" l="1"/>
  <c r="A20" l="1"/>
  <c r="A21" s="1"/>
  <c r="A22" s="1"/>
  <c r="A23" l="1"/>
  <c r="A28" s="1"/>
  <c r="A51" l="1"/>
</calcChain>
</file>

<file path=xl/sharedStrings.xml><?xml version="1.0" encoding="utf-8"?>
<sst xmlns="http://schemas.openxmlformats.org/spreadsheetml/2006/main" count="286" uniqueCount="93">
  <si>
    <t>Valuation Metrics</t>
  </si>
  <si>
    <t>Line</t>
  </si>
  <si>
    <t>Company</t>
  </si>
  <si>
    <t>Average</t>
  </si>
  <si>
    <t>2011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</si>
  <si>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</si>
  <si>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</si>
  <si>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</si>
  <si>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</si>
  <si>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</si>
  <si>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</si>
  <si>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</si>
  <si>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</si>
  <si>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</si>
  <si>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</si>
  <si>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</si>
  <si>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</si>
  <si>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N/A</t>
  </si>
  <si>
    <t>Electric Proxy Group</t>
  </si>
  <si>
    <t>AEP</t>
  </si>
  <si>
    <t>CNL</t>
  </si>
  <si>
    <t>GXP</t>
  </si>
  <si>
    <t>TEG</t>
  </si>
  <si>
    <t>OTTR</t>
  </si>
  <si>
    <t>WR</t>
  </si>
  <si>
    <t>EIX</t>
  </si>
  <si>
    <t>IDA</t>
  </si>
  <si>
    <t>PNW</t>
  </si>
  <si>
    <t>POR</t>
  </si>
  <si>
    <t>SO</t>
  </si>
  <si>
    <t>P/E Ratio</t>
  </si>
  <si>
    <t>CF 2011</t>
  </si>
  <si>
    <t>CF 2010</t>
  </si>
  <si>
    <t>CF 2009</t>
  </si>
  <si>
    <t>CF 2008</t>
  </si>
  <si>
    <t>CF 2007</t>
  </si>
  <si>
    <t>CF 2006</t>
  </si>
  <si>
    <t>CF 2005</t>
  </si>
  <si>
    <t>CF 2004</t>
  </si>
  <si>
    <t>CF 2003</t>
  </si>
  <si>
    <t>CF 2002</t>
  </si>
  <si>
    <t>Price 2011</t>
  </si>
  <si>
    <t>Price 2010</t>
  </si>
  <si>
    <t>Price 2009</t>
  </si>
  <si>
    <t>Price 2008</t>
  </si>
  <si>
    <t>Price 2007</t>
  </si>
  <si>
    <t>Price 2006</t>
  </si>
  <si>
    <t>Price 2005</t>
  </si>
  <si>
    <t>Price 2004</t>
  </si>
  <si>
    <t>Price 2003</t>
  </si>
  <si>
    <t>Price 2002</t>
  </si>
  <si>
    <t>Ticker Symbol</t>
  </si>
  <si>
    <t>Company Name</t>
  </si>
  <si>
    <t>Market Price</t>
  </si>
  <si>
    <t>CFPS</t>
  </si>
  <si>
    <t>Current</t>
  </si>
  <si>
    <r>
      <t xml:space="preserve">2012 </t>
    </r>
    <r>
      <rPr>
        <b/>
        <u/>
        <vertAlign val="superscript"/>
        <sz val="11"/>
        <rFont val="Arial"/>
        <family val="2"/>
      </rPr>
      <t>2</t>
    </r>
  </si>
  <si>
    <r>
      <t xml:space="preserve">Price to Earnings (P/E) Ratio </t>
    </r>
    <r>
      <rPr>
        <b/>
        <vertAlign val="superscript"/>
        <sz val="11"/>
        <rFont val="Arial"/>
        <family val="2"/>
      </rPr>
      <t>1</t>
    </r>
  </si>
  <si>
    <r>
      <t xml:space="preserve">Market Price to Cash Flow (MP/CF) Ratio </t>
    </r>
    <r>
      <rPr>
        <b/>
        <vertAlign val="superscript"/>
        <sz val="11"/>
        <rFont val="Arial"/>
        <family val="2"/>
      </rPr>
      <t>1</t>
    </r>
  </si>
  <si>
    <t>Sources:</t>
  </si>
  <si>
    <r>
      <t xml:space="preserve">2012 </t>
    </r>
    <r>
      <rPr>
        <b/>
        <u/>
        <vertAlign val="superscript"/>
        <sz val="11"/>
        <rFont val="Arial"/>
        <family val="2"/>
      </rPr>
      <t>2/a</t>
    </r>
  </si>
  <si>
    <t>Note:</t>
  </si>
  <si>
    <t xml:space="preserve">ALLETE                        </t>
  </si>
  <si>
    <t>ALE</t>
  </si>
  <si>
    <t xml:space="preserve">Alliant Energy                </t>
  </si>
  <si>
    <t>LNT</t>
  </si>
  <si>
    <t xml:space="preserve">Avista Corp.                  </t>
  </si>
  <si>
    <t>AVA</t>
  </si>
  <si>
    <t xml:space="preserve">Black Hills                   </t>
  </si>
  <si>
    <t>BKH</t>
  </si>
  <si>
    <t xml:space="preserve">DTE Energy                    </t>
  </si>
  <si>
    <t>DTE</t>
  </si>
  <si>
    <t xml:space="preserve">Edison Int'l                  </t>
  </si>
  <si>
    <t xml:space="preserve">IDACORP, Inc.                 </t>
  </si>
  <si>
    <t xml:space="preserve">Portland General              </t>
  </si>
  <si>
    <t xml:space="preserve">SCANA Corp.                   </t>
  </si>
  <si>
    <t>SCG</t>
  </si>
  <si>
    <t xml:space="preserve">Sempra Energy                 </t>
  </si>
  <si>
    <t>SRE</t>
  </si>
  <si>
    <t xml:space="preserve">Southern Co.                  </t>
  </si>
  <si>
    <t xml:space="preserve">Vectren Corp.                 </t>
  </si>
  <si>
    <t>VVC</t>
  </si>
  <si>
    <t xml:space="preserve">Wisconsin Energy              </t>
  </si>
  <si>
    <t>WEC</t>
  </si>
  <si>
    <t xml:space="preserve">Xcel Energy Inc.              </t>
  </si>
  <si>
    <t>XEL</t>
  </si>
  <si>
    <t>11-Year</t>
  </si>
  <si>
    <t>Current Price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</si>
  <si>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The Value Line Investment Survey Investment Analyzer Software, </t>
    </r>
    <r>
      <rPr>
        <sz val="11"/>
        <color theme="1"/>
        <rFont val="Arial"/>
        <family val="2"/>
      </rPr>
      <t>downloaded on July 17, 2012.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</si>
  <si>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The Value Line Investment Survey</t>
    </r>
    <r>
      <rPr>
        <sz val="11"/>
        <color theme="1"/>
        <rFont val="Arial"/>
        <family val="2"/>
      </rPr>
      <t>, May 4, May 25, and June 22, 2012.</t>
    </r>
  </si>
  <si>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Based on recent price published in </t>
    </r>
    <r>
      <rPr>
        <i/>
        <sz val="11"/>
        <color theme="1"/>
        <rFont val="Arial"/>
        <family val="2"/>
      </rPr>
      <t>The Value Line Investment Survey</t>
    </r>
    <r>
      <rPr>
        <sz val="11"/>
        <color theme="1"/>
        <rFont val="Arial"/>
        <family val="2"/>
      </rPr>
      <t xml:space="preserve">, May 4, May 25, and </t>
    </r>
  </si>
  <si>
    <t>June 22, 2012 and the 2011 actual cash-flow per share.</t>
  </si>
  <si>
    <t>Rocky Mountain Power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</si>
</sst>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1"/>
      <color theme="1"/>
      <name val="Arial"/>
      <family val="2"/>
    </font>
    <font>
      <u/>
      <sz val="11"/>
      <name val="Arial"/>
      <family val="2"/>
    </font>
    <font>
      <b/>
      <u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7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4" fillId="0" borderId="0"/>
    <xf numFmtId="40" fontId="15" fillId="2" borderId="0">
      <alignment horizontal="right"/>
    </xf>
    <xf numFmtId="0" fontId="16" fillId="2" borderId="0">
      <alignment horizontal="right"/>
    </xf>
    <xf numFmtId="0" fontId="17" fillId="2" borderId="2"/>
    <xf numFmtId="0" fontId="17" fillId="0" borderId="0" applyBorder="0">
      <alignment horizontal="centerContinuous"/>
    </xf>
    <xf numFmtId="0" fontId="18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Protection="0">
      <alignment horizontal="center"/>
    </xf>
    <xf numFmtId="0" fontId="25" fillId="4" borderId="0" applyNumberFormat="0" applyBorder="0" applyAlignment="0" applyProtection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5" borderId="0" applyNumberFormat="0" applyFont="0" applyBorder="0" applyAlignment="0" applyProtection="0"/>
    <xf numFmtId="16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3" applyNumberFormat="0" applyFont="0" applyFill="0" applyAlignment="0" applyProtection="0"/>
  </cellStyleXfs>
  <cellXfs count="42">
    <xf numFmtId="0" fontId="0" fillId="0" borderId="0" xfId="0"/>
    <xf numFmtId="0" fontId="6" fillId="0" borderId="0" xfId="1" applyFont="1" applyFill="1"/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49" fontId="6" fillId="0" borderId="0" xfId="1" applyNumberFormat="1" applyFont="1" applyFill="1"/>
    <xf numFmtId="49" fontId="10" fillId="0" borderId="0" xfId="1" applyNumberFormat="1" applyFont="1" applyAlignment="1">
      <alignment horizontal="center"/>
    </xf>
    <xf numFmtId="49" fontId="9" fillId="0" borderId="0" xfId="1" quotePrefix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left" indent="2"/>
    </xf>
    <xf numFmtId="0" fontId="0" fillId="0" borderId="0" xfId="0" applyAlignment="1">
      <alignment horizontal="center"/>
    </xf>
    <xf numFmtId="0" fontId="6" fillId="0" borderId="0" xfId="1" applyFont="1" applyFill="1" applyAlignment="1"/>
    <xf numFmtId="2" fontId="0" fillId="0" borderId="0" xfId="0" applyNumberFormat="1" applyAlignment="1">
      <alignment horizontal="center"/>
    </xf>
    <xf numFmtId="0" fontId="6" fillId="0" borderId="0" xfId="1" applyFont="1" applyFill="1" applyAlignment="1">
      <alignment horizontal="left"/>
    </xf>
    <xf numFmtId="2" fontId="6" fillId="0" borderId="0" xfId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left"/>
    </xf>
    <xf numFmtId="0" fontId="6" fillId="0" borderId="0" xfId="2" applyFont="1" applyFill="1" applyAlignment="1"/>
    <xf numFmtId="2" fontId="9" fillId="0" borderId="0" xfId="1" applyNumberFormat="1" applyFont="1" applyFill="1" applyAlignment="1">
      <alignment horizontal="center"/>
    </xf>
    <xf numFmtId="2" fontId="6" fillId="0" borderId="0" xfId="1" applyNumberFormat="1" applyFont="1" applyFill="1" applyAlignment="1">
      <alignment horizontal="center"/>
    </xf>
    <xf numFmtId="0" fontId="6" fillId="0" borderId="1" xfId="1" applyFont="1" applyFill="1" applyBorder="1" applyAlignment="1">
      <alignment horizontal="center"/>
    </xf>
    <xf numFmtId="39" fontId="6" fillId="0" borderId="0" xfId="3" applyNumberFormat="1" applyFont="1" applyFill="1" applyAlignment="1">
      <alignment horizontal="center"/>
    </xf>
    <xf numFmtId="0" fontId="6" fillId="0" borderId="0" xfId="1" applyFont="1" applyFill="1" applyBorder="1" applyAlignment="1">
      <alignment horizontal="left"/>
    </xf>
    <xf numFmtId="0" fontId="11" fillId="0" borderId="0" xfId="1" applyFont="1" applyFill="1"/>
    <xf numFmtId="0" fontId="0" fillId="0" borderId="0" xfId="0" applyFill="1" applyAlignment="1">
      <alignment vertical="center"/>
    </xf>
    <xf numFmtId="10" fontId="6" fillId="0" borderId="0" xfId="4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29" fillId="0" borderId="0" xfId="1" applyFont="1" applyFill="1" applyAlignment="1">
      <alignment horizontal="center"/>
    </xf>
    <xf numFmtId="0" fontId="28" fillId="0" borderId="0" xfId="0" applyFont="1"/>
    <xf numFmtId="0" fontId="0" fillId="0" borderId="0" xfId="0" applyFill="1" applyAlignment="1">
      <alignment horizontal="left" vertical="center" indent="1"/>
    </xf>
    <xf numFmtId="0" fontId="6" fillId="6" borderId="0" xfId="1" applyFont="1" applyFill="1"/>
    <xf numFmtId="49" fontId="10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</cellXfs>
  <cellStyles count="77">
    <cellStyle name="Comma 2" xfId="3"/>
    <cellStyle name="Comma 2 2" xfId="5"/>
    <cellStyle name="Comma 3" xfId="6"/>
    <cellStyle name="Comma 3 2" xfId="7"/>
    <cellStyle name="Currency 2" xfId="8"/>
    <cellStyle name="Currency 2 2" xfId="9"/>
    <cellStyle name="Currency 3" xfId="10"/>
    <cellStyle name="HeadlineStyle" xfId="11"/>
    <cellStyle name="HeadlineStyleJustified" xfId="12"/>
    <cellStyle name="Normal" xfId="0" builtinId="0"/>
    <cellStyle name="Normal 10" xfId="1"/>
    <cellStyle name="Normal 11" xfId="13"/>
    <cellStyle name="Normal 12" xfId="14"/>
    <cellStyle name="Normal 12 2" xfId="15"/>
    <cellStyle name="Normal 13" xfId="16"/>
    <cellStyle name="Normal 13 2" xfId="17"/>
    <cellStyle name="Normal 14 2" xfId="18"/>
    <cellStyle name="Normal 14 2 2" xfId="19"/>
    <cellStyle name="Normal 15" xfId="20"/>
    <cellStyle name="Normal 2" xfId="2"/>
    <cellStyle name="Normal 2 10" xfId="21"/>
    <cellStyle name="Normal 2 11" xfId="22"/>
    <cellStyle name="Normal 2 12" xfId="23"/>
    <cellStyle name="Normal 2 13" xfId="24"/>
    <cellStyle name="Normal 2 2" xfId="25"/>
    <cellStyle name="Normal 2 3" xfId="26"/>
    <cellStyle name="Normal 2 4" xfId="27"/>
    <cellStyle name="Normal 2 5" xfId="28"/>
    <cellStyle name="Normal 2 6" xfId="29"/>
    <cellStyle name="Normal 2 7" xfId="30"/>
    <cellStyle name="Normal 2 8" xfId="31"/>
    <cellStyle name="Normal 2 9" xfId="32"/>
    <cellStyle name="Normal 3" xfId="33"/>
    <cellStyle name="Normal 3 2" xfId="34"/>
    <cellStyle name="Normal 3 2 10" xfId="35"/>
    <cellStyle name="Normal 3 2 2" xfId="36"/>
    <cellStyle name="Normal 4" xfId="37"/>
    <cellStyle name="Normal 4 2" xfId="38"/>
    <cellStyle name="Normal 4 3" xfId="39"/>
    <cellStyle name="Normal 5" xfId="40"/>
    <cellStyle name="Normal 5 2" xfId="41"/>
    <cellStyle name="Normal 6" xfId="42"/>
    <cellStyle name="Normal 6 2" xfId="43"/>
    <cellStyle name="Normal 7" xfId="44"/>
    <cellStyle name="Normal 7 2" xfId="45"/>
    <cellStyle name="Normal 8" xfId="46"/>
    <cellStyle name="Normal 8 2" xfId="47"/>
    <cellStyle name="Normal 8 3" xfId="48"/>
    <cellStyle name="Output Amounts" xfId="49"/>
    <cellStyle name="Output Column Headings" xfId="50"/>
    <cellStyle name="Output Line Items" xfId="51"/>
    <cellStyle name="Output Report Heading" xfId="52"/>
    <cellStyle name="Output Report Title" xfId="53"/>
    <cellStyle name="Percent 2" xfId="4"/>
    <cellStyle name="Percent 2 2" xfId="54"/>
    <cellStyle name="Percent 3" xfId="55"/>
    <cellStyle name="Percent 3 2" xfId="56"/>
    <cellStyle name="Percent 4" xfId="57"/>
    <cellStyle name="Percent 4 2" xfId="58"/>
    <cellStyle name="Percent 8" xfId="59"/>
    <cellStyle name="Style 21" xfId="60"/>
    <cellStyle name="Style 22" xfId="61"/>
    <cellStyle name="Style 23" xfId="62"/>
    <cellStyle name="Style 24" xfId="63"/>
    <cellStyle name="Style 25" xfId="64"/>
    <cellStyle name="Style 26" xfId="65"/>
    <cellStyle name="Style 27" xfId="66"/>
    <cellStyle name="Style 28" xfId="67"/>
    <cellStyle name="Style 29" xfId="68"/>
    <cellStyle name="Style 30" xfId="69"/>
    <cellStyle name="Style 31" xfId="70"/>
    <cellStyle name="Style 32" xfId="71"/>
    <cellStyle name="Style 33" xfId="72"/>
    <cellStyle name="Style 34" xfId="73"/>
    <cellStyle name="Style 35" xfId="74"/>
    <cellStyle name="Style 36" xfId="75"/>
    <cellStyle name="Style 39" xfId="76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workbookViewId="0">
      <selection activeCell="B14" sqref="B14"/>
    </sheetView>
  </sheetViews>
  <sheetFormatPr defaultRowHeight="14.25"/>
  <cols>
    <col min="1" max="1" width="6.25" style="4" customWidth="1"/>
    <col min="2" max="3" width="10.375" style="1" customWidth="1"/>
    <col min="4" max="4" width="13.5" style="1" hidden="1" customWidth="1"/>
    <col min="5" max="5" width="9.375" style="1" customWidth="1"/>
    <col min="6" max="6" width="1.25" style="1" customWidth="1"/>
    <col min="7" max="17" width="9.25" style="1" customWidth="1"/>
    <col min="18" max="16384" width="9" style="1"/>
  </cols>
  <sheetData>
    <row r="1" spans="1:17" ht="27.75" customHeight="1">
      <c r="A1" s="37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>
      <c r="A2" s="2"/>
      <c r="B2" s="3"/>
      <c r="C2" s="4"/>
      <c r="D2" s="4"/>
      <c r="E2" s="4"/>
      <c r="F2" s="4"/>
      <c r="G2" s="4"/>
      <c r="H2" s="4"/>
      <c r="I2" s="4"/>
    </row>
    <row r="3" spans="1:17">
      <c r="A3" s="2"/>
      <c r="B3" s="3"/>
      <c r="C3" s="4"/>
      <c r="D3" s="4"/>
      <c r="E3" s="4"/>
      <c r="F3" s="4"/>
      <c r="G3" s="4"/>
      <c r="H3" s="4"/>
      <c r="I3" s="4"/>
    </row>
    <row r="4" spans="1:17" ht="20.25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8" spans="1:17" ht="17.25">
      <c r="E8" s="40" t="s">
        <v>57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5">
      <c r="E9" s="5" t="s">
        <v>86</v>
      </c>
      <c r="F9" s="5"/>
      <c r="G9" s="5" t="s">
        <v>55</v>
      </c>
      <c r="H9" s="5"/>
    </row>
    <row r="10" spans="1:17" s="9" customFormat="1" ht="17.25">
      <c r="A10" s="6" t="s">
        <v>1</v>
      </c>
      <c r="B10" s="36" t="s">
        <v>2</v>
      </c>
      <c r="C10" s="36"/>
      <c r="D10" s="10"/>
      <c r="E10" s="7" t="s">
        <v>3</v>
      </c>
      <c r="F10" s="7"/>
      <c r="G10" s="7" t="s">
        <v>56</v>
      </c>
      <c r="H10" s="7" t="s">
        <v>4</v>
      </c>
      <c r="I10" s="8">
        <v>2010</v>
      </c>
      <c r="J10" s="8">
        <v>2009</v>
      </c>
      <c r="K10" s="8">
        <v>2008</v>
      </c>
      <c r="L10" s="8">
        <v>2007</v>
      </c>
      <c r="M10" s="8">
        <v>2006</v>
      </c>
      <c r="N10" s="8">
        <v>2005</v>
      </c>
      <c r="O10" s="8">
        <v>2004</v>
      </c>
      <c r="P10" s="8">
        <v>2003</v>
      </c>
      <c r="Q10" s="8">
        <v>2002</v>
      </c>
    </row>
    <row r="11" spans="1:17" s="9" customFormat="1" ht="15">
      <c r="A11" s="6"/>
      <c r="B11" s="10"/>
      <c r="C11" s="10"/>
      <c r="D11" s="10"/>
      <c r="E11" s="11" t="s">
        <v>5</v>
      </c>
      <c r="F11" s="11"/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11" t="s">
        <v>11</v>
      </c>
      <c r="M11" s="11" t="s">
        <v>12</v>
      </c>
      <c r="N11" s="11" t="s">
        <v>13</v>
      </c>
      <c r="O11" s="11" t="s">
        <v>14</v>
      </c>
      <c r="P11" s="11" t="s">
        <v>15</v>
      </c>
      <c r="Q11" s="11" t="s">
        <v>16</v>
      </c>
    </row>
    <row r="12" spans="1:17" ht="15">
      <c r="B12" s="12"/>
      <c r="C12" s="12"/>
      <c r="D12" s="12"/>
      <c r="E12" s="5"/>
      <c r="F12" s="5"/>
      <c r="G12" s="5"/>
      <c r="H12" s="5"/>
      <c r="I12" s="5"/>
      <c r="J12" s="5"/>
      <c r="K12" s="5"/>
      <c r="L12" s="5"/>
      <c r="N12" s="5"/>
    </row>
    <row r="13" spans="1:17" ht="16.5" customHeight="1">
      <c r="A13" s="13">
        <f>MAX(A9:A12)+1</f>
        <v>1</v>
      </c>
      <c r="B13" t="s">
        <v>62</v>
      </c>
      <c r="C13" s="14"/>
      <c r="D13" s="14"/>
      <c r="E13" s="15">
        <f t="shared" ref="E13:E23" si="0">AVERAGE(G13:Q13)</f>
        <v>16.845666666666666</v>
      </c>
      <c r="F13" s="15"/>
      <c r="G13" s="15">
        <v>16.5</v>
      </c>
      <c r="H13" s="15">
        <f>+H65</f>
        <v>14.662000000000001</v>
      </c>
      <c r="I13" s="15">
        <f t="shared" ref="I13:Q13" si="1">+I65</f>
        <v>15.976000000000001</v>
      </c>
      <c r="J13" s="15">
        <f t="shared" si="1"/>
        <v>16.079999999999998</v>
      </c>
      <c r="K13" s="15">
        <f t="shared" si="1"/>
        <v>13.948</v>
      </c>
      <c r="L13" s="15">
        <f t="shared" si="1"/>
        <v>14.781000000000001</v>
      </c>
      <c r="M13" s="15">
        <f t="shared" si="1"/>
        <v>16.545000000000002</v>
      </c>
      <c r="N13" s="15">
        <f t="shared" si="1"/>
        <v>17.905999999999999</v>
      </c>
      <c r="O13" s="15">
        <f t="shared" si="1"/>
        <v>25.213000000000001</v>
      </c>
      <c r="P13" s="15" t="str">
        <f t="shared" si="1"/>
        <v>N/A</v>
      </c>
      <c r="Q13" s="15" t="str">
        <f t="shared" si="1"/>
        <v>N/A</v>
      </c>
    </row>
    <row r="14" spans="1:17" ht="16.5" customHeight="1">
      <c r="A14" s="13">
        <f t="shared" ref="A14:A16" si="2">MAX(A10:A13)+1</f>
        <v>2</v>
      </c>
      <c r="B14" t="s">
        <v>64</v>
      </c>
      <c r="C14" s="14"/>
      <c r="D14" s="14"/>
      <c r="E14" s="15">
        <f t="shared" si="0"/>
        <v>14.675545454545455</v>
      </c>
      <c r="F14" s="15"/>
      <c r="G14" s="15">
        <v>16.100000000000001</v>
      </c>
      <c r="H14" s="15">
        <f t="shared" ref="H14:Q23" si="3">+H66</f>
        <v>14.451000000000001</v>
      </c>
      <c r="I14" s="15">
        <f t="shared" si="3"/>
        <v>12.473000000000001</v>
      </c>
      <c r="J14" s="15">
        <f t="shared" si="3"/>
        <v>13.861000000000001</v>
      </c>
      <c r="K14" s="15">
        <f t="shared" si="3"/>
        <v>13.433</v>
      </c>
      <c r="L14" s="15">
        <f t="shared" si="3"/>
        <v>15.077</v>
      </c>
      <c r="M14" s="15">
        <f t="shared" si="3"/>
        <v>16.82</v>
      </c>
      <c r="N14" s="15">
        <f t="shared" si="3"/>
        <v>12.587999999999999</v>
      </c>
      <c r="O14" s="15">
        <f t="shared" si="3"/>
        <v>14.002000000000001</v>
      </c>
      <c r="P14" s="15">
        <f t="shared" si="3"/>
        <v>12.692</v>
      </c>
      <c r="Q14" s="15">
        <f t="shared" si="3"/>
        <v>19.934000000000001</v>
      </c>
    </row>
    <row r="15" spans="1:17" ht="16.5" customHeight="1">
      <c r="A15" s="13">
        <f t="shared" si="2"/>
        <v>3</v>
      </c>
      <c r="B15" t="s">
        <v>66</v>
      </c>
      <c r="C15" s="14"/>
      <c r="D15" s="14"/>
      <c r="E15" s="15">
        <f t="shared" si="0"/>
        <v>17.423727272727273</v>
      </c>
      <c r="F15" s="15"/>
      <c r="G15" s="15">
        <v>15.2</v>
      </c>
      <c r="H15" s="15">
        <f t="shared" si="3"/>
        <v>14.077999999999999</v>
      </c>
      <c r="I15" s="15">
        <f t="shared" si="3"/>
        <v>12.739000000000001</v>
      </c>
      <c r="J15" s="15">
        <f t="shared" si="3"/>
        <v>11.416</v>
      </c>
      <c r="K15" s="15">
        <f t="shared" si="3"/>
        <v>14.972</v>
      </c>
      <c r="L15" s="15">
        <f t="shared" si="3"/>
        <v>30.875</v>
      </c>
      <c r="M15" s="15">
        <f t="shared" si="3"/>
        <v>15.39</v>
      </c>
      <c r="N15" s="15">
        <f t="shared" si="3"/>
        <v>19.446999999999999</v>
      </c>
      <c r="O15" s="15">
        <f t="shared" si="3"/>
        <v>24.431999999999999</v>
      </c>
      <c r="P15" s="15">
        <f t="shared" si="3"/>
        <v>13.842000000000001</v>
      </c>
      <c r="Q15" s="15">
        <f t="shared" si="3"/>
        <v>19.27</v>
      </c>
    </row>
    <row r="16" spans="1:17" ht="16.5" customHeight="1">
      <c r="A16" s="13">
        <f t="shared" si="2"/>
        <v>4</v>
      </c>
      <c r="B16" t="s">
        <v>68</v>
      </c>
      <c r="C16" s="14"/>
      <c r="D16" s="14"/>
      <c r="E16" s="15">
        <f t="shared" si="0"/>
        <v>17.099900000000002</v>
      </c>
      <c r="F16" s="15"/>
      <c r="G16" s="15">
        <v>18.2</v>
      </c>
      <c r="H16" s="15">
        <f t="shared" si="3"/>
        <v>31.129000000000001</v>
      </c>
      <c r="I16" s="15">
        <f t="shared" si="3"/>
        <v>18.096</v>
      </c>
      <c r="J16" s="15">
        <f t="shared" si="3"/>
        <v>9.9260000000000002</v>
      </c>
      <c r="K16" s="15" t="str">
        <f t="shared" si="3"/>
        <v>N/A</v>
      </c>
      <c r="L16" s="15">
        <f t="shared" si="3"/>
        <v>15.023</v>
      </c>
      <c r="M16" s="15">
        <f t="shared" si="3"/>
        <v>15.766999999999999</v>
      </c>
      <c r="N16" s="15">
        <f t="shared" si="3"/>
        <v>17.265000000000001</v>
      </c>
      <c r="O16" s="15">
        <f t="shared" si="3"/>
        <v>17.129000000000001</v>
      </c>
      <c r="P16" s="15">
        <f t="shared" si="3"/>
        <v>15.949</v>
      </c>
      <c r="Q16" s="15">
        <f t="shared" si="3"/>
        <v>12.515000000000001</v>
      </c>
    </row>
    <row r="17" spans="1:17" ht="16.5" customHeight="1">
      <c r="A17" s="13">
        <f>MAX(A14:A16)+1</f>
        <v>5</v>
      </c>
      <c r="B17" t="s">
        <v>70</v>
      </c>
      <c r="C17" s="14"/>
      <c r="D17" s="14"/>
      <c r="E17" s="15">
        <f t="shared" si="0"/>
        <v>14.327272727272726</v>
      </c>
      <c r="F17" s="15"/>
      <c r="G17" s="15">
        <v>16.100000000000001</v>
      </c>
      <c r="H17" s="15">
        <f t="shared" si="3"/>
        <v>13.509</v>
      </c>
      <c r="I17" s="15">
        <f t="shared" si="3"/>
        <v>12.266</v>
      </c>
      <c r="J17" s="15">
        <f t="shared" si="3"/>
        <v>10.41</v>
      </c>
      <c r="K17" s="15">
        <f t="shared" si="3"/>
        <v>14.811</v>
      </c>
      <c r="L17" s="15">
        <f t="shared" si="3"/>
        <v>18.265000000000001</v>
      </c>
      <c r="M17" s="15">
        <f t="shared" si="3"/>
        <v>17.431000000000001</v>
      </c>
      <c r="N17" s="15">
        <f t="shared" si="3"/>
        <v>13.797000000000001</v>
      </c>
      <c r="O17" s="15">
        <f t="shared" si="3"/>
        <v>16.042999999999999</v>
      </c>
      <c r="P17" s="15">
        <f t="shared" si="3"/>
        <v>13.689</v>
      </c>
      <c r="Q17" s="15">
        <f t="shared" si="3"/>
        <v>11.279</v>
      </c>
    </row>
    <row r="18" spans="1:17" ht="16.5" customHeight="1">
      <c r="A18" s="13">
        <f t="shared" ref="A18:A26" si="4">MAX(A15:A17)+1</f>
        <v>6</v>
      </c>
      <c r="B18" t="s">
        <v>72</v>
      </c>
      <c r="C18" s="14"/>
      <c r="D18" s="14"/>
      <c r="E18" s="15">
        <f t="shared" si="0"/>
        <v>13.745545454545452</v>
      </c>
      <c r="F18" s="15"/>
      <c r="G18" s="15">
        <v>13.9</v>
      </c>
      <c r="H18" s="15">
        <f t="shared" si="3"/>
        <v>11.808</v>
      </c>
      <c r="I18" s="15">
        <f t="shared" si="3"/>
        <v>10.319000000000001</v>
      </c>
      <c r="J18" s="15">
        <f t="shared" si="3"/>
        <v>9.718</v>
      </c>
      <c r="K18" s="15">
        <f t="shared" si="3"/>
        <v>12.356999999999999</v>
      </c>
      <c r="L18" s="15">
        <f t="shared" si="3"/>
        <v>16.027999999999999</v>
      </c>
      <c r="M18" s="15">
        <f t="shared" si="3"/>
        <v>12.988</v>
      </c>
      <c r="N18" s="15">
        <f t="shared" si="3"/>
        <v>11.74</v>
      </c>
      <c r="O18" s="15">
        <f t="shared" si="3"/>
        <v>37.591000000000001</v>
      </c>
      <c r="P18" s="15">
        <f t="shared" si="3"/>
        <v>6.968</v>
      </c>
      <c r="Q18" s="15">
        <f t="shared" si="3"/>
        <v>7.7839999999999998</v>
      </c>
    </row>
    <row r="19" spans="1:17" ht="16.5" customHeight="1">
      <c r="A19" s="13">
        <f t="shared" si="4"/>
        <v>7</v>
      </c>
      <c r="B19" t="s">
        <v>73</v>
      </c>
      <c r="C19" s="14"/>
      <c r="D19" s="14"/>
      <c r="E19" s="15">
        <f t="shared" si="0"/>
        <v>15.647363636363638</v>
      </c>
      <c r="F19" s="15"/>
      <c r="G19" s="15">
        <v>13.8</v>
      </c>
      <c r="H19" s="15">
        <f t="shared" si="3"/>
        <v>11.535</v>
      </c>
      <c r="I19" s="15">
        <f t="shared" si="3"/>
        <v>11.827</v>
      </c>
      <c r="J19" s="15">
        <f t="shared" si="3"/>
        <v>10.196999999999999</v>
      </c>
      <c r="K19" s="15">
        <f t="shared" si="3"/>
        <v>13.925000000000001</v>
      </c>
      <c r="L19" s="15">
        <f t="shared" si="3"/>
        <v>18.193999999999999</v>
      </c>
      <c r="M19" s="15">
        <f t="shared" si="3"/>
        <v>15.07</v>
      </c>
      <c r="N19" s="15">
        <f t="shared" si="3"/>
        <v>16.699000000000002</v>
      </c>
      <c r="O19" s="15">
        <f t="shared" si="3"/>
        <v>15.488</v>
      </c>
      <c r="P19" s="15">
        <f t="shared" si="3"/>
        <v>26.510999999999999</v>
      </c>
      <c r="Q19" s="15">
        <f t="shared" si="3"/>
        <v>18.875</v>
      </c>
    </row>
    <row r="20" spans="1:17" ht="16.5" customHeight="1">
      <c r="A20" s="13">
        <f t="shared" si="4"/>
        <v>8</v>
      </c>
      <c r="B20" t="s">
        <v>74</v>
      </c>
      <c r="C20" s="14"/>
      <c r="D20" s="14"/>
      <c r="E20" s="15">
        <f t="shared" si="0"/>
        <v>14.779</v>
      </c>
      <c r="F20" s="15"/>
      <c r="G20" s="15">
        <v>13.1</v>
      </c>
      <c r="H20" s="15">
        <f t="shared" si="3"/>
        <v>12.37</v>
      </c>
      <c r="I20" s="15">
        <f t="shared" si="3"/>
        <v>12</v>
      </c>
      <c r="J20" s="15">
        <f t="shared" si="3"/>
        <v>14.395</v>
      </c>
      <c r="K20" s="15">
        <f t="shared" si="3"/>
        <v>16.295999999999999</v>
      </c>
      <c r="L20" s="15">
        <f t="shared" si="3"/>
        <v>11.942</v>
      </c>
      <c r="M20" s="15">
        <f t="shared" si="3"/>
        <v>23.35</v>
      </c>
      <c r="N20" s="15" t="str">
        <f t="shared" si="3"/>
        <v>N/A</v>
      </c>
      <c r="O20" s="15" t="str">
        <f t="shared" si="3"/>
        <v>N/A</v>
      </c>
      <c r="P20" s="15" t="str">
        <f t="shared" si="3"/>
        <v>N/A</v>
      </c>
      <c r="Q20" s="15" t="str">
        <f t="shared" si="3"/>
        <v>N/A</v>
      </c>
    </row>
    <row r="21" spans="1:17" ht="16.5" customHeight="1">
      <c r="A21" s="13">
        <f t="shared" si="4"/>
        <v>9</v>
      </c>
      <c r="B21" t="s">
        <v>75</v>
      </c>
      <c r="C21" s="14"/>
      <c r="D21" s="14"/>
      <c r="E21" s="15">
        <f t="shared" si="0"/>
        <v>13.581727272727273</v>
      </c>
      <c r="F21" s="15"/>
      <c r="G21" s="15">
        <v>14.9</v>
      </c>
      <c r="H21" s="15">
        <f t="shared" si="3"/>
        <v>13.670999999999999</v>
      </c>
      <c r="I21" s="15">
        <f t="shared" si="3"/>
        <v>12.933999999999999</v>
      </c>
      <c r="J21" s="15">
        <f t="shared" si="3"/>
        <v>11.625999999999999</v>
      </c>
      <c r="K21" s="15">
        <f t="shared" si="3"/>
        <v>12.667</v>
      </c>
      <c r="L21" s="15">
        <f t="shared" si="3"/>
        <v>14.957000000000001</v>
      </c>
      <c r="M21" s="15">
        <f t="shared" si="3"/>
        <v>15.42</v>
      </c>
      <c r="N21" s="15">
        <f t="shared" si="3"/>
        <v>14.444000000000001</v>
      </c>
      <c r="O21" s="15">
        <f t="shared" si="3"/>
        <v>13.568</v>
      </c>
      <c r="P21" s="15">
        <f t="shared" si="3"/>
        <v>13.045</v>
      </c>
      <c r="Q21" s="15">
        <f t="shared" si="3"/>
        <v>12.167</v>
      </c>
    </row>
    <row r="22" spans="1:17" ht="16.5" customHeight="1">
      <c r="A22" s="13">
        <f t="shared" si="4"/>
        <v>10</v>
      </c>
      <c r="B22" t="s">
        <v>77</v>
      </c>
      <c r="C22" s="14"/>
      <c r="D22" s="14"/>
      <c r="E22" s="15">
        <f t="shared" si="0"/>
        <v>11.295818181818182</v>
      </c>
      <c r="F22" s="15"/>
      <c r="G22" s="15">
        <v>14.9</v>
      </c>
      <c r="H22" s="15">
        <f t="shared" si="3"/>
        <v>11.771000000000001</v>
      </c>
      <c r="I22" s="15">
        <f t="shared" si="3"/>
        <v>12.595000000000001</v>
      </c>
      <c r="J22" s="15">
        <f t="shared" si="3"/>
        <v>10.09</v>
      </c>
      <c r="K22" s="15">
        <f t="shared" si="3"/>
        <v>11.8</v>
      </c>
      <c r="L22" s="15">
        <f t="shared" si="3"/>
        <v>14.007</v>
      </c>
      <c r="M22" s="15">
        <f t="shared" si="3"/>
        <v>11.500999999999999</v>
      </c>
      <c r="N22" s="15">
        <f t="shared" si="3"/>
        <v>11.794</v>
      </c>
      <c r="O22" s="15">
        <f t="shared" si="3"/>
        <v>8.6470000000000002</v>
      </c>
      <c r="P22" s="15">
        <f t="shared" si="3"/>
        <v>8.9589999999999996</v>
      </c>
      <c r="Q22" s="15">
        <f t="shared" si="3"/>
        <v>8.19</v>
      </c>
    </row>
    <row r="23" spans="1:17" ht="16.5" customHeight="1">
      <c r="A23" s="13">
        <f t="shared" si="4"/>
        <v>11</v>
      </c>
      <c r="B23" t="s">
        <v>79</v>
      </c>
      <c r="C23" s="14"/>
      <c r="D23" s="14"/>
      <c r="E23" s="15">
        <f t="shared" si="0"/>
        <v>15.490636363636362</v>
      </c>
      <c r="F23" s="15"/>
      <c r="G23" s="15">
        <v>17.8</v>
      </c>
      <c r="H23" s="15">
        <f t="shared" si="3"/>
        <v>15.847</v>
      </c>
      <c r="I23" s="15">
        <f t="shared" si="3"/>
        <v>14.897</v>
      </c>
      <c r="J23" s="15">
        <f t="shared" si="3"/>
        <v>13.521000000000001</v>
      </c>
      <c r="K23" s="15">
        <f t="shared" si="3"/>
        <v>16.126999999999999</v>
      </c>
      <c r="L23" s="15">
        <f t="shared" si="3"/>
        <v>15.952</v>
      </c>
      <c r="M23" s="15">
        <f t="shared" si="3"/>
        <v>16.189</v>
      </c>
      <c r="N23" s="15">
        <f t="shared" si="3"/>
        <v>15.917</v>
      </c>
      <c r="O23" s="15">
        <f t="shared" si="3"/>
        <v>14.683999999999999</v>
      </c>
      <c r="P23" s="15">
        <f t="shared" si="3"/>
        <v>14.831</v>
      </c>
      <c r="Q23" s="15">
        <f t="shared" si="3"/>
        <v>14.632</v>
      </c>
    </row>
    <row r="24" spans="1:17" ht="16.5" customHeight="1">
      <c r="A24" s="13">
        <f t="shared" si="4"/>
        <v>12</v>
      </c>
      <c r="B24" t="s">
        <v>80</v>
      </c>
      <c r="C24" s="14"/>
      <c r="D24" s="14"/>
      <c r="E24" s="15">
        <f t="shared" ref="E24:E26" si="5">AVERAGE(G24:Q24)</f>
        <v>15.680636363636363</v>
      </c>
      <c r="F24" s="15"/>
      <c r="G24" s="15">
        <v>16</v>
      </c>
      <c r="H24" s="15">
        <f t="shared" ref="H24:Q24" si="6">+H76</f>
        <v>15.826000000000001</v>
      </c>
      <c r="I24" s="15">
        <f t="shared" si="6"/>
        <v>15.102</v>
      </c>
      <c r="J24" s="15">
        <f t="shared" si="6"/>
        <v>12.891</v>
      </c>
      <c r="K24" s="15">
        <f t="shared" si="6"/>
        <v>16.788</v>
      </c>
      <c r="L24" s="15">
        <f t="shared" si="6"/>
        <v>15.334</v>
      </c>
      <c r="M24" s="15">
        <f t="shared" si="6"/>
        <v>18.917000000000002</v>
      </c>
      <c r="N24" s="15">
        <f t="shared" si="6"/>
        <v>15.106</v>
      </c>
      <c r="O24" s="15">
        <f t="shared" si="6"/>
        <v>17.57</v>
      </c>
      <c r="P24" s="15">
        <f t="shared" si="6"/>
        <v>14.795999999999999</v>
      </c>
      <c r="Q24" s="15">
        <f t="shared" si="6"/>
        <v>14.157</v>
      </c>
    </row>
    <row r="25" spans="1:17" ht="16.5" customHeight="1">
      <c r="A25" s="13">
        <f t="shared" si="4"/>
        <v>13</v>
      </c>
      <c r="B25" t="s">
        <v>82</v>
      </c>
      <c r="C25" s="14"/>
      <c r="D25" s="14"/>
      <c r="E25" s="15">
        <f t="shared" si="5"/>
        <v>14.634454545454544</v>
      </c>
      <c r="F25" s="15"/>
      <c r="G25" s="15">
        <v>17.3</v>
      </c>
      <c r="H25" s="15">
        <f t="shared" ref="H25:Q25" si="7">+H77</f>
        <v>14.249000000000001</v>
      </c>
      <c r="I25" s="15">
        <f t="shared" si="7"/>
        <v>14.01</v>
      </c>
      <c r="J25" s="15">
        <f t="shared" si="7"/>
        <v>13.346</v>
      </c>
      <c r="K25" s="15">
        <f t="shared" si="7"/>
        <v>14.772</v>
      </c>
      <c r="L25" s="15">
        <f t="shared" si="7"/>
        <v>16.472000000000001</v>
      </c>
      <c r="M25" s="15">
        <f t="shared" si="7"/>
        <v>15.967000000000001</v>
      </c>
      <c r="N25" s="15">
        <f t="shared" si="7"/>
        <v>14.462999999999999</v>
      </c>
      <c r="O25" s="15">
        <f t="shared" si="7"/>
        <v>17.513999999999999</v>
      </c>
      <c r="P25" s="15">
        <f t="shared" si="7"/>
        <v>12.427</v>
      </c>
      <c r="Q25" s="15">
        <f t="shared" si="7"/>
        <v>10.459</v>
      </c>
    </row>
    <row r="26" spans="1:17" ht="16.5" customHeight="1">
      <c r="A26" s="13">
        <f t="shared" si="4"/>
        <v>14</v>
      </c>
      <c r="B26" t="s">
        <v>84</v>
      </c>
      <c r="C26" s="14"/>
      <c r="D26" s="14"/>
      <c r="E26" s="15">
        <f t="shared" si="5"/>
        <v>16.672818181818183</v>
      </c>
      <c r="F26" s="15"/>
      <c r="G26" s="15">
        <v>15.8</v>
      </c>
      <c r="H26" s="15">
        <f t="shared" ref="H26:Q26" si="8">+H78</f>
        <v>14.242000000000001</v>
      </c>
      <c r="I26" s="15">
        <f t="shared" si="8"/>
        <v>14.129</v>
      </c>
      <c r="J26" s="15">
        <f t="shared" si="8"/>
        <v>12.664</v>
      </c>
      <c r="K26" s="15">
        <f t="shared" si="8"/>
        <v>13.686</v>
      </c>
      <c r="L26" s="15">
        <f t="shared" si="8"/>
        <v>16.652999999999999</v>
      </c>
      <c r="M26" s="15">
        <f t="shared" si="8"/>
        <v>14.801</v>
      </c>
      <c r="N26" s="15">
        <f t="shared" si="8"/>
        <v>15.362</v>
      </c>
      <c r="O26" s="15">
        <f t="shared" si="8"/>
        <v>13.648</v>
      </c>
      <c r="P26" s="15">
        <f t="shared" si="8"/>
        <v>11.616</v>
      </c>
      <c r="Q26" s="15">
        <f t="shared" si="8"/>
        <v>40.799999999999997</v>
      </c>
    </row>
    <row r="27" spans="1:17" ht="15.75" customHeight="1">
      <c r="A27" s="13"/>
      <c r="B27" s="16"/>
      <c r="C27" s="14"/>
      <c r="D27" s="14"/>
      <c r="E27" s="15"/>
      <c r="F27" s="15"/>
      <c r="G27" s="15"/>
      <c r="H27" s="15"/>
      <c r="I27" s="17"/>
      <c r="J27" s="15"/>
      <c r="K27" s="15"/>
      <c r="L27" s="15"/>
      <c r="M27" s="15"/>
      <c r="N27" s="15"/>
      <c r="O27" s="15"/>
      <c r="P27" s="15"/>
      <c r="Q27" s="15"/>
    </row>
    <row r="28" spans="1:17" ht="15.75" customHeight="1">
      <c r="A28" s="13">
        <f>MAX(A21:A27)+1</f>
        <v>15</v>
      </c>
      <c r="B28" s="18" t="s">
        <v>3</v>
      </c>
      <c r="C28" s="19"/>
      <c r="D28" s="19"/>
      <c r="E28" s="20">
        <f>AVERAGE(E13:E23)</f>
        <v>14.992018457300276</v>
      </c>
      <c r="F28" s="20"/>
      <c r="G28" s="20">
        <f>AVERAGE(G13:G26)</f>
        <v>15.685714285714287</v>
      </c>
      <c r="H28" s="20">
        <f t="shared" ref="H28:Q28" si="9">AVERAGE(H13:H23)</f>
        <v>14.984636363636362</v>
      </c>
      <c r="I28" s="20">
        <f t="shared" si="9"/>
        <v>13.283818181818184</v>
      </c>
      <c r="J28" s="20">
        <f t="shared" si="9"/>
        <v>11.930909090909092</v>
      </c>
      <c r="K28" s="20">
        <f t="shared" si="9"/>
        <v>14.033599999999998</v>
      </c>
      <c r="L28" s="20">
        <f t="shared" si="9"/>
        <v>16.827363636363636</v>
      </c>
      <c r="M28" s="20">
        <f t="shared" si="9"/>
        <v>16.042818181818181</v>
      </c>
      <c r="N28" s="20">
        <f t="shared" si="9"/>
        <v>15.159700000000001</v>
      </c>
      <c r="O28" s="20">
        <f t="shared" si="9"/>
        <v>18.679700000000004</v>
      </c>
      <c r="P28" s="20">
        <f t="shared" si="9"/>
        <v>14.054</v>
      </c>
      <c r="Q28" s="20">
        <f t="shared" si="9"/>
        <v>13.849555555555558</v>
      </c>
    </row>
    <row r="29" spans="1:17" ht="15.75" customHeight="1">
      <c r="B29" s="4"/>
      <c r="C29" s="19"/>
      <c r="D29" s="19"/>
      <c r="E29" s="21"/>
      <c r="F29" s="21"/>
      <c r="G29" s="21"/>
      <c r="H29" s="21"/>
      <c r="I29" s="17"/>
      <c r="J29" s="21"/>
      <c r="K29" s="21"/>
      <c r="L29" s="21"/>
      <c r="M29" s="21"/>
      <c r="N29" s="21"/>
    </row>
    <row r="30" spans="1:17" ht="15.75" customHeight="1">
      <c r="B30" s="4"/>
      <c r="C30" s="19"/>
      <c r="D30" s="19"/>
      <c r="E30" s="21"/>
      <c r="F30" s="21"/>
      <c r="G30" s="21"/>
      <c r="H30" s="21"/>
      <c r="I30" s="17"/>
      <c r="J30" s="21"/>
      <c r="K30" s="21"/>
      <c r="L30" s="21"/>
      <c r="M30" s="21"/>
      <c r="N30" s="21"/>
    </row>
    <row r="31" spans="1:17" ht="15.75" customHeight="1">
      <c r="B31" s="4"/>
      <c r="C31" s="19"/>
      <c r="D31" s="19"/>
      <c r="E31" s="41" t="s">
        <v>58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5.75" customHeight="1">
      <c r="E32" s="5" t="s">
        <v>86</v>
      </c>
      <c r="F32" s="5"/>
      <c r="G32" s="5" t="s">
        <v>55</v>
      </c>
      <c r="H32" s="5"/>
    </row>
    <row r="33" spans="1:21" ht="15.75" customHeight="1">
      <c r="A33" s="6" t="s">
        <v>1</v>
      </c>
      <c r="B33" s="36" t="s">
        <v>2</v>
      </c>
      <c r="C33" s="36"/>
      <c r="D33" s="10"/>
      <c r="E33" s="7" t="s">
        <v>3</v>
      </c>
      <c r="F33" s="7"/>
      <c r="G33" s="7" t="s">
        <v>60</v>
      </c>
      <c r="H33" s="7" t="s">
        <v>4</v>
      </c>
      <c r="I33" s="8">
        <v>2010</v>
      </c>
      <c r="J33" s="8">
        <v>2009</v>
      </c>
      <c r="K33" s="8">
        <v>2008</v>
      </c>
      <c r="L33" s="8">
        <v>2007</v>
      </c>
      <c r="M33" s="8">
        <v>2006</v>
      </c>
      <c r="N33" s="8">
        <v>2005</v>
      </c>
      <c r="O33" s="8">
        <v>2004</v>
      </c>
      <c r="P33" s="8">
        <v>2003</v>
      </c>
      <c r="Q33" s="8">
        <v>2002</v>
      </c>
      <c r="U33" s="1" t="s">
        <v>87</v>
      </c>
    </row>
    <row r="34" spans="1:21" ht="15.75" customHeight="1">
      <c r="A34" s="6"/>
      <c r="B34" s="10"/>
      <c r="C34" s="10"/>
      <c r="D34" s="10"/>
      <c r="E34" s="11" t="s">
        <v>5</v>
      </c>
      <c r="F34" s="11"/>
      <c r="G34" s="11" t="s">
        <v>6</v>
      </c>
      <c r="H34" s="11" t="s">
        <v>7</v>
      </c>
      <c r="I34" s="11" t="s">
        <v>8</v>
      </c>
      <c r="J34" s="11" t="s">
        <v>9</v>
      </c>
      <c r="K34" s="11" t="s">
        <v>10</v>
      </c>
      <c r="L34" s="11" t="s">
        <v>11</v>
      </c>
      <c r="M34" s="11" t="s">
        <v>12</v>
      </c>
      <c r="N34" s="11" t="s">
        <v>13</v>
      </c>
      <c r="O34" s="11" t="s">
        <v>14</v>
      </c>
      <c r="P34" s="11" t="s">
        <v>15</v>
      </c>
      <c r="Q34" s="11" t="s">
        <v>16</v>
      </c>
    </row>
    <row r="35" spans="1:21" ht="15.75" customHeight="1">
      <c r="B35" s="12"/>
      <c r="C35" s="12"/>
      <c r="D35" s="12"/>
      <c r="E35" s="5"/>
      <c r="F35" s="5"/>
      <c r="G35" s="5"/>
      <c r="H35" s="5"/>
      <c r="I35" s="5"/>
      <c r="J35" s="5"/>
      <c r="K35" s="5"/>
      <c r="L35" s="5"/>
      <c r="N35" s="5"/>
    </row>
    <row r="36" spans="1:21" ht="15.75" customHeight="1">
      <c r="A36" s="13">
        <f>MAX(A32:A35)+1</f>
        <v>1</v>
      </c>
      <c r="B36" t="s">
        <v>62</v>
      </c>
      <c r="C36" s="14"/>
      <c r="D36" s="14"/>
      <c r="E36" s="15">
        <f t="shared" ref="E36:E46" si="10">AVERAGE(G36:Q36)</f>
        <v>9.5089069219619482</v>
      </c>
      <c r="F36" s="15"/>
      <c r="G36" s="15">
        <f>+U36/H95</f>
        <v>8.2532573289902285</v>
      </c>
      <c r="H36" s="15">
        <f>IFERROR(H80/H95,"N/A")</f>
        <v>7.1227605863192185</v>
      </c>
      <c r="I36" s="15">
        <f t="shared" ref="I36:Q36" si="11">IFERROR(I80/I95,"N/A")</f>
        <v>8.0392922794117645</v>
      </c>
      <c r="J36" s="15">
        <f t="shared" si="11"/>
        <v>8.5107812937552509</v>
      </c>
      <c r="K36" s="15">
        <f t="shared" si="11"/>
        <v>9.2917552563193961</v>
      </c>
      <c r="L36" s="15">
        <f t="shared" si="11"/>
        <v>10.302330844082373</v>
      </c>
      <c r="M36" s="15">
        <f t="shared" si="11"/>
        <v>11.056694813027745</v>
      </c>
      <c r="N36" s="15">
        <f t="shared" si="11"/>
        <v>11.543020535482194</v>
      </c>
      <c r="O36" s="15">
        <f t="shared" si="11"/>
        <v>11.460269360269359</v>
      </c>
      <c r="P36" s="15" t="str">
        <f t="shared" si="11"/>
        <v>N/A</v>
      </c>
      <c r="Q36" s="15" t="str">
        <f t="shared" si="11"/>
        <v>N/A</v>
      </c>
      <c r="U36" s="35">
        <v>40.54</v>
      </c>
    </row>
    <row r="37" spans="1:21" ht="15.75" customHeight="1">
      <c r="A37" s="13">
        <f t="shared" ref="A37:A39" si="12">MAX(A33:A36)+1</f>
        <v>2</v>
      </c>
      <c r="B37" t="s">
        <v>64</v>
      </c>
      <c r="C37" s="14"/>
      <c r="D37" s="14"/>
      <c r="E37" s="15">
        <f t="shared" si="10"/>
        <v>6.4300971288613731</v>
      </c>
      <c r="F37" s="15"/>
      <c r="G37" s="15">
        <f t="shared" ref="G37:G49" si="13">+U37/H96</f>
        <v>7.9122807017543861</v>
      </c>
      <c r="H37" s="15">
        <f t="shared" ref="H37:Q49" si="14">IFERROR(H81/H96,"N/A")</f>
        <v>6.0175438596491224</v>
      </c>
      <c r="I37" s="15">
        <f t="shared" si="14"/>
        <v>6.5860215053763431</v>
      </c>
      <c r="J37" s="15">
        <f t="shared" si="14"/>
        <v>6.2272403137627768</v>
      </c>
      <c r="K37" s="15">
        <f t="shared" si="14"/>
        <v>7.4888059701492535</v>
      </c>
      <c r="L37" s="15">
        <f t="shared" si="14"/>
        <v>7.924579914028917</v>
      </c>
      <c r="M37" s="15">
        <f t="shared" si="14"/>
        <v>8.0020785219399535</v>
      </c>
      <c r="N37" s="15">
        <f t="shared" si="14"/>
        <v>5.0922570016474467</v>
      </c>
      <c r="O37" s="15">
        <f t="shared" si="14"/>
        <v>5.5218503517373696</v>
      </c>
      <c r="P37" s="15">
        <f t="shared" si="14"/>
        <v>4.7578796561604584</v>
      </c>
      <c r="Q37" s="15">
        <f t="shared" si="14"/>
        <v>5.2005306212690696</v>
      </c>
      <c r="U37" s="35">
        <v>45.1</v>
      </c>
    </row>
    <row r="38" spans="1:21" ht="15.75" customHeight="1">
      <c r="A38" s="13">
        <f t="shared" si="12"/>
        <v>3</v>
      </c>
      <c r="B38" t="s">
        <v>66</v>
      </c>
      <c r="C38" s="14"/>
      <c r="D38" s="14"/>
      <c r="E38" s="15">
        <f t="shared" si="10"/>
        <v>6.0184846353920838</v>
      </c>
      <c r="F38" s="15"/>
      <c r="G38" s="15">
        <f t="shared" si="13"/>
        <v>7.0432432432432428</v>
      </c>
      <c r="H38" s="15">
        <f t="shared" si="14"/>
        <v>5.6810810810810803</v>
      </c>
      <c r="I38" s="15">
        <f t="shared" si="14"/>
        <v>6.0022844089091949</v>
      </c>
      <c r="J38" s="15">
        <f t="shared" si="14"/>
        <v>4.0559928041376203</v>
      </c>
      <c r="K38" s="15">
        <f t="shared" si="14"/>
        <v>5.1186525892408241</v>
      </c>
      <c r="L38" s="15">
        <f t="shared" si="14"/>
        <v>7.5844421699078817</v>
      </c>
      <c r="M38" s="15">
        <f t="shared" si="14"/>
        <v>5.2971201123858576</v>
      </c>
      <c r="N38" s="15">
        <f t="shared" si="14"/>
        <v>6.582413539367181</v>
      </c>
      <c r="O38" s="15">
        <f t="shared" si="14"/>
        <v>7.5796855078623029</v>
      </c>
      <c r="P38" s="15">
        <f t="shared" si="14"/>
        <v>5.3602885345482161</v>
      </c>
      <c r="Q38" s="15">
        <f t="shared" si="14"/>
        <v>5.8981269986295111</v>
      </c>
      <c r="U38" s="35">
        <v>26.06</v>
      </c>
    </row>
    <row r="39" spans="1:21" ht="15.75" customHeight="1">
      <c r="A39" s="13">
        <f t="shared" si="12"/>
        <v>4</v>
      </c>
      <c r="B39" t="s">
        <v>68</v>
      </c>
      <c r="C39" s="14"/>
      <c r="D39" s="14"/>
      <c r="E39" s="15">
        <f t="shared" si="10"/>
        <v>7.1238584135149692</v>
      </c>
      <c r="F39" s="15"/>
      <c r="G39" s="15">
        <f t="shared" si="13"/>
        <v>7.8554216867469879</v>
      </c>
      <c r="H39" s="15">
        <f t="shared" si="14"/>
        <v>7.2385542168674695</v>
      </c>
      <c r="I39" s="15">
        <f t="shared" si="14"/>
        <v>6.1607875307629199</v>
      </c>
      <c r="J39" s="15">
        <f t="shared" si="14"/>
        <v>4.2542028450027702</v>
      </c>
      <c r="K39" s="15">
        <f t="shared" si="14"/>
        <v>11.257026752455131</v>
      </c>
      <c r="L39" s="15">
        <f t="shared" si="14"/>
        <v>7.6150936258747874</v>
      </c>
      <c r="M39" s="15">
        <f t="shared" si="14"/>
        <v>6.9166335847558544</v>
      </c>
      <c r="N39" s="15">
        <f t="shared" si="14"/>
        <v>7.5738045738045745</v>
      </c>
      <c r="O39" s="15">
        <f t="shared" si="14"/>
        <v>6.6870091990127891</v>
      </c>
      <c r="P39" s="15">
        <f t="shared" si="14"/>
        <v>6.8854997653683725</v>
      </c>
      <c r="Q39" s="15">
        <f t="shared" si="14"/>
        <v>5.9184087680129904</v>
      </c>
      <c r="U39" s="35">
        <v>32.6</v>
      </c>
    </row>
    <row r="40" spans="1:21" ht="15.75" customHeight="1">
      <c r="A40" s="13">
        <f>MAX(A37:A39)+1</f>
        <v>5</v>
      </c>
      <c r="B40" t="s">
        <v>70</v>
      </c>
      <c r="C40" s="14"/>
      <c r="D40" s="14"/>
      <c r="E40" s="15">
        <f t="shared" si="10"/>
        <v>5.2207863622914639</v>
      </c>
      <c r="F40" s="15"/>
      <c r="G40" s="15">
        <f t="shared" si="13"/>
        <v>6.1403141361256539</v>
      </c>
      <c r="H40" s="15">
        <f t="shared" si="14"/>
        <v>4.8035602094240835</v>
      </c>
      <c r="I40" s="15">
        <f t="shared" si="14"/>
        <v>4.6905930470347652</v>
      </c>
      <c r="J40" s="15">
        <f t="shared" si="14"/>
        <v>3.5945859533198341</v>
      </c>
      <c r="K40" s="15">
        <f t="shared" si="14"/>
        <v>4.8969359331476321</v>
      </c>
      <c r="L40" s="15">
        <f t="shared" si="14"/>
        <v>5.7259870359457867</v>
      </c>
      <c r="M40" s="15">
        <f t="shared" si="14"/>
        <v>5.2138932975216701</v>
      </c>
      <c r="N40" s="15">
        <f t="shared" si="14"/>
        <v>5.5403413975193416</v>
      </c>
      <c r="O40" s="15">
        <f t="shared" si="14"/>
        <v>6.0036689169357205</v>
      </c>
      <c r="P40" s="15">
        <f t="shared" si="14"/>
        <v>5.6177105831533476</v>
      </c>
      <c r="Q40" s="15">
        <f t="shared" si="14"/>
        <v>5.2010594750782575</v>
      </c>
      <c r="U40" s="35">
        <v>58.64</v>
      </c>
    </row>
    <row r="41" spans="1:21" ht="15.75" customHeight="1">
      <c r="A41" s="13">
        <f t="shared" ref="A41:A49" si="15">MAX(A38:A40)+1</f>
        <v>6</v>
      </c>
      <c r="B41" t="s">
        <v>72</v>
      </c>
      <c r="C41" s="14"/>
      <c r="D41" s="14"/>
      <c r="E41" s="15">
        <f t="shared" si="10"/>
        <v>4.9440772888123812</v>
      </c>
      <c r="F41" s="15"/>
      <c r="G41" s="15">
        <f t="shared" si="13"/>
        <v>5.3209876543209882</v>
      </c>
      <c r="H41" s="15">
        <f t="shared" si="14"/>
        <v>4.2677777777777779</v>
      </c>
      <c r="I41" s="15">
        <f t="shared" si="14"/>
        <v>4.1089979793177225</v>
      </c>
      <c r="J41" s="15">
        <f t="shared" si="14"/>
        <v>3.9531701192718138</v>
      </c>
      <c r="K41" s="15">
        <f t="shared" si="14"/>
        <v>5.6253092528451267</v>
      </c>
      <c r="L41" s="15">
        <f t="shared" si="14"/>
        <v>7.0055292259083721</v>
      </c>
      <c r="M41" s="15">
        <f t="shared" si="14"/>
        <v>5.873293809458155</v>
      </c>
      <c r="N41" s="15">
        <f t="shared" si="14"/>
        <v>5.6129401660463794</v>
      </c>
      <c r="O41" s="15">
        <f t="shared" si="14"/>
        <v>6.8365840801265154</v>
      </c>
      <c r="P41" s="15">
        <f t="shared" si="14"/>
        <v>2.8197585444652264</v>
      </c>
      <c r="Q41" s="15">
        <f t="shared" si="14"/>
        <v>2.960501567398119</v>
      </c>
      <c r="U41" s="35">
        <v>43.1</v>
      </c>
    </row>
    <row r="42" spans="1:21" ht="15.75" customHeight="1">
      <c r="A42" s="13">
        <f t="shared" si="15"/>
        <v>7</v>
      </c>
      <c r="B42" t="s">
        <v>73</v>
      </c>
      <c r="C42" s="14"/>
      <c r="D42" s="14"/>
      <c r="E42" s="15">
        <f t="shared" si="10"/>
        <v>7.0368297604422443</v>
      </c>
      <c r="F42" s="15"/>
      <c r="G42" s="15">
        <f t="shared" si="13"/>
        <v>6.8586206896551731</v>
      </c>
      <c r="H42" s="15">
        <f t="shared" si="14"/>
        <v>6.0155172413793103</v>
      </c>
      <c r="I42" s="15">
        <f t="shared" si="14"/>
        <v>6.6711281070745692</v>
      </c>
      <c r="J42" s="15">
        <f t="shared" si="14"/>
        <v>5.3067218608318543</v>
      </c>
      <c r="K42" s="15">
        <f t="shared" si="14"/>
        <v>7.104376316405336</v>
      </c>
      <c r="L42" s="15">
        <f t="shared" si="14"/>
        <v>8.2275711159737419</v>
      </c>
      <c r="M42" s="15">
        <f t="shared" si="14"/>
        <v>7.7289393278044525</v>
      </c>
      <c r="N42" s="15">
        <f t="shared" si="14"/>
        <v>7.5475206611570247</v>
      </c>
      <c r="O42" s="15">
        <f t="shared" si="14"/>
        <v>7.1459446333171437</v>
      </c>
      <c r="P42" s="15">
        <f t="shared" si="14"/>
        <v>7.2654867256637168</v>
      </c>
      <c r="Q42" s="15">
        <f t="shared" si="14"/>
        <v>7.5333006856023506</v>
      </c>
      <c r="U42" s="35">
        <v>39.78</v>
      </c>
    </row>
    <row r="43" spans="1:21" ht="15.75" customHeight="1">
      <c r="A43" s="13">
        <f t="shared" si="15"/>
        <v>8</v>
      </c>
      <c r="B43" t="s">
        <v>74</v>
      </c>
      <c r="C43" s="14"/>
      <c r="D43" s="14"/>
      <c r="E43" s="15">
        <f t="shared" si="10"/>
        <v>4.8408869752983748</v>
      </c>
      <c r="F43" s="15"/>
      <c r="G43" s="15">
        <f t="shared" si="13"/>
        <v>5.1755102040816325</v>
      </c>
      <c r="H43" s="15">
        <f t="shared" si="14"/>
        <v>4.0653061224489795</v>
      </c>
      <c r="I43" s="15">
        <f t="shared" si="14"/>
        <v>4.1327800829875523</v>
      </c>
      <c r="J43" s="15">
        <f t="shared" si="14"/>
        <v>4.6343081838289502</v>
      </c>
      <c r="K43" s="15">
        <f t="shared" si="14"/>
        <v>4.8050487908358077</v>
      </c>
      <c r="L43" s="15">
        <f t="shared" si="14"/>
        <v>5.3364019946298429</v>
      </c>
      <c r="M43" s="15">
        <f t="shared" si="14"/>
        <v>5.7368534482758626</v>
      </c>
      <c r="N43" s="15" t="str">
        <f t="shared" si="14"/>
        <v>N/A</v>
      </c>
      <c r="O43" s="15" t="str">
        <f t="shared" si="14"/>
        <v>N/A</v>
      </c>
      <c r="P43" s="15" t="str">
        <f t="shared" si="14"/>
        <v>N/A</v>
      </c>
      <c r="Q43" s="15" t="str">
        <f t="shared" si="14"/>
        <v>N/A</v>
      </c>
      <c r="U43" s="35">
        <v>25.36</v>
      </c>
    </row>
    <row r="44" spans="1:21" ht="15.75" customHeight="1">
      <c r="A44" s="13">
        <f t="shared" si="15"/>
        <v>9</v>
      </c>
      <c r="B44" t="s">
        <v>75</v>
      </c>
      <c r="C44" s="14"/>
      <c r="D44" s="14"/>
      <c r="E44" s="15">
        <f t="shared" si="10"/>
        <v>6.5901338378539434</v>
      </c>
      <c r="F44" s="15"/>
      <c r="G44" s="15">
        <f t="shared" si="13"/>
        <v>7.7865546218487394</v>
      </c>
      <c r="H44" s="15">
        <f t="shared" si="14"/>
        <v>6.4778151260504195</v>
      </c>
      <c r="I44" s="15">
        <f t="shared" si="14"/>
        <v>6.5007589812784614</v>
      </c>
      <c r="J44" s="15">
        <f t="shared" si="14"/>
        <v>5.8646017699115038</v>
      </c>
      <c r="K44" s="15">
        <f t="shared" si="14"/>
        <v>6.3911407559432183</v>
      </c>
      <c r="L44" s="15">
        <f t="shared" si="14"/>
        <v>7.1670164393144455</v>
      </c>
      <c r="M44" s="15">
        <f t="shared" si="14"/>
        <v>7.0472913358037763</v>
      </c>
      <c r="N44" s="15">
        <f t="shared" si="14"/>
        <v>5.4194898096909165</v>
      </c>
      <c r="O44" s="15">
        <f t="shared" si="14"/>
        <v>6.8911926954536806</v>
      </c>
      <c r="P44" s="15">
        <f t="shared" si="14"/>
        <v>6.5898161244695901</v>
      </c>
      <c r="Q44" s="15">
        <f t="shared" si="14"/>
        <v>6.3557945566286218</v>
      </c>
      <c r="U44" s="35">
        <v>46.33</v>
      </c>
    </row>
    <row r="45" spans="1:21" ht="15.75" customHeight="1">
      <c r="A45" s="13">
        <f t="shared" si="15"/>
        <v>10</v>
      </c>
      <c r="B45" t="s">
        <v>77</v>
      </c>
      <c r="C45" s="14"/>
      <c r="D45" s="14"/>
      <c r="E45" s="15">
        <f t="shared" si="10"/>
        <v>6.3530992217520241</v>
      </c>
      <c r="F45" s="15"/>
      <c r="G45" s="15">
        <f t="shared" si="13"/>
        <v>7.4959064327485381</v>
      </c>
      <c r="H45" s="15">
        <f t="shared" si="14"/>
        <v>5.9218713450292393</v>
      </c>
      <c r="I45" s="15">
        <f t="shared" si="14"/>
        <v>6.5281072717895814</v>
      </c>
      <c r="J45" s="15">
        <f t="shared" si="14"/>
        <v>6.0718871962734484</v>
      </c>
      <c r="K45" s="15">
        <f t="shared" si="14"/>
        <v>7.0656934306569346</v>
      </c>
      <c r="L45" s="15">
        <f t="shared" si="14"/>
        <v>8.6065195442088562</v>
      </c>
      <c r="M45" s="15">
        <f t="shared" si="14"/>
        <v>7.222090261282661</v>
      </c>
      <c r="N45" s="15">
        <f t="shared" si="14"/>
        <v>6.9599329421626148</v>
      </c>
      <c r="O45" s="15">
        <f t="shared" si="14"/>
        <v>5.1636529402826312</v>
      </c>
      <c r="P45" s="15">
        <f t="shared" si="14"/>
        <v>4.8501798561151084</v>
      </c>
      <c r="Q45" s="15">
        <f t="shared" si="14"/>
        <v>3.9982502187226601</v>
      </c>
      <c r="U45" s="35">
        <v>64.09</v>
      </c>
    </row>
    <row r="46" spans="1:21" ht="15.75" customHeight="1">
      <c r="A46" s="13">
        <f t="shared" si="15"/>
        <v>11</v>
      </c>
      <c r="B46" t="s">
        <v>79</v>
      </c>
      <c r="C46" s="14"/>
      <c r="D46" s="14"/>
      <c r="E46" s="15">
        <f t="shared" si="10"/>
        <v>8.1409106244208562</v>
      </c>
      <c r="F46" s="15"/>
      <c r="G46" s="15">
        <f t="shared" si="13"/>
        <v>9.3608247422680417</v>
      </c>
      <c r="H46" s="15">
        <f t="shared" si="14"/>
        <v>7.2488659793814429</v>
      </c>
      <c r="I46" s="15">
        <f t="shared" si="14"/>
        <v>7.7901617549302014</v>
      </c>
      <c r="J46" s="15">
        <f t="shared" si="14"/>
        <v>7.0776173285198549</v>
      </c>
      <c r="K46" s="15">
        <f t="shared" si="14"/>
        <v>8.1835814163283711</v>
      </c>
      <c r="L46" s="15">
        <f t="shared" si="14"/>
        <v>8.6184834123222753</v>
      </c>
      <c r="M46" s="15">
        <f t="shared" si="14"/>
        <v>8.4714677298778973</v>
      </c>
      <c r="N46" s="15">
        <f t="shared" si="14"/>
        <v>8.4108161746464916</v>
      </c>
      <c r="O46" s="15">
        <f t="shared" si="14"/>
        <v>8.2763337893296853</v>
      </c>
      <c r="P46" s="15">
        <f t="shared" si="14"/>
        <v>8.2793992632473792</v>
      </c>
      <c r="Q46" s="15">
        <f t="shared" si="14"/>
        <v>7.8324652777777777</v>
      </c>
      <c r="U46" s="35">
        <v>45.4</v>
      </c>
    </row>
    <row r="47" spans="1:21" ht="15.75" customHeight="1">
      <c r="A47" s="13">
        <f t="shared" si="15"/>
        <v>12</v>
      </c>
      <c r="B47" t="s">
        <v>80</v>
      </c>
      <c r="C47" s="14"/>
      <c r="D47" s="14"/>
      <c r="E47" s="15">
        <f t="shared" ref="E47:E49" si="16">AVERAGE(G47:Q47)</f>
        <v>6.5514056700785206</v>
      </c>
      <c r="F47" s="15"/>
      <c r="G47" s="15">
        <f t="shared" si="13"/>
        <v>6.2860780984719868</v>
      </c>
      <c r="H47" s="15">
        <f t="shared" si="14"/>
        <v>5.2563667232597631</v>
      </c>
      <c r="I47" s="15">
        <f t="shared" si="14"/>
        <v>5.5771222697590632</v>
      </c>
      <c r="J47" s="15">
        <f t="shared" si="14"/>
        <v>5.2428993410588509</v>
      </c>
      <c r="K47" s="15">
        <f t="shared" si="14"/>
        <v>6.9016393442622945</v>
      </c>
      <c r="L47" s="15">
        <f t="shared" si="14"/>
        <v>6.5349324639031217</v>
      </c>
      <c r="M47" s="15">
        <f t="shared" si="14"/>
        <v>7.3743909041689228</v>
      </c>
      <c r="N47" s="15">
        <f t="shared" si="14"/>
        <v>7.0612086776859506</v>
      </c>
      <c r="O47" s="15">
        <f t="shared" si="14"/>
        <v>7.6323034567145909</v>
      </c>
      <c r="P47" s="15">
        <f t="shared" si="14"/>
        <v>7.2745036243302872</v>
      </c>
      <c r="Q47" s="15">
        <f t="shared" si="14"/>
        <v>6.9240174672489081</v>
      </c>
      <c r="U47" s="35">
        <v>29.62</v>
      </c>
    </row>
    <row r="48" spans="1:21" ht="15.75" customHeight="1">
      <c r="A48" s="13">
        <f t="shared" si="15"/>
        <v>13</v>
      </c>
      <c r="B48" t="s">
        <v>82</v>
      </c>
      <c r="C48" s="14"/>
      <c r="D48" s="14"/>
      <c r="E48" s="15">
        <f t="shared" si="16"/>
        <v>7.0533926406629748</v>
      </c>
      <c r="F48" s="15"/>
      <c r="G48" s="15">
        <f t="shared" si="13"/>
        <v>10.64931506849315</v>
      </c>
      <c r="H48" s="15">
        <f t="shared" si="14"/>
        <v>7.3698630136986303</v>
      </c>
      <c r="I48" s="15">
        <f t="shared" si="14"/>
        <v>8.1465778316172006</v>
      </c>
      <c r="J48" s="15">
        <f t="shared" si="14"/>
        <v>6.8706563706563699</v>
      </c>
      <c r="K48" s="15">
        <f t="shared" si="14"/>
        <v>7.5732656514382404</v>
      </c>
      <c r="L48" s="15">
        <f t="shared" si="14"/>
        <v>7.8410995641971173</v>
      </c>
      <c r="M48" s="15">
        <f t="shared" si="14"/>
        <v>7.2726017943409245</v>
      </c>
      <c r="N48" s="15">
        <f t="shared" si="14"/>
        <v>6.4014522821576767</v>
      </c>
      <c r="O48" s="15">
        <f t="shared" si="14"/>
        <v>6.2742060418280401</v>
      </c>
      <c r="P48" s="15">
        <f t="shared" si="14"/>
        <v>4.9149457472873639</v>
      </c>
      <c r="Q48" s="15">
        <f t="shared" si="14"/>
        <v>4.2733356815780201</v>
      </c>
      <c r="U48" s="35">
        <v>38.869999999999997</v>
      </c>
    </row>
    <row r="49" spans="1:21" ht="15.75" customHeight="1">
      <c r="A49" s="13">
        <f t="shared" si="15"/>
        <v>14</v>
      </c>
      <c r="B49" t="s">
        <v>84</v>
      </c>
      <c r="C49" s="14"/>
      <c r="D49" s="14"/>
      <c r="E49" s="15">
        <f t="shared" si="16"/>
        <v>5.7077032019942733</v>
      </c>
      <c r="F49" s="15"/>
      <c r="G49" s="15">
        <f t="shared" si="13"/>
        <v>6.9376623376623376</v>
      </c>
      <c r="H49" s="15">
        <f t="shared" si="14"/>
        <v>5.7249350649350648</v>
      </c>
      <c r="I49" s="15">
        <f t="shared" si="14"/>
        <v>6.2759111617312078</v>
      </c>
      <c r="J49" s="15">
        <f t="shared" si="14"/>
        <v>5.4270923209663504</v>
      </c>
      <c r="K49" s="15">
        <f t="shared" si="14"/>
        <v>5.7058823529411766</v>
      </c>
      <c r="L49" s="15">
        <f t="shared" si="14"/>
        <v>6.5089751013317887</v>
      </c>
      <c r="M49" s="15">
        <f t="shared" si="14"/>
        <v>5.5397837538120314</v>
      </c>
      <c r="N49" s="15">
        <f t="shared" si="14"/>
        <v>5.6238560097620498</v>
      </c>
      <c r="O49" s="15">
        <f t="shared" si="14"/>
        <v>5.308728943338437</v>
      </c>
      <c r="P49" s="15">
        <f t="shared" si="14"/>
        <v>4.2676224611708484</v>
      </c>
      <c r="Q49" s="15">
        <f t="shared" si="14"/>
        <v>5.4642857142857135</v>
      </c>
      <c r="U49" s="35">
        <v>26.71</v>
      </c>
    </row>
    <row r="50" spans="1:21" ht="15.75" customHeight="1">
      <c r="A50" s="13"/>
      <c r="B50" s="16"/>
      <c r="C50" s="14"/>
      <c r="D50" s="14"/>
      <c r="E50" s="15"/>
      <c r="F50" s="15"/>
      <c r="G50" s="15"/>
      <c r="H50" s="15"/>
      <c r="I50" s="17"/>
      <c r="J50" s="15"/>
      <c r="K50" s="15"/>
      <c r="L50" s="15"/>
      <c r="M50" s="15"/>
      <c r="N50" s="15"/>
      <c r="O50" s="15"/>
      <c r="P50" s="15"/>
      <c r="Q50" s="15"/>
    </row>
    <row r="51" spans="1:21" ht="15.75" customHeight="1">
      <c r="A51" s="13">
        <f t="shared" ref="A51" si="17">MAX(A44:A50)+1</f>
        <v>15</v>
      </c>
      <c r="B51" s="18" t="s">
        <v>3</v>
      </c>
      <c r="C51" s="19"/>
      <c r="D51" s="19"/>
      <c r="E51" s="20">
        <f>AVERAGE(E36:E46)</f>
        <v>6.5643701064183322</v>
      </c>
      <c r="F51" s="20"/>
      <c r="G51" s="20">
        <f t="shared" ref="G51:Q51" si="18">AVERAGE(G36:G46)</f>
        <v>7.2002655856166911</v>
      </c>
      <c r="H51" s="20">
        <f t="shared" si="18"/>
        <v>5.8964230495825598</v>
      </c>
      <c r="I51" s="20">
        <f t="shared" si="18"/>
        <v>6.1100829953520979</v>
      </c>
      <c r="J51" s="20">
        <f t="shared" si="18"/>
        <v>5.4137372426014254</v>
      </c>
      <c r="K51" s="20">
        <f t="shared" si="18"/>
        <v>7.0207569513024568</v>
      </c>
      <c r="L51" s="20">
        <f t="shared" si="18"/>
        <v>7.6467232111088439</v>
      </c>
      <c r="M51" s="20">
        <f t="shared" si="18"/>
        <v>7.1423960220121723</v>
      </c>
      <c r="N51" s="20">
        <f t="shared" si="18"/>
        <v>7.0282536801524156</v>
      </c>
      <c r="O51" s="20">
        <f t="shared" si="18"/>
        <v>7.1566191474327194</v>
      </c>
      <c r="P51" s="20">
        <f t="shared" si="18"/>
        <v>5.8251132281323796</v>
      </c>
      <c r="Q51" s="20">
        <f t="shared" si="18"/>
        <v>5.6553820187910402</v>
      </c>
    </row>
    <row r="52" spans="1:21" ht="15.75" customHeight="1">
      <c r="B52" s="4"/>
      <c r="C52" s="19"/>
      <c r="D52" s="19"/>
      <c r="E52" s="21"/>
      <c r="F52" s="21"/>
      <c r="G52" s="21"/>
      <c r="H52" s="21"/>
      <c r="I52" s="17"/>
      <c r="J52" s="21"/>
      <c r="K52" s="21"/>
      <c r="L52" s="21"/>
      <c r="M52" s="21"/>
      <c r="N52" s="21"/>
    </row>
    <row r="53" spans="1:21" ht="15.75" customHeight="1">
      <c r="B53" s="22"/>
      <c r="C53" s="19"/>
      <c r="D53" s="19"/>
      <c r="E53" s="21"/>
      <c r="F53" s="21"/>
      <c r="G53" s="21"/>
      <c r="H53" s="21"/>
      <c r="I53" s="21"/>
      <c r="J53" s="21"/>
      <c r="K53" s="21"/>
      <c r="L53" s="21"/>
      <c r="M53" s="23"/>
      <c r="N53" s="21"/>
    </row>
    <row r="54" spans="1:21" ht="16.5">
      <c r="B54" s="24" t="s">
        <v>59</v>
      </c>
      <c r="C54" s="24"/>
      <c r="D54" s="24"/>
      <c r="E54" s="25"/>
      <c r="F54" s="25"/>
      <c r="G54" s="25"/>
      <c r="H54" s="25"/>
      <c r="M54"/>
    </row>
    <row r="55" spans="1:21" ht="16.5">
      <c r="B55" s="26" t="s">
        <v>88</v>
      </c>
      <c r="C55" s="16"/>
      <c r="D55" s="16"/>
      <c r="I55" s="4"/>
      <c r="J55" s="4"/>
      <c r="K55" s="4"/>
      <c r="L55" s="4"/>
      <c r="M55" s="4"/>
      <c r="N55" s="4"/>
      <c r="O55" s="27"/>
      <c r="P55" s="4"/>
    </row>
    <row r="56" spans="1:21" ht="16.5">
      <c r="B56" s="26" t="s">
        <v>89</v>
      </c>
      <c r="C56" s="16"/>
      <c r="D56" s="16"/>
      <c r="I56" s="4"/>
      <c r="J56" s="4"/>
      <c r="K56" s="4"/>
      <c r="L56" s="4"/>
      <c r="M56" s="4"/>
      <c r="N56" s="4"/>
      <c r="O56" s="27"/>
      <c r="P56" s="4"/>
    </row>
    <row r="57" spans="1:21">
      <c r="B57" s="24" t="s">
        <v>61</v>
      </c>
      <c r="C57" s="16"/>
      <c r="D57" s="16"/>
      <c r="I57" s="4"/>
      <c r="J57" s="4"/>
      <c r="K57" s="4"/>
      <c r="L57" s="4"/>
      <c r="M57" s="4"/>
      <c r="N57" s="4"/>
      <c r="O57" s="27"/>
      <c r="P57" s="4"/>
    </row>
    <row r="58" spans="1:21" ht="16.5">
      <c r="B58" s="26" t="s">
        <v>90</v>
      </c>
      <c r="C58" s="16"/>
      <c r="D58" s="16"/>
      <c r="I58" s="4"/>
      <c r="J58" s="4"/>
      <c r="K58" s="4"/>
      <c r="L58" s="4"/>
      <c r="M58" s="4"/>
      <c r="N58" s="4"/>
      <c r="O58" s="27"/>
      <c r="P58" s="4"/>
    </row>
    <row r="59" spans="1:21">
      <c r="B59" s="34" t="s">
        <v>91</v>
      </c>
      <c r="C59" s="16"/>
      <c r="D59" s="16"/>
      <c r="I59" s="4"/>
      <c r="J59" s="4"/>
      <c r="K59" s="4"/>
      <c r="L59" s="4"/>
      <c r="M59" s="4"/>
      <c r="N59" s="4"/>
      <c r="O59" s="27"/>
      <c r="P59" s="4"/>
    </row>
    <row r="60" spans="1:21">
      <c r="B60" s="26"/>
      <c r="C60" s="16"/>
      <c r="D60" s="16"/>
      <c r="I60" s="4"/>
      <c r="J60" s="4"/>
      <c r="K60" s="4"/>
      <c r="L60" s="4"/>
      <c r="M60" s="4"/>
      <c r="N60" s="4"/>
      <c r="O60" s="27"/>
      <c r="P60" s="4"/>
    </row>
    <row r="61" spans="1:21">
      <c r="B61" s="26"/>
      <c r="C61" s="16"/>
      <c r="D61" s="16"/>
      <c r="I61" s="4"/>
      <c r="J61" s="4"/>
      <c r="K61" s="4"/>
      <c r="L61" s="4"/>
      <c r="M61" s="4"/>
      <c r="N61" s="4"/>
      <c r="O61" s="27"/>
      <c r="P61" s="4"/>
    </row>
    <row r="62" spans="1:21">
      <c r="B62" s="26"/>
      <c r="C62" s="16"/>
      <c r="D62" s="16"/>
      <c r="I62" s="4"/>
      <c r="J62" s="4"/>
      <c r="K62" s="4"/>
      <c r="L62" s="4"/>
      <c r="M62" s="4"/>
      <c r="N62" s="4"/>
      <c r="O62" s="27"/>
      <c r="P62" s="4"/>
    </row>
    <row r="63" spans="1:21">
      <c r="B63" s="26"/>
      <c r="C63" s="16"/>
      <c r="D63" s="16"/>
      <c r="H63" s="30">
        <v>12</v>
      </c>
      <c r="I63" s="31">
        <f>+H63-1</f>
        <v>11</v>
      </c>
      <c r="J63" s="31">
        <f t="shared" ref="J63:Q63" si="19">+I63-1</f>
        <v>10</v>
      </c>
      <c r="K63" s="31">
        <f t="shared" si="19"/>
        <v>9</v>
      </c>
      <c r="L63" s="31">
        <f t="shared" si="19"/>
        <v>8</v>
      </c>
      <c r="M63" s="31">
        <f t="shared" si="19"/>
        <v>7</v>
      </c>
      <c r="N63" s="31">
        <f t="shared" si="19"/>
        <v>6</v>
      </c>
      <c r="O63" s="31">
        <f t="shared" si="19"/>
        <v>5</v>
      </c>
      <c r="P63" s="31">
        <f t="shared" si="19"/>
        <v>4</v>
      </c>
      <c r="Q63" s="31">
        <f t="shared" si="19"/>
        <v>3</v>
      </c>
    </row>
    <row r="64" spans="1:21">
      <c r="A64" s="16" t="s">
        <v>30</v>
      </c>
      <c r="B64" s="24"/>
      <c r="H64" s="32">
        <v>2011</v>
      </c>
      <c r="I64" s="32">
        <f>+H64-1</f>
        <v>2010</v>
      </c>
      <c r="J64" s="32">
        <f t="shared" ref="J64:Q64" si="20">+I64-1</f>
        <v>2009</v>
      </c>
      <c r="K64" s="32">
        <f t="shared" si="20"/>
        <v>2008</v>
      </c>
      <c r="L64" s="32">
        <f t="shared" si="20"/>
        <v>2007</v>
      </c>
      <c r="M64" s="32">
        <f t="shared" si="20"/>
        <v>2006</v>
      </c>
      <c r="N64" s="32">
        <f t="shared" si="20"/>
        <v>2005</v>
      </c>
      <c r="O64" s="32">
        <f t="shared" si="20"/>
        <v>2004</v>
      </c>
      <c r="P64" s="32">
        <f t="shared" si="20"/>
        <v>2003</v>
      </c>
      <c r="Q64" s="32">
        <f t="shared" si="20"/>
        <v>2002</v>
      </c>
    </row>
    <row r="65" spans="1:17">
      <c r="A65" s="4">
        <v>1</v>
      </c>
      <c r="B65" t="s">
        <v>62</v>
      </c>
      <c r="D65" t="s">
        <v>63</v>
      </c>
      <c r="H65" s="4">
        <f t="shared" ref="H65:Q78" si="21">VLOOKUP($B65,PE_Ratios,H$63)</f>
        <v>14.662000000000001</v>
      </c>
      <c r="I65" s="4">
        <f t="shared" si="21"/>
        <v>15.976000000000001</v>
      </c>
      <c r="J65" s="4">
        <f t="shared" si="21"/>
        <v>16.079999999999998</v>
      </c>
      <c r="K65" s="4">
        <f t="shared" si="21"/>
        <v>13.948</v>
      </c>
      <c r="L65" s="4">
        <f t="shared" si="21"/>
        <v>14.781000000000001</v>
      </c>
      <c r="M65" s="4">
        <f t="shared" si="21"/>
        <v>16.545000000000002</v>
      </c>
      <c r="N65" s="4">
        <f t="shared" si="21"/>
        <v>17.905999999999999</v>
      </c>
      <c r="O65" s="4">
        <f t="shared" si="21"/>
        <v>25.213000000000001</v>
      </c>
      <c r="P65" s="4" t="str">
        <f t="shared" si="21"/>
        <v>N/A</v>
      </c>
      <c r="Q65" s="4" t="str">
        <f t="shared" si="21"/>
        <v>N/A</v>
      </c>
    </row>
    <row r="66" spans="1:17">
      <c r="A66" s="4">
        <f>+A65+1</f>
        <v>2</v>
      </c>
      <c r="B66" t="s">
        <v>64</v>
      </c>
      <c r="D66" t="s">
        <v>65</v>
      </c>
      <c r="H66" s="4">
        <f t="shared" si="21"/>
        <v>14.451000000000001</v>
      </c>
      <c r="I66" s="4">
        <f t="shared" si="21"/>
        <v>12.473000000000001</v>
      </c>
      <c r="J66" s="4">
        <f t="shared" si="21"/>
        <v>13.861000000000001</v>
      </c>
      <c r="K66" s="4">
        <f t="shared" si="21"/>
        <v>13.433</v>
      </c>
      <c r="L66" s="4">
        <f t="shared" si="21"/>
        <v>15.077</v>
      </c>
      <c r="M66" s="4">
        <f t="shared" si="21"/>
        <v>16.82</v>
      </c>
      <c r="N66" s="4">
        <f t="shared" si="21"/>
        <v>12.587999999999999</v>
      </c>
      <c r="O66" s="4">
        <f t="shared" si="21"/>
        <v>14.002000000000001</v>
      </c>
      <c r="P66" s="4">
        <f t="shared" si="21"/>
        <v>12.692</v>
      </c>
      <c r="Q66" s="4">
        <f t="shared" si="21"/>
        <v>19.934000000000001</v>
      </c>
    </row>
    <row r="67" spans="1:17">
      <c r="A67" s="4">
        <f t="shared" ref="A67:A78" si="22">+A66+1</f>
        <v>3</v>
      </c>
      <c r="B67" t="s">
        <v>66</v>
      </c>
      <c r="D67" t="s">
        <v>67</v>
      </c>
      <c r="H67" s="4">
        <f t="shared" si="21"/>
        <v>14.077999999999999</v>
      </c>
      <c r="I67" s="4">
        <f t="shared" si="21"/>
        <v>12.739000000000001</v>
      </c>
      <c r="J67" s="4">
        <f t="shared" si="21"/>
        <v>11.416</v>
      </c>
      <c r="K67" s="4">
        <f t="shared" si="21"/>
        <v>14.972</v>
      </c>
      <c r="L67" s="4">
        <f t="shared" si="21"/>
        <v>30.875</v>
      </c>
      <c r="M67" s="4">
        <f t="shared" si="21"/>
        <v>15.39</v>
      </c>
      <c r="N67" s="4">
        <f t="shared" si="21"/>
        <v>19.446999999999999</v>
      </c>
      <c r="O67" s="4">
        <f t="shared" si="21"/>
        <v>24.431999999999999</v>
      </c>
      <c r="P67" s="4">
        <f t="shared" si="21"/>
        <v>13.842000000000001</v>
      </c>
      <c r="Q67" s="4">
        <f t="shared" si="21"/>
        <v>19.27</v>
      </c>
    </row>
    <row r="68" spans="1:17">
      <c r="A68" s="4">
        <f t="shared" si="22"/>
        <v>4</v>
      </c>
      <c r="B68" t="s">
        <v>68</v>
      </c>
      <c r="D68" t="s">
        <v>69</v>
      </c>
      <c r="H68" s="4">
        <f t="shared" si="21"/>
        <v>31.129000000000001</v>
      </c>
      <c r="I68" s="4">
        <f t="shared" si="21"/>
        <v>18.096</v>
      </c>
      <c r="J68" s="4">
        <f t="shared" si="21"/>
        <v>9.9260000000000002</v>
      </c>
      <c r="K68" s="4" t="str">
        <f t="shared" si="21"/>
        <v>N/A</v>
      </c>
      <c r="L68" s="4">
        <f t="shared" si="21"/>
        <v>15.023</v>
      </c>
      <c r="M68" s="4">
        <f t="shared" si="21"/>
        <v>15.766999999999999</v>
      </c>
      <c r="N68" s="4">
        <f t="shared" si="21"/>
        <v>17.265000000000001</v>
      </c>
      <c r="O68" s="4">
        <f t="shared" si="21"/>
        <v>17.129000000000001</v>
      </c>
      <c r="P68" s="4">
        <f t="shared" si="21"/>
        <v>15.949</v>
      </c>
      <c r="Q68" s="4">
        <f t="shared" si="21"/>
        <v>12.515000000000001</v>
      </c>
    </row>
    <row r="69" spans="1:17">
      <c r="A69" s="4">
        <f t="shared" si="22"/>
        <v>5</v>
      </c>
      <c r="B69" t="s">
        <v>70</v>
      </c>
      <c r="D69" t="s">
        <v>71</v>
      </c>
      <c r="H69" s="4">
        <f t="shared" si="21"/>
        <v>13.509</v>
      </c>
      <c r="I69" s="4">
        <f t="shared" si="21"/>
        <v>12.266</v>
      </c>
      <c r="J69" s="4">
        <f t="shared" si="21"/>
        <v>10.41</v>
      </c>
      <c r="K69" s="4">
        <f t="shared" si="21"/>
        <v>14.811</v>
      </c>
      <c r="L69" s="4">
        <f t="shared" si="21"/>
        <v>18.265000000000001</v>
      </c>
      <c r="M69" s="4">
        <f t="shared" si="21"/>
        <v>17.431000000000001</v>
      </c>
      <c r="N69" s="4">
        <f t="shared" si="21"/>
        <v>13.797000000000001</v>
      </c>
      <c r="O69" s="4">
        <f t="shared" si="21"/>
        <v>16.042999999999999</v>
      </c>
      <c r="P69" s="4">
        <f t="shared" si="21"/>
        <v>13.689</v>
      </c>
      <c r="Q69" s="4">
        <f t="shared" si="21"/>
        <v>11.279</v>
      </c>
    </row>
    <row r="70" spans="1:17">
      <c r="A70" s="4">
        <f t="shared" si="22"/>
        <v>6</v>
      </c>
      <c r="B70" t="s">
        <v>72</v>
      </c>
      <c r="D70" t="s">
        <v>25</v>
      </c>
      <c r="H70" s="4">
        <f t="shared" si="21"/>
        <v>11.808</v>
      </c>
      <c r="I70" s="4">
        <f t="shared" si="21"/>
        <v>10.319000000000001</v>
      </c>
      <c r="J70" s="4">
        <f t="shared" si="21"/>
        <v>9.718</v>
      </c>
      <c r="K70" s="4">
        <f t="shared" si="21"/>
        <v>12.356999999999999</v>
      </c>
      <c r="L70" s="4">
        <f t="shared" si="21"/>
        <v>16.027999999999999</v>
      </c>
      <c r="M70" s="4">
        <f t="shared" si="21"/>
        <v>12.988</v>
      </c>
      <c r="N70" s="4">
        <f t="shared" si="21"/>
        <v>11.74</v>
      </c>
      <c r="O70" s="4">
        <f t="shared" si="21"/>
        <v>37.591000000000001</v>
      </c>
      <c r="P70" s="4">
        <f t="shared" si="21"/>
        <v>6.968</v>
      </c>
      <c r="Q70" s="4">
        <f t="shared" si="21"/>
        <v>7.7839999999999998</v>
      </c>
    </row>
    <row r="71" spans="1:17">
      <c r="A71" s="4">
        <f t="shared" si="22"/>
        <v>7</v>
      </c>
      <c r="B71" t="s">
        <v>73</v>
      </c>
      <c r="D71" t="s">
        <v>26</v>
      </c>
      <c r="H71" s="4">
        <f t="shared" si="21"/>
        <v>11.535</v>
      </c>
      <c r="I71" s="4">
        <f t="shared" si="21"/>
        <v>11.827</v>
      </c>
      <c r="J71" s="4">
        <f t="shared" si="21"/>
        <v>10.196999999999999</v>
      </c>
      <c r="K71" s="4">
        <f t="shared" si="21"/>
        <v>13.925000000000001</v>
      </c>
      <c r="L71" s="4">
        <f t="shared" si="21"/>
        <v>18.193999999999999</v>
      </c>
      <c r="M71" s="4">
        <f t="shared" si="21"/>
        <v>15.07</v>
      </c>
      <c r="N71" s="4">
        <f t="shared" si="21"/>
        <v>16.699000000000002</v>
      </c>
      <c r="O71" s="4">
        <f t="shared" si="21"/>
        <v>15.488</v>
      </c>
      <c r="P71" s="4">
        <f t="shared" si="21"/>
        <v>26.510999999999999</v>
      </c>
      <c r="Q71" s="4">
        <f t="shared" si="21"/>
        <v>18.875</v>
      </c>
    </row>
    <row r="72" spans="1:17">
      <c r="A72" s="4">
        <f t="shared" si="22"/>
        <v>8</v>
      </c>
      <c r="B72" t="s">
        <v>74</v>
      </c>
      <c r="D72" t="s">
        <v>28</v>
      </c>
      <c r="H72" s="4">
        <f t="shared" si="21"/>
        <v>12.37</v>
      </c>
      <c r="I72" s="4">
        <f t="shared" si="21"/>
        <v>12</v>
      </c>
      <c r="J72" s="4">
        <f t="shared" si="21"/>
        <v>14.395</v>
      </c>
      <c r="K72" s="4">
        <f t="shared" si="21"/>
        <v>16.295999999999999</v>
      </c>
      <c r="L72" s="4">
        <f t="shared" si="21"/>
        <v>11.942</v>
      </c>
      <c r="M72" s="4">
        <f t="shared" si="21"/>
        <v>23.35</v>
      </c>
      <c r="N72" s="4" t="str">
        <f t="shared" si="21"/>
        <v>N/A</v>
      </c>
      <c r="O72" s="4" t="str">
        <f t="shared" si="21"/>
        <v>N/A</v>
      </c>
      <c r="P72" s="4" t="str">
        <f t="shared" si="21"/>
        <v>N/A</v>
      </c>
      <c r="Q72" s="4" t="str">
        <f t="shared" si="21"/>
        <v>N/A</v>
      </c>
    </row>
    <row r="73" spans="1:17">
      <c r="A73" s="4">
        <f t="shared" si="22"/>
        <v>9</v>
      </c>
      <c r="B73" t="s">
        <v>75</v>
      </c>
      <c r="D73" t="s">
        <v>76</v>
      </c>
      <c r="H73" s="4">
        <f t="shared" si="21"/>
        <v>13.670999999999999</v>
      </c>
      <c r="I73" s="4">
        <f t="shared" si="21"/>
        <v>12.933999999999999</v>
      </c>
      <c r="J73" s="4">
        <f t="shared" si="21"/>
        <v>11.625999999999999</v>
      </c>
      <c r="K73" s="4">
        <f t="shared" si="21"/>
        <v>12.667</v>
      </c>
      <c r="L73" s="4">
        <f t="shared" si="21"/>
        <v>14.957000000000001</v>
      </c>
      <c r="M73" s="4">
        <f t="shared" si="21"/>
        <v>15.42</v>
      </c>
      <c r="N73" s="4">
        <f t="shared" si="21"/>
        <v>14.444000000000001</v>
      </c>
      <c r="O73" s="4">
        <f t="shared" si="21"/>
        <v>13.568</v>
      </c>
      <c r="P73" s="4">
        <f t="shared" si="21"/>
        <v>13.045</v>
      </c>
      <c r="Q73" s="4">
        <f t="shared" si="21"/>
        <v>12.167</v>
      </c>
    </row>
    <row r="74" spans="1:17">
      <c r="A74" s="4">
        <f t="shared" si="22"/>
        <v>10</v>
      </c>
      <c r="B74" t="s">
        <v>77</v>
      </c>
      <c r="D74" t="s">
        <v>78</v>
      </c>
      <c r="H74" s="4">
        <f t="shared" si="21"/>
        <v>11.771000000000001</v>
      </c>
      <c r="I74" s="4">
        <f t="shared" si="21"/>
        <v>12.595000000000001</v>
      </c>
      <c r="J74" s="4">
        <f t="shared" si="21"/>
        <v>10.09</v>
      </c>
      <c r="K74" s="4">
        <f t="shared" si="21"/>
        <v>11.8</v>
      </c>
      <c r="L74" s="4">
        <f t="shared" si="21"/>
        <v>14.007</v>
      </c>
      <c r="M74" s="4">
        <f t="shared" si="21"/>
        <v>11.500999999999999</v>
      </c>
      <c r="N74" s="4">
        <f t="shared" si="21"/>
        <v>11.794</v>
      </c>
      <c r="O74" s="4">
        <f t="shared" si="21"/>
        <v>8.6470000000000002</v>
      </c>
      <c r="P74" s="4">
        <f t="shared" si="21"/>
        <v>8.9589999999999996</v>
      </c>
      <c r="Q74" s="4">
        <f t="shared" si="21"/>
        <v>8.19</v>
      </c>
    </row>
    <row r="75" spans="1:17">
      <c r="A75" s="4">
        <f t="shared" si="22"/>
        <v>11</v>
      </c>
      <c r="B75" t="s">
        <v>79</v>
      </c>
      <c r="D75" t="s">
        <v>29</v>
      </c>
      <c r="H75" s="4">
        <f t="shared" si="21"/>
        <v>15.847</v>
      </c>
      <c r="I75" s="4">
        <f t="shared" si="21"/>
        <v>14.897</v>
      </c>
      <c r="J75" s="4">
        <f t="shared" si="21"/>
        <v>13.521000000000001</v>
      </c>
      <c r="K75" s="4">
        <f t="shared" si="21"/>
        <v>16.126999999999999</v>
      </c>
      <c r="L75" s="4">
        <f t="shared" si="21"/>
        <v>15.952</v>
      </c>
      <c r="M75" s="4">
        <f t="shared" si="21"/>
        <v>16.189</v>
      </c>
      <c r="N75" s="4">
        <f t="shared" si="21"/>
        <v>15.917</v>
      </c>
      <c r="O75" s="4">
        <f t="shared" si="21"/>
        <v>14.683999999999999</v>
      </c>
      <c r="P75" s="4">
        <f t="shared" si="21"/>
        <v>14.831</v>
      </c>
      <c r="Q75" s="4">
        <f t="shared" si="21"/>
        <v>14.632</v>
      </c>
    </row>
    <row r="76" spans="1:17">
      <c r="A76" s="4">
        <f t="shared" si="22"/>
        <v>12</v>
      </c>
      <c r="B76" t="s">
        <v>80</v>
      </c>
      <c r="D76" t="s">
        <v>81</v>
      </c>
      <c r="H76" s="4">
        <f t="shared" si="21"/>
        <v>15.826000000000001</v>
      </c>
      <c r="I76" s="4">
        <f t="shared" si="21"/>
        <v>15.102</v>
      </c>
      <c r="J76" s="4">
        <f t="shared" si="21"/>
        <v>12.891</v>
      </c>
      <c r="K76" s="4">
        <f t="shared" si="21"/>
        <v>16.788</v>
      </c>
      <c r="L76" s="4">
        <f t="shared" si="21"/>
        <v>15.334</v>
      </c>
      <c r="M76" s="4">
        <f t="shared" si="21"/>
        <v>18.917000000000002</v>
      </c>
      <c r="N76" s="4">
        <f t="shared" si="21"/>
        <v>15.106</v>
      </c>
      <c r="O76" s="4">
        <f t="shared" si="21"/>
        <v>17.57</v>
      </c>
      <c r="P76" s="4">
        <f t="shared" si="21"/>
        <v>14.795999999999999</v>
      </c>
      <c r="Q76" s="4">
        <f t="shared" si="21"/>
        <v>14.157</v>
      </c>
    </row>
    <row r="77" spans="1:17">
      <c r="A77" s="4">
        <f t="shared" si="22"/>
        <v>13</v>
      </c>
      <c r="B77" t="s">
        <v>82</v>
      </c>
      <c r="D77" t="s">
        <v>83</v>
      </c>
      <c r="H77" s="4">
        <f t="shared" si="21"/>
        <v>14.249000000000001</v>
      </c>
      <c r="I77" s="4">
        <f t="shared" si="21"/>
        <v>14.01</v>
      </c>
      <c r="J77" s="4">
        <f t="shared" si="21"/>
        <v>13.346</v>
      </c>
      <c r="K77" s="4">
        <f t="shared" si="21"/>
        <v>14.772</v>
      </c>
      <c r="L77" s="4">
        <f t="shared" si="21"/>
        <v>16.472000000000001</v>
      </c>
      <c r="M77" s="4">
        <f t="shared" si="21"/>
        <v>15.967000000000001</v>
      </c>
      <c r="N77" s="4">
        <f t="shared" si="21"/>
        <v>14.462999999999999</v>
      </c>
      <c r="O77" s="4">
        <f t="shared" si="21"/>
        <v>17.513999999999999</v>
      </c>
      <c r="P77" s="4">
        <f t="shared" si="21"/>
        <v>12.427</v>
      </c>
      <c r="Q77" s="4">
        <f t="shared" si="21"/>
        <v>10.459</v>
      </c>
    </row>
    <row r="78" spans="1:17">
      <c r="A78" s="4">
        <f t="shared" si="22"/>
        <v>14</v>
      </c>
      <c r="B78" t="s">
        <v>84</v>
      </c>
      <c r="D78" t="s">
        <v>85</v>
      </c>
      <c r="H78" s="4">
        <f t="shared" si="21"/>
        <v>14.242000000000001</v>
      </c>
      <c r="I78" s="4">
        <f t="shared" si="21"/>
        <v>14.129</v>
      </c>
      <c r="J78" s="4">
        <f t="shared" si="21"/>
        <v>12.664</v>
      </c>
      <c r="K78" s="4">
        <f t="shared" si="21"/>
        <v>13.686</v>
      </c>
      <c r="L78" s="4">
        <f t="shared" si="21"/>
        <v>16.652999999999999</v>
      </c>
      <c r="M78" s="4">
        <f t="shared" si="21"/>
        <v>14.801</v>
      </c>
      <c r="N78" s="4">
        <f t="shared" si="21"/>
        <v>15.362</v>
      </c>
      <c r="O78" s="4">
        <f t="shared" si="21"/>
        <v>13.648</v>
      </c>
      <c r="P78" s="4">
        <f t="shared" si="21"/>
        <v>11.616</v>
      </c>
      <c r="Q78" s="4">
        <f t="shared" si="21"/>
        <v>40.799999999999997</v>
      </c>
    </row>
    <row r="79" spans="1:17">
      <c r="A79" s="16" t="s">
        <v>53</v>
      </c>
    </row>
    <row r="80" spans="1:17">
      <c r="A80" s="4">
        <v>1</v>
      </c>
      <c r="B80" t="s">
        <v>62</v>
      </c>
      <c r="D80" t="s">
        <v>19</v>
      </c>
      <c r="H80" s="1">
        <f t="shared" ref="H80:Q93" si="23">VLOOKUP($B80,Prices,H$63)</f>
        <v>34.987000000000002</v>
      </c>
      <c r="I80" s="1">
        <f t="shared" si="23"/>
        <v>34.987000000000002</v>
      </c>
      <c r="J80" s="1">
        <f t="shared" si="23"/>
        <v>30.391999999999999</v>
      </c>
      <c r="K80" s="1">
        <f t="shared" si="23"/>
        <v>39.332000000000001</v>
      </c>
      <c r="L80" s="1">
        <f t="shared" si="23"/>
        <v>45.526000000000003</v>
      </c>
      <c r="M80" s="1">
        <f t="shared" si="23"/>
        <v>45.83</v>
      </c>
      <c r="N80" s="1">
        <f t="shared" si="23"/>
        <v>44.405999999999999</v>
      </c>
      <c r="O80" s="1">
        <f t="shared" si="23"/>
        <v>34.036999999999999</v>
      </c>
      <c r="P80" s="1" t="str">
        <f t="shared" si="23"/>
        <v>N/A</v>
      </c>
      <c r="Q80" s="1" t="str">
        <f t="shared" si="23"/>
        <v>N/A</v>
      </c>
    </row>
    <row r="81" spans="1:17">
      <c r="A81" s="4">
        <f>+A80+1</f>
        <v>2</v>
      </c>
      <c r="B81" t="s">
        <v>64</v>
      </c>
      <c r="D81" t="s">
        <v>20</v>
      </c>
      <c r="H81" s="1">
        <f t="shared" si="23"/>
        <v>34.299999999999997</v>
      </c>
      <c r="I81" s="1">
        <f t="shared" si="23"/>
        <v>34.299999999999997</v>
      </c>
      <c r="J81" s="1">
        <f t="shared" si="23"/>
        <v>26.198</v>
      </c>
      <c r="K81" s="1">
        <f t="shared" si="23"/>
        <v>34.119</v>
      </c>
      <c r="L81" s="1">
        <f t="shared" si="23"/>
        <v>40.558</v>
      </c>
      <c r="M81" s="1">
        <f t="shared" si="23"/>
        <v>34.649000000000001</v>
      </c>
      <c r="N81" s="1">
        <f t="shared" si="23"/>
        <v>27.818999999999999</v>
      </c>
      <c r="O81" s="1">
        <f t="shared" si="23"/>
        <v>25.902999999999999</v>
      </c>
      <c r="P81" s="1">
        <f t="shared" si="23"/>
        <v>19.925999999999998</v>
      </c>
      <c r="Q81" s="1">
        <f t="shared" si="23"/>
        <v>23.521999999999998</v>
      </c>
    </row>
    <row r="82" spans="1:17">
      <c r="A82" s="4">
        <f t="shared" ref="A82:A93" si="24">+A81+1</f>
        <v>3</v>
      </c>
      <c r="B82" t="s">
        <v>66</v>
      </c>
      <c r="D82" t="s">
        <v>25</v>
      </c>
      <c r="H82" s="1">
        <f t="shared" si="23"/>
        <v>21.02</v>
      </c>
      <c r="I82" s="1">
        <f t="shared" si="23"/>
        <v>21.02</v>
      </c>
      <c r="J82" s="1">
        <f t="shared" si="23"/>
        <v>18.036999999999999</v>
      </c>
      <c r="K82" s="1">
        <f t="shared" si="23"/>
        <v>20.361999999999998</v>
      </c>
      <c r="L82" s="1">
        <f t="shared" si="23"/>
        <v>22.23</v>
      </c>
      <c r="M82" s="1">
        <f t="shared" si="23"/>
        <v>22.623999999999999</v>
      </c>
      <c r="N82" s="1">
        <f t="shared" si="23"/>
        <v>17.890999999999998</v>
      </c>
      <c r="O82" s="1">
        <f t="shared" si="23"/>
        <v>17.835000000000001</v>
      </c>
      <c r="P82" s="1">
        <f t="shared" si="23"/>
        <v>14.119</v>
      </c>
      <c r="Q82" s="1">
        <f t="shared" si="23"/>
        <v>12.911</v>
      </c>
    </row>
    <row r="83" spans="1:17">
      <c r="A83" s="4">
        <f t="shared" si="24"/>
        <v>4</v>
      </c>
      <c r="B83" t="s">
        <v>68</v>
      </c>
      <c r="D83" t="s">
        <v>21</v>
      </c>
      <c r="H83" s="1">
        <f t="shared" si="23"/>
        <v>30.04</v>
      </c>
      <c r="I83" s="1">
        <f t="shared" si="23"/>
        <v>30.04</v>
      </c>
      <c r="J83" s="1">
        <f t="shared" si="23"/>
        <v>23.027999999999999</v>
      </c>
      <c r="K83" s="1">
        <f t="shared" si="23"/>
        <v>33.241999999999997</v>
      </c>
      <c r="L83" s="1">
        <f t="shared" si="23"/>
        <v>40.261000000000003</v>
      </c>
      <c r="M83" s="1">
        <f t="shared" si="23"/>
        <v>34.845999999999997</v>
      </c>
      <c r="N83" s="1">
        <f t="shared" si="23"/>
        <v>36.43</v>
      </c>
      <c r="O83" s="1">
        <f t="shared" si="23"/>
        <v>29.803999999999998</v>
      </c>
      <c r="P83" s="1">
        <f t="shared" si="23"/>
        <v>29.346</v>
      </c>
      <c r="Q83" s="1">
        <f t="shared" si="23"/>
        <v>29.16</v>
      </c>
    </row>
    <row r="84" spans="1:17">
      <c r="A84" s="4">
        <f t="shared" si="24"/>
        <v>5</v>
      </c>
      <c r="B84" t="s">
        <v>70</v>
      </c>
      <c r="D84" t="s">
        <v>26</v>
      </c>
      <c r="H84" s="1">
        <f t="shared" si="23"/>
        <v>45.874000000000002</v>
      </c>
      <c r="I84" s="1">
        <f t="shared" si="23"/>
        <v>45.874000000000002</v>
      </c>
      <c r="J84" s="1">
        <f t="shared" si="23"/>
        <v>33.728000000000002</v>
      </c>
      <c r="K84" s="1">
        <f t="shared" si="23"/>
        <v>40.433999999999997</v>
      </c>
      <c r="L84" s="1">
        <f t="shared" si="23"/>
        <v>48.585000000000001</v>
      </c>
      <c r="M84" s="1">
        <f t="shared" si="23"/>
        <v>42.707000000000001</v>
      </c>
      <c r="N84" s="1">
        <f t="shared" si="23"/>
        <v>45.115000000000002</v>
      </c>
      <c r="O84" s="1">
        <f t="shared" si="23"/>
        <v>40.908999999999999</v>
      </c>
      <c r="P84" s="1">
        <f t="shared" si="23"/>
        <v>39.015000000000001</v>
      </c>
      <c r="Q84" s="1">
        <f t="shared" si="23"/>
        <v>43.2</v>
      </c>
    </row>
    <row r="85" spans="1:17">
      <c r="A85" s="4">
        <f t="shared" si="24"/>
        <v>6</v>
      </c>
      <c r="B85" t="s">
        <v>72</v>
      </c>
      <c r="D85" t="s">
        <v>22</v>
      </c>
      <c r="H85" s="1">
        <f t="shared" si="23"/>
        <v>34.569000000000003</v>
      </c>
      <c r="I85" s="1">
        <f t="shared" si="23"/>
        <v>34.569000000000003</v>
      </c>
      <c r="J85" s="1">
        <f t="shared" si="23"/>
        <v>31.486999999999998</v>
      </c>
      <c r="K85" s="1">
        <f t="shared" si="23"/>
        <v>45.475000000000001</v>
      </c>
      <c r="L85" s="1">
        <f t="shared" si="23"/>
        <v>53.213999999999999</v>
      </c>
      <c r="M85" s="1">
        <f t="shared" si="23"/>
        <v>42.598999999999997</v>
      </c>
      <c r="N85" s="1">
        <f t="shared" si="23"/>
        <v>39.212000000000003</v>
      </c>
      <c r="O85" s="1">
        <f t="shared" si="23"/>
        <v>25.937999999999999</v>
      </c>
      <c r="P85" s="1">
        <f t="shared" si="23"/>
        <v>16.582999999999998</v>
      </c>
      <c r="Q85" s="1">
        <f t="shared" si="23"/>
        <v>14.166</v>
      </c>
    </row>
    <row r="86" spans="1:17">
      <c r="A86" s="4">
        <f t="shared" si="24"/>
        <v>7</v>
      </c>
      <c r="B86" t="s">
        <v>73</v>
      </c>
      <c r="D86" t="s">
        <v>23</v>
      </c>
      <c r="H86" s="1">
        <f t="shared" si="23"/>
        <v>34.89</v>
      </c>
      <c r="I86" s="1">
        <f t="shared" si="23"/>
        <v>34.89</v>
      </c>
      <c r="J86" s="1">
        <f t="shared" si="23"/>
        <v>26.920999999999999</v>
      </c>
      <c r="K86" s="1">
        <f t="shared" si="23"/>
        <v>30.356999999999999</v>
      </c>
      <c r="L86" s="1">
        <f t="shared" si="23"/>
        <v>33.840000000000003</v>
      </c>
      <c r="M86" s="1">
        <f t="shared" si="23"/>
        <v>35.414000000000001</v>
      </c>
      <c r="N86" s="1">
        <f t="shared" si="23"/>
        <v>29.224</v>
      </c>
      <c r="O86" s="1">
        <f t="shared" si="23"/>
        <v>29.427</v>
      </c>
      <c r="P86" s="1">
        <f t="shared" si="23"/>
        <v>25.451000000000001</v>
      </c>
      <c r="Q86" s="1">
        <f t="shared" si="23"/>
        <v>30.765999999999998</v>
      </c>
    </row>
    <row r="87" spans="1:17">
      <c r="A87" s="4">
        <f t="shared" si="24"/>
        <v>8</v>
      </c>
      <c r="B87" t="s">
        <v>74</v>
      </c>
      <c r="D87" t="s">
        <v>27</v>
      </c>
      <c r="H87" s="1">
        <f t="shared" si="23"/>
        <v>19.920000000000002</v>
      </c>
      <c r="I87" s="1">
        <f t="shared" si="23"/>
        <v>19.920000000000002</v>
      </c>
      <c r="J87" s="1">
        <f t="shared" si="23"/>
        <v>18.856999999999999</v>
      </c>
      <c r="K87" s="1">
        <f t="shared" si="23"/>
        <v>22.651</v>
      </c>
      <c r="L87" s="1">
        <f t="shared" si="23"/>
        <v>27.824000000000002</v>
      </c>
      <c r="M87" s="1">
        <f t="shared" si="23"/>
        <v>26.619</v>
      </c>
      <c r="N87" s="1" t="str">
        <f t="shared" si="23"/>
        <v>N/A</v>
      </c>
      <c r="O87" s="1" t="str">
        <f t="shared" si="23"/>
        <v>N/A</v>
      </c>
      <c r="P87" s="1" t="str">
        <f t="shared" si="23"/>
        <v>N/A</v>
      </c>
      <c r="Q87" s="1" t="str">
        <f t="shared" si="23"/>
        <v>N/A</v>
      </c>
    </row>
    <row r="88" spans="1:17">
      <c r="A88" s="4">
        <f t="shared" si="24"/>
        <v>9</v>
      </c>
      <c r="B88" t="s">
        <v>75</v>
      </c>
      <c r="D88" t="s">
        <v>28</v>
      </c>
      <c r="H88" s="1">
        <f t="shared" si="23"/>
        <v>38.542999999999999</v>
      </c>
      <c r="I88" s="1">
        <f t="shared" si="23"/>
        <v>38.542999999999999</v>
      </c>
      <c r="J88" s="1">
        <f t="shared" si="23"/>
        <v>33.134999999999998</v>
      </c>
      <c r="K88" s="1">
        <f t="shared" si="23"/>
        <v>37.369</v>
      </c>
      <c r="L88" s="1">
        <f t="shared" si="23"/>
        <v>40.981000000000002</v>
      </c>
      <c r="M88" s="1">
        <f t="shared" si="23"/>
        <v>39.936999999999998</v>
      </c>
      <c r="N88" s="1">
        <f t="shared" si="23"/>
        <v>40.152999999999999</v>
      </c>
      <c r="O88" s="1">
        <f t="shared" si="23"/>
        <v>36.226999999999997</v>
      </c>
      <c r="P88" s="1">
        <f t="shared" si="23"/>
        <v>32.613</v>
      </c>
      <c r="Q88" s="1">
        <f t="shared" si="23"/>
        <v>28.957000000000001</v>
      </c>
    </row>
    <row r="89" spans="1:17">
      <c r="A89" s="4">
        <f t="shared" si="24"/>
        <v>10</v>
      </c>
      <c r="B89" t="s">
        <v>77</v>
      </c>
      <c r="D89" t="s">
        <v>29</v>
      </c>
      <c r="H89" s="1">
        <f t="shared" si="23"/>
        <v>50.631999999999998</v>
      </c>
      <c r="I89" s="1">
        <f t="shared" si="23"/>
        <v>50.631999999999998</v>
      </c>
      <c r="J89" s="1">
        <f t="shared" si="23"/>
        <v>48.228999999999999</v>
      </c>
      <c r="K89" s="1">
        <f t="shared" si="23"/>
        <v>52.271999999999998</v>
      </c>
      <c r="L89" s="1">
        <f t="shared" si="23"/>
        <v>59.668999999999997</v>
      </c>
      <c r="M89" s="1">
        <f t="shared" si="23"/>
        <v>48.648000000000003</v>
      </c>
      <c r="N89" s="1">
        <f t="shared" si="23"/>
        <v>41.515999999999998</v>
      </c>
      <c r="O89" s="1">
        <f t="shared" si="23"/>
        <v>33.981999999999999</v>
      </c>
      <c r="P89" s="1">
        <f t="shared" si="23"/>
        <v>26.966999999999999</v>
      </c>
      <c r="Q89" s="1">
        <f t="shared" si="23"/>
        <v>22.85</v>
      </c>
    </row>
    <row r="90" spans="1:17">
      <c r="A90" s="4">
        <f t="shared" si="24"/>
        <v>11</v>
      </c>
      <c r="B90" t="s">
        <v>79</v>
      </c>
      <c r="D90" t="s">
        <v>24</v>
      </c>
      <c r="H90" s="1">
        <f t="shared" si="23"/>
        <v>35.156999999999996</v>
      </c>
      <c r="I90" s="1">
        <f t="shared" si="23"/>
        <v>35.156999999999996</v>
      </c>
      <c r="J90" s="1">
        <f t="shared" si="23"/>
        <v>31.367999999999999</v>
      </c>
      <c r="K90" s="1">
        <f t="shared" si="23"/>
        <v>36.286000000000001</v>
      </c>
      <c r="L90" s="1">
        <f t="shared" si="23"/>
        <v>36.369999999999997</v>
      </c>
      <c r="M90" s="1">
        <f t="shared" si="23"/>
        <v>33.996000000000002</v>
      </c>
      <c r="N90" s="1">
        <f t="shared" si="23"/>
        <v>33.904000000000003</v>
      </c>
      <c r="O90" s="1">
        <f t="shared" si="23"/>
        <v>30.25</v>
      </c>
      <c r="P90" s="1">
        <f t="shared" si="23"/>
        <v>29.218</v>
      </c>
      <c r="Q90" s="1">
        <f t="shared" si="23"/>
        <v>27.068999999999999</v>
      </c>
    </row>
    <row r="91" spans="1:17">
      <c r="A91" s="4">
        <f t="shared" si="24"/>
        <v>12</v>
      </c>
      <c r="B91" t="s">
        <v>80</v>
      </c>
      <c r="D91"/>
      <c r="H91" s="1">
        <f t="shared" si="23"/>
        <v>24.768000000000001</v>
      </c>
      <c r="I91" s="1">
        <f t="shared" si="23"/>
        <v>24.768000000000001</v>
      </c>
      <c r="J91" s="1">
        <f t="shared" si="23"/>
        <v>23.074000000000002</v>
      </c>
      <c r="K91" s="1">
        <f t="shared" si="23"/>
        <v>27.364999999999998</v>
      </c>
      <c r="L91" s="1">
        <f t="shared" si="23"/>
        <v>28.061</v>
      </c>
      <c r="M91" s="1">
        <f t="shared" si="23"/>
        <v>27.241</v>
      </c>
      <c r="N91" s="1">
        <f t="shared" si="23"/>
        <v>27.341000000000001</v>
      </c>
      <c r="O91" s="1">
        <f t="shared" si="23"/>
        <v>24.95</v>
      </c>
      <c r="P91" s="1">
        <f t="shared" si="23"/>
        <v>23.082000000000001</v>
      </c>
      <c r="Q91" s="1">
        <f t="shared" si="23"/>
        <v>23.783999999999999</v>
      </c>
    </row>
    <row r="92" spans="1:17">
      <c r="A92" s="4">
        <f t="shared" si="24"/>
        <v>13</v>
      </c>
      <c r="B92" t="s">
        <v>82</v>
      </c>
      <c r="D92"/>
      <c r="H92" s="1">
        <f t="shared" si="23"/>
        <v>26.9</v>
      </c>
      <c r="I92" s="1">
        <f t="shared" si="23"/>
        <v>26.9</v>
      </c>
      <c r="J92" s="1">
        <f t="shared" si="23"/>
        <v>21.353999999999999</v>
      </c>
      <c r="K92" s="1">
        <f t="shared" si="23"/>
        <v>22.379000000000001</v>
      </c>
      <c r="L92" s="1">
        <f t="shared" si="23"/>
        <v>23.39</v>
      </c>
      <c r="M92" s="1">
        <f t="shared" si="23"/>
        <v>21.076000000000001</v>
      </c>
      <c r="N92" s="1">
        <f t="shared" si="23"/>
        <v>18.513000000000002</v>
      </c>
      <c r="O92" s="1">
        <f t="shared" si="23"/>
        <v>16.2</v>
      </c>
      <c r="P92" s="1">
        <f t="shared" si="23"/>
        <v>14.042</v>
      </c>
      <c r="Q92" s="1">
        <f t="shared" si="23"/>
        <v>12.132</v>
      </c>
    </row>
    <row r="93" spans="1:17">
      <c r="A93" s="4">
        <f t="shared" si="24"/>
        <v>14</v>
      </c>
      <c r="B93" t="s">
        <v>84</v>
      </c>
      <c r="D93"/>
      <c r="H93" s="1">
        <f t="shared" si="23"/>
        <v>22.041</v>
      </c>
      <c r="I93" s="1">
        <f t="shared" si="23"/>
        <v>22.041</v>
      </c>
      <c r="J93" s="1">
        <f t="shared" si="23"/>
        <v>18.87</v>
      </c>
      <c r="K93" s="1">
        <f t="shared" si="23"/>
        <v>19.981999999999999</v>
      </c>
      <c r="L93" s="1">
        <f t="shared" si="23"/>
        <v>22.481999999999999</v>
      </c>
      <c r="M93" s="1">
        <f t="shared" si="23"/>
        <v>19.981999999999999</v>
      </c>
      <c r="N93" s="1">
        <f t="shared" si="23"/>
        <v>18.434999999999999</v>
      </c>
      <c r="O93" s="1">
        <f t="shared" si="23"/>
        <v>17.332999999999998</v>
      </c>
      <c r="P93" s="1">
        <f t="shared" si="23"/>
        <v>14.288</v>
      </c>
      <c r="Q93" s="1">
        <f t="shared" si="23"/>
        <v>17.135999999999999</v>
      </c>
    </row>
    <row r="94" spans="1:17">
      <c r="A94" s="16" t="s">
        <v>54</v>
      </c>
    </row>
    <row r="95" spans="1:17">
      <c r="A95" s="4">
        <v>1</v>
      </c>
      <c r="B95" t="s">
        <v>62</v>
      </c>
      <c r="D95" t="s">
        <v>19</v>
      </c>
      <c r="H95" s="1">
        <f t="shared" ref="H95:Q108" si="25">VLOOKUP($B95,CFPS,H$63)</f>
        <v>4.9119999999999999</v>
      </c>
      <c r="I95" s="1">
        <f t="shared" si="25"/>
        <v>4.3520000000000003</v>
      </c>
      <c r="J95" s="1">
        <f t="shared" si="25"/>
        <v>3.5710000000000002</v>
      </c>
      <c r="K95" s="1">
        <f t="shared" si="25"/>
        <v>4.2329999999999997</v>
      </c>
      <c r="L95" s="1">
        <f t="shared" si="25"/>
        <v>4.4189999999999996</v>
      </c>
      <c r="M95" s="1">
        <f t="shared" si="25"/>
        <v>4.1449999999999996</v>
      </c>
      <c r="N95" s="1">
        <f t="shared" si="25"/>
        <v>3.847</v>
      </c>
      <c r="O95" s="1">
        <f t="shared" si="25"/>
        <v>2.97</v>
      </c>
      <c r="P95" s="1" t="str">
        <f t="shared" si="25"/>
        <v>N/A</v>
      </c>
      <c r="Q95" s="1" t="str">
        <f t="shared" si="25"/>
        <v>N/A</v>
      </c>
    </row>
    <row r="96" spans="1:17">
      <c r="A96" s="4">
        <f>+A95+1</f>
        <v>2</v>
      </c>
      <c r="B96" t="s">
        <v>64</v>
      </c>
      <c r="D96" t="s">
        <v>20</v>
      </c>
      <c r="H96" s="1">
        <f t="shared" si="25"/>
        <v>5.7</v>
      </c>
      <c r="I96" s="1">
        <f t="shared" si="25"/>
        <v>5.2080000000000002</v>
      </c>
      <c r="J96" s="1">
        <f t="shared" si="25"/>
        <v>4.2069999999999999</v>
      </c>
      <c r="K96" s="1">
        <f t="shared" si="25"/>
        <v>4.556</v>
      </c>
      <c r="L96" s="1">
        <f t="shared" si="25"/>
        <v>5.1180000000000003</v>
      </c>
      <c r="M96" s="1">
        <f t="shared" si="25"/>
        <v>4.33</v>
      </c>
      <c r="N96" s="1">
        <f t="shared" si="25"/>
        <v>5.4630000000000001</v>
      </c>
      <c r="O96" s="1">
        <f t="shared" si="25"/>
        <v>4.6909999999999998</v>
      </c>
      <c r="P96" s="1">
        <f t="shared" si="25"/>
        <v>4.1879999999999997</v>
      </c>
      <c r="Q96" s="1">
        <f t="shared" si="25"/>
        <v>4.5229999999999997</v>
      </c>
    </row>
    <row r="97" spans="1:17">
      <c r="A97" s="4">
        <f t="shared" ref="A97:A108" si="26">+A96+1</f>
        <v>3</v>
      </c>
      <c r="B97" t="s">
        <v>66</v>
      </c>
      <c r="D97" t="s">
        <v>25</v>
      </c>
      <c r="H97" s="1">
        <f t="shared" si="25"/>
        <v>3.7</v>
      </c>
      <c r="I97" s="1">
        <f t="shared" si="25"/>
        <v>3.5019999999999998</v>
      </c>
      <c r="J97" s="1">
        <f t="shared" si="25"/>
        <v>4.4470000000000001</v>
      </c>
      <c r="K97" s="1">
        <f t="shared" si="25"/>
        <v>3.9780000000000002</v>
      </c>
      <c r="L97" s="1">
        <f t="shared" si="25"/>
        <v>2.931</v>
      </c>
      <c r="M97" s="1">
        <f t="shared" si="25"/>
        <v>4.2709999999999999</v>
      </c>
      <c r="N97" s="1">
        <f t="shared" si="25"/>
        <v>2.718</v>
      </c>
      <c r="O97" s="1">
        <f t="shared" si="25"/>
        <v>2.3530000000000002</v>
      </c>
      <c r="P97" s="1">
        <f t="shared" si="25"/>
        <v>2.6339999999999999</v>
      </c>
      <c r="Q97" s="1">
        <f t="shared" si="25"/>
        <v>2.1890000000000001</v>
      </c>
    </row>
    <row r="98" spans="1:17">
      <c r="A98" s="4">
        <f t="shared" si="26"/>
        <v>4</v>
      </c>
      <c r="B98" t="s">
        <v>68</v>
      </c>
      <c r="D98" t="s">
        <v>21</v>
      </c>
      <c r="H98" s="1">
        <f t="shared" si="25"/>
        <v>4.1500000000000004</v>
      </c>
      <c r="I98" s="1">
        <f t="shared" si="25"/>
        <v>4.8760000000000003</v>
      </c>
      <c r="J98" s="1">
        <f t="shared" si="25"/>
        <v>5.4130000000000003</v>
      </c>
      <c r="K98" s="1">
        <f t="shared" si="25"/>
        <v>2.9529999999999998</v>
      </c>
      <c r="L98" s="1">
        <f t="shared" si="25"/>
        <v>5.2869999999999999</v>
      </c>
      <c r="M98" s="1">
        <f t="shared" si="25"/>
        <v>5.0380000000000003</v>
      </c>
      <c r="N98" s="1">
        <f t="shared" si="25"/>
        <v>4.8099999999999996</v>
      </c>
      <c r="O98" s="1">
        <f t="shared" si="25"/>
        <v>4.4569999999999999</v>
      </c>
      <c r="P98" s="1">
        <f t="shared" si="25"/>
        <v>4.2619999999999996</v>
      </c>
      <c r="Q98" s="1">
        <f t="shared" si="25"/>
        <v>4.9269999999999996</v>
      </c>
    </row>
    <row r="99" spans="1:17">
      <c r="A99" s="4">
        <f t="shared" si="26"/>
        <v>5</v>
      </c>
      <c r="B99" t="s">
        <v>70</v>
      </c>
      <c r="D99" t="s">
        <v>26</v>
      </c>
      <c r="H99" s="1">
        <f t="shared" si="25"/>
        <v>9.5500000000000007</v>
      </c>
      <c r="I99" s="1">
        <f t="shared" si="25"/>
        <v>9.7799999999999994</v>
      </c>
      <c r="J99" s="1">
        <f t="shared" si="25"/>
        <v>9.3829999999999991</v>
      </c>
      <c r="K99" s="1">
        <f t="shared" si="25"/>
        <v>8.2569999999999997</v>
      </c>
      <c r="L99" s="1">
        <f t="shared" si="25"/>
        <v>8.4849999999999994</v>
      </c>
      <c r="M99" s="1">
        <f t="shared" si="25"/>
        <v>8.1910000000000007</v>
      </c>
      <c r="N99" s="1">
        <f t="shared" si="25"/>
        <v>8.1430000000000007</v>
      </c>
      <c r="O99" s="1">
        <f t="shared" si="25"/>
        <v>6.8140000000000001</v>
      </c>
      <c r="P99" s="1">
        <f t="shared" si="25"/>
        <v>6.9450000000000003</v>
      </c>
      <c r="Q99" s="1">
        <f t="shared" si="25"/>
        <v>8.3059999999999992</v>
      </c>
    </row>
    <row r="100" spans="1:17">
      <c r="A100" s="4">
        <f t="shared" si="26"/>
        <v>6</v>
      </c>
      <c r="B100" t="s">
        <v>72</v>
      </c>
      <c r="D100" t="s">
        <v>22</v>
      </c>
      <c r="H100" s="1">
        <f t="shared" si="25"/>
        <v>8.1</v>
      </c>
      <c r="I100" s="1">
        <f t="shared" si="25"/>
        <v>8.4130000000000003</v>
      </c>
      <c r="J100" s="1">
        <f t="shared" si="25"/>
        <v>7.9649999999999999</v>
      </c>
      <c r="K100" s="1">
        <f t="shared" si="25"/>
        <v>8.0839999999999996</v>
      </c>
      <c r="L100" s="1">
        <f t="shared" si="25"/>
        <v>7.5960000000000001</v>
      </c>
      <c r="M100" s="1">
        <f t="shared" si="25"/>
        <v>7.2530000000000001</v>
      </c>
      <c r="N100" s="1">
        <f t="shared" si="25"/>
        <v>6.9859999999999998</v>
      </c>
      <c r="O100" s="1">
        <f t="shared" si="25"/>
        <v>3.794</v>
      </c>
      <c r="P100" s="1">
        <f t="shared" si="25"/>
        <v>5.8810000000000002</v>
      </c>
      <c r="Q100" s="1">
        <f t="shared" si="25"/>
        <v>4.7850000000000001</v>
      </c>
    </row>
    <row r="101" spans="1:17">
      <c r="A101" s="4">
        <f t="shared" si="26"/>
        <v>7</v>
      </c>
      <c r="B101" t="s">
        <v>73</v>
      </c>
      <c r="D101" t="s">
        <v>23</v>
      </c>
      <c r="H101" s="1">
        <f t="shared" si="25"/>
        <v>5.8</v>
      </c>
      <c r="I101" s="1">
        <f t="shared" si="25"/>
        <v>5.23</v>
      </c>
      <c r="J101" s="1">
        <f t="shared" si="25"/>
        <v>5.0730000000000004</v>
      </c>
      <c r="K101" s="1">
        <f t="shared" si="25"/>
        <v>4.2729999999999997</v>
      </c>
      <c r="L101" s="1">
        <f t="shared" si="25"/>
        <v>4.1130000000000004</v>
      </c>
      <c r="M101" s="1">
        <f t="shared" si="25"/>
        <v>4.5819999999999999</v>
      </c>
      <c r="N101" s="1">
        <f t="shared" si="25"/>
        <v>3.8719999999999999</v>
      </c>
      <c r="O101" s="1">
        <f t="shared" si="25"/>
        <v>4.1180000000000003</v>
      </c>
      <c r="P101" s="1">
        <f t="shared" si="25"/>
        <v>3.5030000000000001</v>
      </c>
      <c r="Q101" s="1">
        <f t="shared" si="25"/>
        <v>4.0839999999999996</v>
      </c>
    </row>
    <row r="102" spans="1:17">
      <c r="A102" s="4">
        <f t="shared" si="26"/>
        <v>8</v>
      </c>
      <c r="B102" t="s">
        <v>74</v>
      </c>
      <c r="D102" t="s">
        <v>27</v>
      </c>
      <c r="H102" s="1">
        <f t="shared" si="25"/>
        <v>4.9000000000000004</v>
      </c>
      <c r="I102" s="1">
        <f t="shared" si="25"/>
        <v>4.82</v>
      </c>
      <c r="J102" s="1">
        <f t="shared" si="25"/>
        <v>4.069</v>
      </c>
      <c r="K102" s="1">
        <f t="shared" si="25"/>
        <v>4.7140000000000004</v>
      </c>
      <c r="L102" s="1">
        <f t="shared" si="25"/>
        <v>5.2140000000000004</v>
      </c>
      <c r="M102" s="1">
        <f t="shared" si="25"/>
        <v>4.6399999999999997</v>
      </c>
      <c r="N102" s="1">
        <f t="shared" si="25"/>
        <v>4.7519999999999998</v>
      </c>
      <c r="O102" s="1" t="str">
        <f t="shared" si="25"/>
        <v>N/A</v>
      </c>
      <c r="P102" s="1" t="str">
        <f t="shared" si="25"/>
        <v>N/A</v>
      </c>
      <c r="Q102" s="1" t="str">
        <f t="shared" si="25"/>
        <v>N/A</v>
      </c>
    </row>
    <row r="103" spans="1:17">
      <c r="A103" s="4">
        <f t="shared" si="26"/>
        <v>9</v>
      </c>
      <c r="B103" t="s">
        <v>75</v>
      </c>
      <c r="D103" t="s">
        <v>28</v>
      </c>
      <c r="H103" s="1">
        <f t="shared" si="25"/>
        <v>5.95</v>
      </c>
      <c r="I103" s="1">
        <f t="shared" si="25"/>
        <v>5.9290000000000003</v>
      </c>
      <c r="J103" s="1">
        <f t="shared" si="25"/>
        <v>5.65</v>
      </c>
      <c r="K103" s="1">
        <f t="shared" si="25"/>
        <v>5.8470000000000004</v>
      </c>
      <c r="L103" s="1">
        <f t="shared" si="25"/>
        <v>5.718</v>
      </c>
      <c r="M103" s="1">
        <f t="shared" si="25"/>
        <v>5.6669999999999998</v>
      </c>
      <c r="N103" s="1">
        <f t="shared" si="25"/>
        <v>7.4089999999999998</v>
      </c>
      <c r="O103" s="1">
        <f t="shared" si="25"/>
        <v>5.2569999999999997</v>
      </c>
      <c r="P103" s="1">
        <f t="shared" si="25"/>
        <v>4.9489999999999998</v>
      </c>
      <c r="Q103" s="1">
        <f t="shared" si="25"/>
        <v>4.556</v>
      </c>
    </row>
    <row r="104" spans="1:17">
      <c r="A104" s="4">
        <f t="shared" si="26"/>
        <v>10</v>
      </c>
      <c r="B104" t="s">
        <v>77</v>
      </c>
      <c r="D104" t="s">
        <v>29</v>
      </c>
      <c r="H104" s="1">
        <f t="shared" si="25"/>
        <v>8.5500000000000007</v>
      </c>
      <c r="I104" s="1">
        <f t="shared" si="25"/>
        <v>7.7560000000000002</v>
      </c>
      <c r="J104" s="1">
        <f t="shared" si="25"/>
        <v>7.9429999999999996</v>
      </c>
      <c r="K104" s="1">
        <f t="shared" si="25"/>
        <v>7.3979999999999997</v>
      </c>
      <c r="L104" s="1">
        <f t="shared" si="25"/>
        <v>6.9329999999999998</v>
      </c>
      <c r="M104" s="1">
        <f t="shared" si="25"/>
        <v>6.7359999999999998</v>
      </c>
      <c r="N104" s="1">
        <f t="shared" si="25"/>
        <v>5.9649999999999999</v>
      </c>
      <c r="O104" s="1">
        <f t="shared" si="25"/>
        <v>6.5810000000000004</v>
      </c>
      <c r="P104" s="1">
        <f t="shared" si="25"/>
        <v>5.56</v>
      </c>
      <c r="Q104" s="1">
        <f t="shared" si="25"/>
        <v>5.7149999999999999</v>
      </c>
    </row>
    <row r="105" spans="1:17">
      <c r="A105" s="4">
        <f t="shared" si="26"/>
        <v>11</v>
      </c>
      <c r="B105" t="s">
        <v>79</v>
      </c>
      <c r="D105" t="s">
        <v>24</v>
      </c>
      <c r="H105" s="1">
        <f t="shared" si="25"/>
        <v>4.8499999999999996</v>
      </c>
      <c r="I105" s="1">
        <f t="shared" si="25"/>
        <v>4.5129999999999999</v>
      </c>
      <c r="J105" s="1">
        <f t="shared" si="25"/>
        <v>4.4320000000000004</v>
      </c>
      <c r="K105" s="1">
        <f t="shared" si="25"/>
        <v>4.4340000000000002</v>
      </c>
      <c r="L105" s="1">
        <f t="shared" si="25"/>
        <v>4.22</v>
      </c>
      <c r="M105" s="1">
        <f t="shared" si="25"/>
        <v>4.0129999999999999</v>
      </c>
      <c r="N105" s="1">
        <f t="shared" si="25"/>
        <v>4.0309999999999997</v>
      </c>
      <c r="O105" s="1">
        <f t="shared" si="25"/>
        <v>3.6549999999999998</v>
      </c>
      <c r="P105" s="1">
        <f t="shared" si="25"/>
        <v>3.5289999999999999</v>
      </c>
      <c r="Q105" s="1">
        <f t="shared" si="25"/>
        <v>3.456</v>
      </c>
    </row>
    <row r="106" spans="1:17">
      <c r="A106" s="4">
        <f t="shared" si="26"/>
        <v>12</v>
      </c>
      <c r="B106" t="s">
        <v>80</v>
      </c>
      <c r="H106" s="1">
        <f t="shared" si="25"/>
        <v>4.7119999999999997</v>
      </c>
      <c r="I106" s="1">
        <f t="shared" si="25"/>
        <v>4.4409999999999998</v>
      </c>
      <c r="J106" s="1">
        <f t="shared" si="25"/>
        <v>4.4009999999999998</v>
      </c>
      <c r="K106" s="1">
        <f t="shared" si="25"/>
        <v>3.9649999999999999</v>
      </c>
      <c r="L106" s="1">
        <f t="shared" si="25"/>
        <v>4.2939999999999996</v>
      </c>
      <c r="M106" s="1">
        <f t="shared" si="25"/>
        <v>3.694</v>
      </c>
      <c r="N106" s="1">
        <f t="shared" si="25"/>
        <v>3.8719999999999999</v>
      </c>
      <c r="O106" s="1">
        <f t="shared" si="25"/>
        <v>3.2690000000000001</v>
      </c>
      <c r="P106" s="1">
        <f t="shared" si="25"/>
        <v>3.173</v>
      </c>
      <c r="Q106" s="1">
        <f t="shared" si="25"/>
        <v>3.4350000000000001</v>
      </c>
    </row>
    <row r="107" spans="1:17">
      <c r="A107" s="4">
        <f t="shared" si="26"/>
        <v>13</v>
      </c>
      <c r="B107" t="s">
        <v>82</v>
      </c>
      <c r="H107" s="1">
        <f t="shared" si="25"/>
        <v>3.65</v>
      </c>
      <c r="I107" s="1">
        <f t="shared" si="25"/>
        <v>3.302</v>
      </c>
      <c r="J107" s="1">
        <f t="shared" si="25"/>
        <v>3.1080000000000001</v>
      </c>
      <c r="K107" s="1">
        <f t="shared" si="25"/>
        <v>2.9550000000000001</v>
      </c>
      <c r="L107" s="1">
        <f t="shared" si="25"/>
        <v>2.9830000000000001</v>
      </c>
      <c r="M107" s="1">
        <f t="shared" si="25"/>
        <v>2.8980000000000001</v>
      </c>
      <c r="N107" s="1">
        <f t="shared" si="25"/>
        <v>2.8919999999999999</v>
      </c>
      <c r="O107" s="1">
        <f t="shared" si="25"/>
        <v>2.5819999999999999</v>
      </c>
      <c r="P107" s="1">
        <f t="shared" si="25"/>
        <v>2.8570000000000002</v>
      </c>
      <c r="Q107" s="1">
        <f t="shared" si="25"/>
        <v>2.839</v>
      </c>
    </row>
    <row r="108" spans="1:17">
      <c r="A108" s="4">
        <f t="shared" si="26"/>
        <v>14</v>
      </c>
      <c r="B108" t="s">
        <v>84</v>
      </c>
      <c r="H108" s="1">
        <f t="shared" si="25"/>
        <v>3.85</v>
      </c>
      <c r="I108" s="1">
        <f t="shared" si="25"/>
        <v>3.512</v>
      </c>
      <c r="J108" s="1">
        <f t="shared" si="25"/>
        <v>3.4769999999999999</v>
      </c>
      <c r="K108" s="1">
        <f t="shared" si="25"/>
        <v>3.5019999999999998</v>
      </c>
      <c r="L108" s="1">
        <f t="shared" si="25"/>
        <v>3.4540000000000002</v>
      </c>
      <c r="M108" s="1">
        <f t="shared" si="25"/>
        <v>3.6070000000000002</v>
      </c>
      <c r="N108" s="1">
        <f t="shared" si="25"/>
        <v>3.278</v>
      </c>
      <c r="O108" s="1">
        <f t="shared" si="25"/>
        <v>3.2650000000000001</v>
      </c>
      <c r="P108" s="1">
        <f t="shared" si="25"/>
        <v>3.3479999999999999</v>
      </c>
      <c r="Q108" s="1">
        <f t="shared" si="25"/>
        <v>3.1360000000000001</v>
      </c>
    </row>
  </sheetData>
  <mergeCells count="7">
    <mergeCell ref="B33:C33"/>
    <mergeCell ref="A1:Q1"/>
    <mergeCell ref="A4:Q4"/>
    <mergeCell ref="A5:Q5"/>
    <mergeCell ref="E8:Q8"/>
    <mergeCell ref="B10:C10"/>
    <mergeCell ref="E31:Q31"/>
  </mergeCells>
  <conditionalFormatting sqref="C27 C50">
    <cfRule type="expression" dxfId="3" priority="3" stopIfTrue="1">
      <formula>AND(K27&gt;11, K27&lt;18,L27&gt;9,L27&lt;16,Q27&gt;3, Q27&lt;7,N27&gt;#REF!,N27&lt;59.9,O27&gt;#REF!,O27&lt;59.9,X27=0)</formula>
    </cfRule>
  </conditionalFormatting>
  <conditionalFormatting sqref="D27 D50">
    <cfRule type="expression" dxfId="2" priority="4" stopIfTrue="1">
      <formula>AND(L27&gt;11, L27&lt;18,M27&gt;9,M27&lt;16,#REF!&gt;3,#REF!&lt; 7,O27&gt;#REF!,O27&lt;59.9,P27&gt;#REF!,P27&lt;59.9,Y27=0)</formula>
    </cfRule>
  </conditionalFormatting>
  <conditionalFormatting sqref="C13:C26 C36:C49">
    <cfRule type="expression" dxfId="1" priority="7" stopIfTrue="1">
      <formula>AND(L13&gt;11, L13&lt;18,M13&gt;9,M13&lt;16,#REF!&gt;3,#REF!&lt; 7,O13&gt;#REF!,O13&lt;59.9,P13&gt;#REF!,P13&lt;59.9,X13=0)</formula>
    </cfRule>
  </conditionalFormatting>
  <conditionalFormatting sqref="D13:D26 D36:D49">
    <cfRule type="expression" dxfId="0" priority="8" stopIfTrue="1">
      <formula>AND(M13&gt;11, M13&lt;18,N13&gt;9,N13&lt;16,R13&gt;3, R13&lt;7,P13&gt;#REF!,P13&lt;59.9,Q13&gt;#REF!,Q13&lt;59.9,Y13=0)</formula>
    </cfRule>
  </conditionalFormatting>
  <printOptions horizontalCentered="1"/>
  <pageMargins left="0.7" right="0.7" top="0.55000000000000004" bottom="0.75" header="0.3" footer="0.51"/>
  <pageSetup scale="56" orientation="landscape" r:id="rId1"/>
  <headerFooter>
    <oddHeader>&amp;R&amp;14Exhibit FEA-1SR (MPG-1SR)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20"/>
  <sheetViews>
    <sheetView workbookViewId="0">
      <selection activeCell="C12" sqref="C12"/>
    </sheetView>
  </sheetViews>
  <sheetFormatPr defaultRowHeight="14.25"/>
  <cols>
    <col min="1" max="1" width="23.75" bestFit="1" customWidth="1"/>
  </cols>
  <sheetData>
    <row r="3" spans="1:12" ht="15">
      <c r="C3" s="28" t="s">
        <v>30</v>
      </c>
      <c r="D3" s="28" t="str">
        <f t="shared" ref="D3:L3" si="0">+C3</f>
        <v>P/E Ratio</v>
      </c>
      <c r="E3" s="28" t="str">
        <f t="shared" si="0"/>
        <v>P/E Ratio</v>
      </c>
      <c r="F3" s="28" t="str">
        <f t="shared" si="0"/>
        <v>P/E Ratio</v>
      </c>
      <c r="G3" s="28" t="str">
        <f t="shared" si="0"/>
        <v>P/E Ratio</v>
      </c>
      <c r="H3" s="28" t="str">
        <f t="shared" si="0"/>
        <v>P/E Ratio</v>
      </c>
      <c r="I3" s="28" t="str">
        <f t="shared" si="0"/>
        <v>P/E Ratio</v>
      </c>
      <c r="J3" s="28" t="str">
        <f t="shared" si="0"/>
        <v>P/E Ratio</v>
      </c>
      <c r="K3" s="28" t="str">
        <f t="shared" si="0"/>
        <v>P/E Ratio</v>
      </c>
      <c r="L3" s="28" t="str">
        <f t="shared" si="0"/>
        <v>P/E Ratio</v>
      </c>
    </row>
    <row r="4" spans="1:12" ht="15">
      <c r="C4" s="29">
        <v>2002</v>
      </c>
      <c r="D4" s="29">
        <f t="shared" ref="D4:L4" si="1">+C4+1</f>
        <v>2003</v>
      </c>
      <c r="E4" s="29">
        <f t="shared" si="1"/>
        <v>2004</v>
      </c>
      <c r="F4" s="29">
        <f t="shared" si="1"/>
        <v>2005</v>
      </c>
      <c r="G4" s="29">
        <f t="shared" si="1"/>
        <v>2006</v>
      </c>
      <c r="H4" s="29">
        <f t="shared" si="1"/>
        <v>2007</v>
      </c>
      <c r="I4" s="29">
        <f t="shared" si="1"/>
        <v>2008</v>
      </c>
      <c r="J4" s="29">
        <f t="shared" si="1"/>
        <v>2009</v>
      </c>
      <c r="K4" s="29">
        <f t="shared" si="1"/>
        <v>2010</v>
      </c>
      <c r="L4" s="29">
        <f t="shared" si="1"/>
        <v>2011</v>
      </c>
    </row>
    <row r="5" spans="1:12">
      <c r="A5" t="s">
        <v>62</v>
      </c>
      <c r="B5" t="s">
        <v>63</v>
      </c>
      <c r="C5" t="s">
        <v>17</v>
      </c>
      <c r="D5" t="s">
        <v>17</v>
      </c>
      <c r="E5">
        <v>25.213000000000001</v>
      </c>
      <c r="F5">
        <v>17.905999999999999</v>
      </c>
      <c r="G5">
        <v>16.545000000000002</v>
      </c>
      <c r="H5">
        <v>14.781000000000001</v>
      </c>
      <c r="I5">
        <v>13.948</v>
      </c>
      <c r="J5">
        <v>16.079999999999998</v>
      </c>
      <c r="K5">
        <v>15.976000000000001</v>
      </c>
      <c r="L5">
        <v>14.662000000000001</v>
      </c>
    </row>
    <row r="6" spans="1:12">
      <c r="A6" t="s">
        <v>64</v>
      </c>
      <c r="B6" t="s">
        <v>65</v>
      </c>
      <c r="C6">
        <v>19.934000000000001</v>
      </c>
      <c r="D6">
        <v>12.692</v>
      </c>
      <c r="E6">
        <v>14.002000000000001</v>
      </c>
      <c r="F6">
        <v>12.587999999999999</v>
      </c>
      <c r="G6">
        <v>16.82</v>
      </c>
      <c r="H6">
        <v>15.077</v>
      </c>
      <c r="I6">
        <v>13.433</v>
      </c>
      <c r="J6">
        <v>13.861000000000001</v>
      </c>
      <c r="K6">
        <v>12.473000000000001</v>
      </c>
      <c r="L6">
        <v>14.451000000000001</v>
      </c>
    </row>
    <row r="7" spans="1:12">
      <c r="A7" t="s">
        <v>66</v>
      </c>
      <c r="B7" t="s">
        <v>67</v>
      </c>
      <c r="C7">
        <v>19.27</v>
      </c>
      <c r="D7">
        <v>13.842000000000001</v>
      </c>
      <c r="E7">
        <v>24.431999999999999</v>
      </c>
      <c r="F7">
        <v>19.446999999999999</v>
      </c>
      <c r="G7">
        <v>15.39</v>
      </c>
      <c r="H7">
        <v>30.875</v>
      </c>
      <c r="I7">
        <v>14.972</v>
      </c>
      <c r="J7">
        <v>11.416</v>
      </c>
      <c r="K7">
        <v>12.739000000000001</v>
      </c>
      <c r="L7">
        <v>14.077999999999999</v>
      </c>
    </row>
    <row r="8" spans="1:12">
      <c r="A8" t="s">
        <v>68</v>
      </c>
      <c r="B8" t="s">
        <v>69</v>
      </c>
      <c r="C8">
        <v>12.515000000000001</v>
      </c>
      <c r="D8">
        <v>15.949</v>
      </c>
      <c r="E8">
        <v>17.129000000000001</v>
      </c>
      <c r="F8">
        <v>17.265000000000001</v>
      </c>
      <c r="G8">
        <v>15.766999999999999</v>
      </c>
      <c r="H8">
        <v>15.023</v>
      </c>
      <c r="I8" t="s">
        <v>17</v>
      </c>
      <c r="J8">
        <v>9.9260000000000002</v>
      </c>
      <c r="K8">
        <v>18.096</v>
      </c>
      <c r="L8">
        <v>31.129000000000001</v>
      </c>
    </row>
    <row r="9" spans="1:12">
      <c r="A9" t="s">
        <v>70</v>
      </c>
      <c r="B9" t="s">
        <v>71</v>
      </c>
      <c r="C9">
        <v>11.279</v>
      </c>
      <c r="D9">
        <v>13.689</v>
      </c>
      <c r="E9">
        <v>16.042999999999999</v>
      </c>
      <c r="F9">
        <v>13.797000000000001</v>
      </c>
      <c r="G9">
        <v>17.431000000000001</v>
      </c>
      <c r="H9">
        <v>18.265000000000001</v>
      </c>
      <c r="I9">
        <v>14.811</v>
      </c>
      <c r="J9">
        <v>10.41</v>
      </c>
      <c r="K9">
        <v>12.266</v>
      </c>
      <c r="L9">
        <v>13.509</v>
      </c>
    </row>
    <row r="10" spans="1:12">
      <c r="A10" t="s">
        <v>72</v>
      </c>
      <c r="B10" t="s">
        <v>25</v>
      </c>
      <c r="C10">
        <v>7.7839999999999998</v>
      </c>
      <c r="D10">
        <v>6.968</v>
      </c>
      <c r="E10">
        <v>37.591000000000001</v>
      </c>
      <c r="F10">
        <v>11.74</v>
      </c>
      <c r="G10">
        <v>12.988</v>
      </c>
      <c r="H10">
        <v>16.027999999999999</v>
      </c>
      <c r="I10">
        <v>12.356999999999999</v>
      </c>
      <c r="J10">
        <v>9.718</v>
      </c>
      <c r="K10">
        <v>10.319000000000001</v>
      </c>
      <c r="L10">
        <v>11.808</v>
      </c>
    </row>
    <row r="11" spans="1:12">
      <c r="A11" t="s">
        <v>73</v>
      </c>
      <c r="B11" t="s">
        <v>26</v>
      </c>
      <c r="C11">
        <v>18.875</v>
      </c>
      <c r="D11">
        <v>26.510999999999999</v>
      </c>
      <c r="E11">
        <v>15.488</v>
      </c>
      <c r="F11">
        <v>16.699000000000002</v>
      </c>
      <c r="G11">
        <v>15.07</v>
      </c>
      <c r="H11">
        <v>18.193999999999999</v>
      </c>
      <c r="I11">
        <v>13.925000000000001</v>
      </c>
      <c r="J11">
        <v>10.196999999999999</v>
      </c>
      <c r="K11">
        <v>11.827</v>
      </c>
      <c r="L11">
        <v>11.535</v>
      </c>
    </row>
    <row r="12" spans="1:12">
      <c r="A12" t="s">
        <v>74</v>
      </c>
      <c r="B12" t="s">
        <v>28</v>
      </c>
      <c r="C12" t="s">
        <v>17</v>
      </c>
      <c r="D12" t="s">
        <v>17</v>
      </c>
      <c r="E12" t="s">
        <v>17</v>
      </c>
      <c r="F12" t="s">
        <v>17</v>
      </c>
      <c r="G12">
        <v>23.35</v>
      </c>
      <c r="H12">
        <v>11.942</v>
      </c>
      <c r="I12">
        <v>16.295999999999999</v>
      </c>
      <c r="J12">
        <v>14.395</v>
      </c>
      <c r="K12">
        <v>12</v>
      </c>
      <c r="L12">
        <v>12.37</v>
      </c>
    </row>
    <row r="13" spans="1:12">
      <c r="A13" t="s">
        <v>75</v>
      </c>
      <c r="B13" t="s">
        <v>76</v>
      </c>
      <c r="C13">
        <v>12.167</v>
      </c>
      <c r="D13">
        <v>13.045</v>
      </c>
      <c r="E13">
        <v>13.568</v>
      </c>
      <c r="F13">
        <v>14.444000000000001</v>
      </c>
      <c r="G13">
        <v>15.42</v>
      </c>
      <c r="H13">
        <v>14.957000000000001</v>
      </c>
      <c r="I13">
        <v>12.667</v>
      </c>
      <c r="J13">
        <v>11.625999999999999</v>
      </c>
      <c r="K13">
        <v>12.933999999999999</v>
      </c>
      <c r="L13">
        <v>13.670999999999999</v>
      </c>
    </row>
    <row r="14" spans="1:12">
      <c r="A14" t="s">
        <v>77</v>
      </c>
      <c r="B14" t="s">
        <v>78</v>
      </c>
      <c r="C14">
        <v>8.19</v>
      </c>
      <c r="D14">
        <v>8.9589999999999996</v>
      </c>
      <c r="E14">
        <v>8.6470000000000002</v>
      </c>
      <c r="F14">
        <v>11.794</v>
      </c>
      <c r="G14">
        <v>11.500999999999999</v>
      </c>
      <c r="H14">
        <v>14.007</v>
      </c>
      <c r="I14">
        <v>11.8</v>
      </c>
      <c r="J14">
        <v>10.09</v>
      </c>
      <c r="K14">
        <v>12.595000000000001</v>
      </c>
      <c r="L14">
        <v>11.771000000000001</v>
      </c>
    </row>
    <row r="15" spans="1:12">
      <c r="A15" t="s">
        <v>79</v>
      </c>
      <c r="B15" t="s">
        <v>29</v>
      </c>
      <c r="C15">
        <v>14.632</v>
      </c>
      <c r="D15">
        <v>14.831</v>
      </c>
      <c r="E15">
        <v>14.683999999999999</v>
      </c>
      <c r="F15">
        <v>15.917</v>
      </c>
      <c r="G15">
        <v>16.189</v>
      </c>
      <c r="H15">
        <v>15.952</v>
      </c>
      <c r="I15">
        <v>16.126999999999999</v>
      </c>
      <c r="J15">
        <v>13.521000000000001</v>
      </c>
      <c r="K15">
        <v>14.897</v>
      </c>
      <c r="L15">
        <v>15.847</v>
      </c>
    </row>
    <row r="16" spans="1:12">
      <c r="A16" t="s">
        <v>80</v>
      </c>
      <c r="B16" t="s">
        <v>81</v>
      </c>
      <c r="C16">
        <v>14.157</v>
      </c>
      <c r="D16">
        <v>14.795999999999999</v>
      </c>
      <c r="E16">
        <v>17.57</v>
      </c>
      <c r="F16">
        <v>15.106</v>
      </c>
      <c r="G16">
        <v>18.917000000000002</v>
      </c>
      <c r="H16">
        <v>15.334</v>
      </c>
      <c r="I16">
        <v>16.788</v>
      </c>
      <c r="J16">
        <v>12.891</v>
      </c>
      <c r="K16">
        <v>15.102</v>
      </c>
      <c r="L16">
        <v>15.826000000000001</v>
      </c>
    </row>
    <row r="17" spans="1:12">
      <c r="A17" t="s">
        <v>82</v>
      </c>
      <c r="B17" t="s">
        <v>83</v>
      </c>
      <c r="C17">
        <v>10.459</v>
      </c>
      <c r="D17">
        <v>12.427</v>
      </c>
      <c r="E17">
        <v>17.513999999999999</v>
      </c>
      <c r="F17">
        <v>14.462999999999999</v>
      </c>
      <c r="G17">
        <v>15.967000000000001</v>
      </c>
      <c r="H17">
        <v>16.472000000000001</v>
      </c>
      <c r="I17">
        <v>14.772</v>
      </c>
      <c r="J17">
        <v>13.346</v>
      </c>
      <c r="K17">
        <v>14.01</v>
      </c>
      <c r="L17">
        <v>14.249000000000001</v>
      </c>
    </row>
    <row r="18" spans="1:12">
      <c r="A18" t="s">
        <v>84</v>
      </c>
      <c r="B18" t="s">
        <v>85</v>
      </c>
      <c r="C18">
        <v>40.799999999999997</v>
      </c>
      <c r="D18">
        <v>11.616</v>
      </c>
      <c r="E18">
        <v>13.648</v>
      </c>
      <c r="F18">
        <v>15.362</v>
      </c>
      <c r="G18">
        <v>14.801</v>
      </c>
      <c r="H18">
        <v>16.652999999999999</v>
      </c>
      <c r="I18">
        <v>13.686</v>
      </c>
      <c r="J18">
        <v>12.664</v>
      </c>
      <c r="K18">
        <v>14.129</v>
      </c>
      <c r="L18">
        <v>14.242000000000001</v>
      </c>
    </row>
    <row r="20" spans="1:12">
      <c r="C20">
        <f>AVERAGE(C5:C18)</f>
        <v>15.838500000000002</v>
      </c>
      <c r="D20">
        <f t="shared" ref="D20:L20" si="2">AVERAGE(D5:D18)</f>
        <v>13.777083333333332</v>
      </c>
      <c r="E20">
        <f t="shared" si="2"/>
        <v>18.117615384615387</v>
      </c>
      <c r="F20">
        <f t="shared" si="2"/>
        <v>15.11753846153846</v>
      </c>
      <c r="G20">
        <f t="shared" si="2"/>
        <v>16.154</v>
      </c>
      <c r="H20">
        <f t="shared" si="2"/>
        <v>16.682857142857141</v>
      </c>
      <c r="I20">
        <f t="shared" si="2"/>
        <v>14.275538461538462</v>
      </c>
      <c r="J20">
        <f t="shared" si="2"/>
        <v>12.152928571428571</v>
      </c>
      <c r="K20">
        <f t="shared" si="2"/>
        <v>13.525928571428571</v>
      </c>
      <c r="L20">
        <f t="shared" si="2"/>
        <v>14.939142857142855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C2" sqref="C2:D2"/>
    </sheetView>
  </sheetViews>
  <sheetFormatPr defaultRowHeight="14.25"/>
  <cols>
    <col min="1" max="1" width="21.375" bestFit="1" customWidth="1"/>
    <col min="2" max="2" width="13.5" bestFit="1" customWidth="1"/>
    <col min="3" max="12" width="10" bestFit="1" customWidth="1"/>
  </cols>
  <sheetData>
    <row r="1" spans="1:12" ht="15">
      <c r="A1" s="33" t="s">
        <v>52</v>
      </c>
      <c r="B1" s="33" t="s">
        <v>51</v>
      </c>
      <c r="C1" s="29" t="s">
        <v>50</v>
      </c>
      <c r="D1" s="29" t="s">
        <v>49</v>
      </c>
      <c r="E1" s="29" t="s">
        <v>48</v>
      </c>
      <c r="F1" s="29" t="s">
        <v>47</v>
      </c>
      <c r="G1" s="29" t="s">
        <v>46</v>
      </c>
      <c r="H1" s="29" t="s">
        <v>45</v>
      </c>
      <c r="I1" s="29" t="s">
        <v>44</v>
      </c>
      <c r="J1" s="29" t="s">
        <v>43</v>
      </c>
      <c r="K1" s="29" t="s">
        <v>42</v>
      </c>
      <c r="L1" s="29" t="s">
        <v>41</v>
      </c>
    </row>
    <row r="2" spans="1:12">
      <c r="A2" t="s">
        <v>62</v>
      </c>
      <c r="B2" t="s">
        <v>63</v>
      </c>
      <c r="C2" t="s">
        <v>17</v>
      </c>
      <c r="D2" t="s">
        <v>17</v>
      </c>
      <c r="E2">
        <v>34.036999999999999</v>
      </c>
      <c r="F2">
        <v>44.405999999999999</v>
      </c>
      <c r="G2">
        <v>45.83</v>
      </c>
      <c r="H2">
        <v>45.526000000000003</v>
      </c>
      <c r="I2">
        <v>39.332000000000001</v>
      </c>
      <c r="J2">
        <v>30.391999999999999</v>
      </c>
      <c r="K2">
        <v>34.987000000000002</v>
      </c>
      <c r="L2">
        <v>34.987000000000002</v>
      </c>
    </row>
    <row r="3" spans="1:12">
      <c r="A3" t="s">
        <v>64</v>
      </c>
      <c r="B3" t="s">
        <v>65</v>
      </c>
      <c r="C3">
        <v>23.521999999999998</v>
      </c>
      <c r="D3">
        <v>19.925999999999998</v>
      </c>
      <c r="E3">
        <v>25.902999999999999</v>
      </c>
      <c r="F3">
        <v>27.818999999999999</v>
      </c>
      <c r="G3">
        <v>34.649000000000001</v>
      </c>
      <c r="H3">
        <v>40.558</v>
      </c>
      <c r="I3">
        <v>34.119</v>
      </c>
      <c r="J3">
        <v>26.198</v>
      </c>
      <c r="K3">
        <v>34.299999999999997</v>
      </c>
      <c r="L3">
        <v>34.299999999999997</v>
      </c>
    </row>
    <row r="4" spans="1:12">
      <c r="A4" t="s">
        <v>66</v>
      </c>
      <c r="B4" t="s">
        <v>67</v>
      </c>
      <c r="C4">
        <v>12.911</v>
      </c>
      <c r="D4">
        <v>14.119</v>
      </c>
      <c r="E4">
        <v>17.835000000000001</v>
      </c>
      <c r="F4">
        <v>17.890999999999998</v>
      </c>
      <c r="G4">
        <v>22.623999999999999</v>
      </c>
      <c r="H4">
        <v>22.23</v>
      </c>
      <c r="I4">
        <v>20.361999999999998</v>
      </c>
      <c r="J4">
        <v>18.036999999999999</v>
      </c>
      <c r="K4">
        <v>21.02</v>
      </c>
      <c r="L4">
        <v>21.02</v>
      </c>
    </row>
    <row r="5" spans="1:12">
      <c r="A5" t="s">
        <v>68</v>
      </c>
      <c r="B5" t="s">
        <v>69</v>
      </c>
      <c r="C5">
        <v>29.16</v>
      </c>
      <c r="D5">
        <v>29.346</v>
      </c>
      <c r="E5">
        <v>29.803999999999998</v>
      </c>
      <c r="F5">
        <v>36.43</v>
      </c>
      <c r="G5">
        <v>34.845999999999997</v>
      </c>
      <c r="H5">
        <v>40.261000000000003</v>
      </c>
      <c r="I5">
        <v>33.241999999999997</v>
      </c>
      <c r="J5">
        <v>23.027999999999999</v>
      </c>
      <c r="K5">
        <v>30.04</v>
      </c>
      <c r="L5">
        <v>30.04</v>
      </c>
    </row>
    <row r="6" spans="1:12">
      <c r="A6" t="s">
        <v>70</v>
      </c>
      <c r="B6" t="s">
        <v>71</v>
      </c>
      <c r="C6">
        <v>43.2</v>
      </c>
      <c r="D6">
        <v>39.015000000000001</v>
      </c>
      <c r="E6">
        <v>40.908999999999999</v>
      </c>
      <c r="F6">
        <v>45.115000000000002</v>
      </c>
      <c r="G6">
        <v>42.707000000000001</v>
      </c>
      <c r="H6">
        <v>48.585000000000001</v>
      </c>
      <c r="I6">
        <v>40.433999999999997</v>
      </c>
      <c r="J6">
        <v>33.728000000000002</v>
      </c>
      <c r="K6">
        <v>45.874000000000002</v>
      </c>
      <c r="L6">
        <v>45.874000000000002</v>
      </c>
    </row>
    <row r="7" spans="1:12">
      <c r="A7" t="s">
        <v>72</v>
      </c>
      <c r="B7" t="s">
        <v>25</v>
      </c>
      <c r="C7">
        <v>14.166</v>
      </c>
      <c r="D7">
        <v>16.582999999999998</v>
      </c>
      <c r="E7">
        <v>25.937999999999999</v>
      </c>
      <c r="F7">
        <v>39.212000000000003</v>
      </c>
      <c r="G7">
        <v>42.598999999999997</v>
      </c>
      <c r="H7">
        <v>53.213999999999999</v>
      </c>
      <c r="I7">
        <v>45.475000000000001</v>
      </c>
      <c r="J7">
        <v>31.486999999999998</v>
      </c>
      <c r="K7">
        <v>34.569000000000003</v>
      </c>
      <c r="L7">
        <v>34.569000000000003</v>
      </c>
    </row>
    <row r="8" spans="1:12">
      <c r="A8" t="s">
        <v>73</v>
      </c>
      <c r="B8" t="s">
        <v>26</v>
      </c>
      <c r="C8">
        <v>30.765999999999998</v>
      </c>
      <c r="D8">
        <v>25.451000000000001</v>
      </c>
      <c r="E8">
        <v>29.427</v>
      </c>
      <c r="F8">
        <v>29.224</v>
      </c>
      <c r="G8">
        <v>35.414000000000001</v>
      </c>
      <c r="H8">
        <v>33.840000000000003</v>
      </c>
      <c r="I8">
        <v>30.356999999999999</v>
      </c>
      <c r="J8">
        <v>26.920999999999999</v>
      </c>
      <c r="K8">
        <v>34.89</v>
      </c>
      <c r="L8">
        <v>34.89</v>
      </c>
    </row>
    <row r="9" spans="1:12">
      <c r="A9" t="s">
        <v>74</v>
      </c>
      <c r="B9" t="s">
        <v>28</v>
      </c>
      <c r="C9" t="s">
        <v>17</v>
      </c>
      <c r="D9" t="s">
        <v>17</v>
      </c>
      <c r="E9" t="s">
        <v>17</v>
      </c>
      <c r="F9" t="s">
        <v>17</v>
      </c>
      <c r="G9">
        <v>26.619</v>
      </c>
      <c r="H9">
        <v>27.824000000000002</v>
      </c>
      <c r="I9">
        <v>22.651</v>
      </c>
      <c r="J9">
        <v>18.856999999999999</v>
      </c>
      <c r="K9">
        <v>19.920000000000002</v>
      </c>
      <c r="L9">
        <v>19.920000000000002</v>
      </c>
    </row>
    <row r="10" spans="1:12">
      <c r="A10" t="s">
        <v>75</v>
      </c>
      <c r="B10" t="s">
        <v>76</v>
      </c>
      <c r="C10">
        <v>28.957000000000001</v>
      </c>
      <c r="D10">
        <v>32.613</v>
      </c>
      <c r="E10">
        <v>36.226999999999997</v>
      </c>
      <c r="F10">
        <v>40.152999999999999</v>
      </c>
      <c r="G10">
        <v>39.936999999999998</v>
      </c>
      <c r="H10">
        <v>40.981000000000002</v>
      </c>
      <c r="I10">
        <v>37.369</v>
      </c>
      <c r="J10">
        <v>33.134999999999998</v>
      </c>
      <c r="K10">
        <v>38.542999999999999</v>
      </c>
      <c r="L10">
        <v>38.542999999999999</v>
      </c>
    </row>
    <row r="11" spans="1:12">
      <c r="A11" t="s">
        <v>77</v>
      </c>
      <c r="B11" t="s">
        <v>78</v>
      </c>
      <c r="C11">
        <v>22.85</v>
      </c>
      <c r="D11">
        <v>26.966999999999999</v>
      </c>
      <c r="E11">
        <v>33.981999999999999</v>
      </c>
      <c r="F11">
        <v>41.515999999999998</v>
      </c>
      <c r="G11">
        <v>48.648000000000003</v>
      </c>
      <c r="H11">
        <v>59.668999999999997</v>
      </c>
      <c r="I11">
        <v>52.271999999999998</v>
      </c>
      <c r="J11">
        <v>48.228999999999999</v>
      </c>
      <c r="K11">
        <v>50.631999999999998</v>
      </c>
      <c r="L11">
        <v>50.631999999999998</v>
      </c>
    </row>
    <row r="12" spans="1:12">
      <c r="A12" t="s">
        <v>79</v>
      </c>
      <c r="B12" t="s">
        <v>29</v>
      </c>
      <c r="C12">
        <v>27.068999999999999</v>
      </c>
      <c r="D12">
        <v>29.218</v>
      </c>
      <c r="E12">
        <v>30.25</v>
      </c>
      <c r="F12">
        <v>33.904000000000003</v>
      </c>
      <c r="G12">
        <v>33.996000000000002</v>
      </c>
      <c r="H12">
        <v>36.369999999999997</v>
      </c>
      <c r="I12">
        <v>36.286000000000001</v>
      </c>
      <c r="J12">
        <v>31.367999999999999</v>
      </c>
      <c r="K12">
        <v>35.156999999999996</v>
      </c>
      <c r="L12">
        <v>35.156999999999996</v>
      </c>
    </row>
    <row r="13" spans="1:12">
      <c r="A13" t="s">
        <v>80</v>
      </c>
      <c r="B13" t="s">
        <v>81</v>
      </c>
      <c r="C13">
        <v>23.783999999999999</v>
      </c>
      <c r="D13">
        <v>23.082000000000001</v>
      </c>
      <c r="E13">
        <v>24.95</v>
      </c>
      <c r="F13">
        <v>27.341000000000001</v>
      </c>
      <c r="G13">
        <v>27.241</v>
      </c>
      <c r="H13">
        <v>28.061</v>
      </c>
      <c r="I13">
        <v>27.364999999999998</v>
      </c>
      <c r="J13">
        <v>23.074000000000002</v>
      </c>
      <c r="K13">
        <v>24.768000000000001</v>
      </c>
      <c r="L13">
        <v>24.768000000000001</v>
      </c>
    </row>
    <row r="14" spans="1:12">
      <c r="A14" t="s">
        <v>82</v>
      </c>
      <c r="B14" t="s">
        <v>83</v>
      </c>
      <c r="C14">
        <v>12.132</v>
      </c>
      <c r="D14">
        <v>14.042</v>
      </c>
      <c r="E14">
        <v>16.2</v>
      </c>
      <c r="F14">
        <v>18.513000000000002</v>
      </c>
      <c r="G14">
        <v>21.076000000000001</v>
      </c>
      <c r="H14">
        <v>23.39</v>
      </c>
      <c r="I14">
        <v>22.379000000000001</v>
      </c>
      <c r="J14">
        <v>21.353999999999999</v>
      </c>
      <c r="K14">
        <v>26.9</v>
      </c>
      <c r="L14">
        <v>26.9</v>
      </c>
    </row>
    <row r="15" spans="1:12">
      <c r="A15" t="s">
        <v>84</v>
      </c>
      <c r="B15" t="s">
        <v>85</v>
      </c>
      <c r="C15">
        <v>17.135999999999999</v>
      </c>
      <c r="D15">
        <v>14.288</v>
      </c>
      <c r="E15">
        <v>17.332999999999998</v>
      </c>
      <c r="F15">
        <v>18.434999999999999</v>
      </c>
      <c r="G15">
        <v>19.981999999999999</v>
      </c>
      <c r="H15">
        <v>22.481999999999999</v>
      </c>
      <c r="I15">
        <v>19.981999999999999</v>
      </c>
      <c r="J15">
        <v>18.87</v>
      </c>
      <c r="K15">
        <v>22.041</v>
      </c>
      <c r="L15">
        <v>22.041</v>
      </c>
    </row>
    <row r="16" spans="1:12">
      <c r="B16" s="13"/>
    </row>
    <row r="17" spans="1:12">
      <c r="B17" s="13"/>
    </row>
    <row r="18" spans="1:12" ht="15">
      <c r="B18" s="13"/>
      <c r="C18" s="29" t="s">
        <v>40</v>
      </c>
      <c r="D18" s="29" t="s">
        <v>39</v>
      </c>
      <c r="E18" s="29" t="s">
        <v>38</v>
      </c>
      <c r="F18" s="29" t="s">
        <v>37</v>
      </c>
      <c r="G18" s="29" t="s">
        <v>36</v>
      </c>
      <c r="H18" s="29" t="s">
        <v>35</v>
      </c>
      <c r="I18" s="29" t="s">
        <v>34</v>
      </c>
      <c r="J18" s="29" t="s">
        <v>33</v>
      </c>
      <c r="K18" s="29" t="s">
        <v>32</v>
      </c>
      <c r="L18" s="29" t="s">
        <v>31</v>
      </c>
    </row>
    <row r="19" spans="1:12">
      <c r="A19" t="s">
        <v>62</v>
      </c>
      <c r="B19" t="s">
        <v>63</v>
      </c>
      <c r="C19" t="s">
        <v>17</v>
      </c>
      <c r="D19" t="s">
        <v>17</v>
      </c>
      <c r="E19">
        <v>2.97</v>
      </c>
      <c r="F19">
        <v>3.847</v>
      </c>
      <c r="G19">
        <v>4.1449999999999996</v>
      </c>
      <c r="H19">
        <v>4.4189999999999996</v>
      </c>
      <c r="I19">
        <v>4.2329999999999997</v>
      </c>
      <c r="J19">
        <v>3.5710000000000002</v>
      </c>
      <c r="K19">
        <v>4.3520000000000003</v>
      </c>
      <c r="L19">
        <v>4.9119999999999999</v>
      </c>
    </row>
    <row r="20" spans="1:12">
      <c r="A20" t="s">
        <v>64</v>
      </c>
      <c r="B20" t="s">
        <v>65</v>
      </c>
      <c r="C20">
        <v>4.5229999999999997</v>
      </c>
      <c r="D20">
        <v>4.1879999999999997</v>
      </c>
      <c r="E20">
        <v>4.6909999999999998</v>
      </c>
      <c r="F20">
        <v>5.4630000000000001</v>
      </c>
      <c r="G20">
        <v>4.33</v>
      </c>
      <c r="H20">
        <v>5.1180000000000003</v>
      </c>
      <c r="I20">
        <v>4.556</v>
      </c>
      <c r="J20">
        <v>4.2069999999999999</v>
      </c>
      <c r="K20">
        <v>5.2080000000000002</v>
      </c>
      <c r="L20">
        <v>5.7</v>
      </c>
    </row>
    <row r="21" spans="1:12">
      <c r="A21" t="s">
        <v>66</v>
      </c>
      <c r="B21" t="s">
        <v>67</v>
      </c>
      <c r="C21">
        <v>2.1890000000000001</v>
      </c>
      <c r="D21">
        <v>2.6339999999999999</v>
      </c>
      <c r="E21">
        <v>2.3530000000000002</v>
      </c>
      <c r="F21">
        <v>2.718</v>
      </c>
      <c r="G21">
        <v>4.2709999999999999</v>
      </c>
      <c r="H21">
        <v>2.931</v>
      </c>
      <c r="I21">
        <v>3.9780000000000002</v>
      </c>
      <c r="J21">
        <v>4.4470000000000001</v>
      </c>
      <c r="K21">
        <v>3.5019999999999998</v>
      </c>
      <c r="L21">
        <v>3.7</v>
      </c>
    </row>
    <row r="22" spans="1:12">
      <c r="A22" t="s">
        <v>68</v>
      </c>
      <c r="B22" t="s">
        <v>69</v>
      </c>
      <c r="C22">
        <v>4.9269999999999996</v>
      </c>
      <c r="D22">
        <v>4.2619999999999996</v>
      </c>
      <c r="E22">
        <v>4.4569999999999999</v>
      </c>
      <c r="F22">
        <v>4.8099999999999996</v>
      </c>
      <c r="G22">
        <v>5.0380000000000003</v>
      </c>
      <c r="H22">
        <v>5.2869999999999999</v>
      </c>
      <c r="I22">
        <v>2.9529999999999998</v>
      </c>
      <c r="J22">
        <v>5.4130000000000003</v>
      </c>
      <c r="K22">
        <v>4.8760000000000003</v>
      </c>
      <c r="L22">
        <v>4.1500000000000004</v>
      </c>
    </row>
    <row r="23" spans="1:12">
      <c r="A23" t="s">
        <v>70</v>
      </c>
      <c r="B23" t="s">
        <v>71</v>
      </c>
      <c r="C23">
        <v>8.3059999999999992</v>
      </c>
      <c r="D23">
        <v>6.9450000000000003</v>
      </c>
      <c r="E23">
        <v>6.8140000000000001</v>
      </c>
      <c r="F23">
        <v>8.1430000000000007</v>
      </c>
      <c r="G23">
        <v>8.1910000000000007</v>
      </c>
      <c r="H23">
        <v>8.4849999999999994</v>
      </c>
      <c r="I23">
        <v>8.2569999999999997</v>
      </c>
      <c r="J23">
        <v>9.3829999999999991</v>
      </c>
      <c r="K23">
        <v>9.7799999999999994</v>
      </c>
      <c r="L23">
        <v>9.5500000000000007</v>
      </c>
    </row>
    <row r="24" spans="1:12">
      <c r="A24" t="s">
        <v>72</v>
      </c>
      <c r="B24" t="s">
        <v>25</v>
      </c>
      <c r="C24">
        <v>4.7850000000000001</v>
      </c>
      <c r="D24">
        <v>5.8810000000000002</v>
      </c>
      <c r="E24">
        <v>3.794</v>
      </c>
      <c r="F24">
        <v>6.9859999999999998</v>
      </c>
      <c r="G24">
        <v>7.2530000000000001</v>
      </c>
      <c r="H24">
        <v>7.5960000000000001</v>
      </c>
      <c r="I24">
        <v>8.0839999999999996</v>
      </c>
      <c r="J24">
        <v>7.9649999999999999</v>
      </c>
      <c r="K24">
        <v>8.4130000000000003</v>
      </c>
      <c r="L24">
        <v>8.1</v>
      </c>
    </row>
    <row r="25" spans="1:12">
      <c r="A25" t="s">
        <v>73</v>
      </c>
      <c r="B25" t="s">
        <v>26</v>
      </c>
      <c r="C25">
        <v>4.0839999999999996</v>
      </c>
      <c r="D25">
        <v>3.5030000000000001</v>
      </c>
      <c r="E25">
        <v>4.1180000000000003</v>
      </c>
      <c r="F25">
        <v>3.8719999999999999</v>
      </c>
      <c r="G25">
        <v>4.5819999999999999</v>
      </c>
      <c r="H25">
        <v>4.1130000000000004</v>
      </c>
      <c r="I25">
        <v>4.2729999999999997</v>
      </c>
      <c r="J25">
        <v>5.0730000000000004</v>
      </c>
      <c r="K25">
        <v>5.23</v>
      </c>
      <c r="L25">
        <v>5.8</v>
      </c>
    </row>
    <row r="26" spans="1:12">
      <c r="A26" t="s">
        <v>74</v>
      </c>
      <c r="B26" t="s">
        <v>28</v>
      </c>
      <c r="C26" t="s">
        <v>17</v>
      </c>
      <c r="D26" t="s">
        <v>17</v>
      </c>
      <c r="E26" t="s">
        <v>17</v>
      </c>
      <c r="F26">
        <v>4.7519999999999998</v>
      </c>
      <c r="G26">
        <v>4.6399999999999997</v>
      </c>
      <c r="H26">
        <v>5.2140000000000004</v>
      </c>
      <c r="I26">
        <v>4.7140000000000004</v>
      </c>
      <c r="J26">
        <v>4.069</v>
      </c>
      <c r="K26">
        <v>4.82</v>
      </c>
      <c r="L26">
        <v>4.9000000000000004</v>
      </c>
    </row>
    <row r="27" spans="1:12">
      <c r="A27" t="s">
        <v>75</v>
      </c>
      <c r="B27" t="s">
        <v>76</v>
      </c>
      <c r="C27">
        <v>4.556</v>
      </c>
      <c r="D27">
        <v>4.9489999999999998</v>
      </c>
      <c r="E27">
        <v>5.2569999999999997</v>
      </c>
      <c r="F27">
        <v>7.4089999999999998</v>
      </c>
      <c r="G27">
        <v>5.6669999999999998</v>
      </c>
      <c r="H27">
        <v>5.718</v>
      </c>
      <c r="I27">
        <v>5.8470000000000004</v>
      </c>
      <c r="J27">
        <v>5.65</v>
      </c>
      <c r="K27">
        <v>5.9290000000000003</v>
      </c>
      <c r="L27">
        <v>5.95</v>
      </c>
    </row>
    <row r="28" spans="1:12">
      <c r="A28" t="s">
        <v>77</v>
      </c>
      <c r="B28" t="s">
        <v>78</v>
      </c>
      <c r="C28">
        <v>5.7149999999999999</v>
      </c>
      <c r="D28">
        <v>5.56</v>
      </c>
      <c r="E28">
        <v>6.5810000000000004</v>
      </c>
      <c r="F28">
        <v>5.9649999999999999</v>
      </c>
      <c r="G28">
        <v>6.7359999999999998</v>
      </c>
      <c r="H28">
        <v>6.9329999999999998</v>
      </c>
      <c r="I28">
        <v>7.3979999999999997</v>
      </c>
      <c r="J28">
        <v>7.9429999999999996</v>
      </c>
      <c r="K28">
        <v>7.7560000000000002</v>
      </c>
      <c r="L28">
        <v>8.5500000000000007</v>
      </c>
    </row>
    <row r="29" spans="1:12">
      <c r="A29" t="s">
        <v>79</v>
      </c>
      <c r="B29" t="s">
        <v>29</v>
      </c>
      <c r="C29">
        <v>3.456</v>
      </c>
      <c r="D29">
        <v>3.5289999999999999</v>
      </c>
      <c r="E29">
        <v>3.6549999999999998</v>
      </c>
      <c r="F29">
        <v>4.0309999999999997</v>
      </c>
      <c r="G29">
        <v>4.0129999999999999</v>
      </c>
      <c r="H29">
        <v>4.22</v>
      </c>
      <c r="I29">
        <v>4.4340000000000002</v>
      </c>
      <c r="J29">
        <v>4.4320000000000004</v>
      </c>
      <c r="K29">
        <v>4.5129999999999999</v>
      </c>
      <c r="L29">
        <v>4.8499999999999996</v>
      </c>
    </row>
    <row r="30" spans="1:12">
      <c r="A30" t="s">
        <v>80</v>
      </c>
      <c r="B30" t="s">
        <v>81</v>
      </c>
      <c r="C30">
        <v>3.4350000000000001</v>
      </c>
      <c r="D30">
        <v>3.173</v>
      </c>
      <c r="E30">
        <v>3.2690000000000001</v>
      </c>
      <c r="F30">
        <v>3.8719999999999999</v>
      </c>
      <c r="G30">
        <v>3.694</v>
      </c>
      <c r="H30">
        <v>4.2939999999999996</v>
      </c>
      <c r="I30">
        <v>3.9649999999999999</v>
      </c>
      <c r="J30">
        <v>4.4009999999999998</v>
      </c>
      <c r="K30">
        <v>4.4409999999999998</v>
      </c>
      <c r="L30">
        <v>4.7119999999999997</v>
      </c>
    </row>
    <row r="31" spans="1:12">
      <c r="A31" t="s">
        <v>82</v>
      </c>
      <c r="B31" t="s">
        <v>83</v>
      </c>
      <c r="C31">
        <v>2.839</v>
      </c>
      <c r="D31">
        <v>2.8570000000000002</v>
      </c>
      <c r="E31">
        <v>2.5819999999999999</v>
      </c>
      <c r="F31">
        <v>2.8919999999999999</v>
      </c>
      <c r="G31">
        <v>2.8980000000000001</v>
      </c>
      <c r="H31">
        <v>2.9830000000000001</v>
      </c>
      <c r="I31">
        <v>2.9550000000000001</v>
      </c>
      <c r="J31">
        <v>3.1080000000000001</v>
      </c>
      <c r="K31">
        <v>3.302</v>
      </c>
      <c r="L31">
        <v>3.65</v>
      </c>
    </row>
    <row r="32" spans="1:12">
      <c r="A32" t="s">
        <v>84</v>
      </c>
      <c r="B32" t="s">
        <v>85</v>
      </c>
      <c r="C32">
        <v>3.1360000000000001</v>
      </c>
      <c r="D32">
        <v>3.3479999999999999</v>
      </c>
      <c r="E32">
        <v>3.2650000000000001</v>
      </c>
      <c r="F32">
        <v>3.278</v>
      </c>
      <c r="G32">
        <v>3.6070000000000002</v>
      </c>
      <c r="H32">
        <v>3.4540000000000002</v>
      </c>
      <c r="I32">
        <v>3.5019999999999998</v>
      </c>
      <c r="J32">
        <v>3.4769999999999999</v>
      </c>
      <c r="K32">
        <v>3.512</v>
      </c>
      <c r="L32">
        <v>3.85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</vt:lpstr>
      <vt:lpstr>PE</vt:lpstr>
      <vt:lpstr>Price-CF</vt:lpstr>
      <vt:lpstr>CFPS</vt:lpstr>
      <vt:lpstr>PE_Ratios</vt:lpstr>
      <vt:lpstr>Prices</vt:lpstr>
      <vt:lpstr>'20'!Print_Area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Walters</dc:creator>
  <cp:lastModifiedBy>Melissa Robyn Paschal</cp:lastModifiedBy>
  <cp:lastPrinted>2012-07-17T19:16:31Z</cp:lastPrinted>
  <dcterms:created xsi:type="dcterms:W3CDTF">2012-07-03T13:06:04Z</dcterms:created>
  <dcterms:modified xsi:type="dcterms:W3CDTF">2012-07-25T16:43:26Z</dcterms:modified>
</cp:coreProperties>
</file>