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7400" windowHeight="6060" tabRatio="964" activeTab="0"/>
  </bookViews>
  <sheets>
    <sheet name="11.1" sheetId="1" r:id="rId1"/>
    <sheet name="11.2 through 11.14" sheetId="2" r:id="rId2"/>
    <sheet name="11.15 " sheetId="3" r:id="rId3"/>
    <sheet name="11.16 " sheetId="4" r:id="rId4"/>
    <sheet name="11.17 " sheetId="5" r:id="rId5"/>
    <sheet name="11.18 to 11.21" sheetId="6" r:id="rId6"/>
    <sheet name="11.22 " sheetId="7" r:id="rId7"/>
    <sheet name="11.23 " sheetId="8" r:id="rId8"/>
  </sheets>
  <definedNames>
    <definedName name="_xlnm.Print_Titles" localSheetId="1">'11.2 through 11.14'!$1:$4</definedName>
    <definedName name="Z_05200D97_8B58_4E36_91DE_7435A73978B0_.wvu.PrintArea" localSheetId="2" hidden="1">'11.15 '!$A$1:$M$87</definedName>
    <definedName name="Z_05200D97_8B58_4E36_91DE_7435A73978B0_.wvu.PrintArea" localSheetId="3" hidden="1">'11.16 '!$A$1:$L$87</definedName>
    <definedName name="Z_05200D97_8B58_4E36_91DE_7435A73978B0_.wvu.PrintArea" localSheetId="4" hidden="1">'11.17 '!$A$1:$P$48</definedName>
    <definedName name="Z_05200D97_8B58_4E36_91DE_7435A73978B0_.wvu.PrintArea" localSheetId="5" hidden="1">'11.18 to 11.21'!$A$1:$Q$167</definedName>
    <definedName name="Z_05200D97_8B58_4E36_91DE_7435A73978B0_.wvu.PrintArea" localSheetId="1" hidden="1">'11.2 through 11.14'!$A$5:$P$90</definedName>
    <definedName name="Z_05200D97_8B58_4E36_91DE_7435A73978B0_.wvu.PrintArea" localSheetId="6" hidden="1">'11.22 '!$A$1:$P$96</definedName>
    <definedName name="Z_05200D97_8B58_4E36_91DE_7435A73978B0_.wvu.PrintTitles" localSheetId="1" hidden="1">'11.2 through 11.14'!$1:$4</definedName>
    <definedName name="Z_0EED5BAA_2DB4_4897_99A0_685FBF99DF2F_.wvu.PrintArea" localSheetId="2" hidden="1">'11.15 '!$A$1:$M$87</definedName>
    <definedName name="Z_1782D1D7_995B_45AF_A998_7D8672C4109C_.wvu.PrintArea" localSheetId="2" hidden="1">'11.15 '!$A$1:$M$87</definedName>
    <definedName name="Z_1782D1D7_995B_45AF_A998_7D8672C4109C_.wvu.PrintArea" localSheetId="3" hidden="1">'11.16 '!$A$1:$L$87</definedName>
    <definedName name="Z_1782D1D7_995B_45AF_A998_7D8672C4109C_.wvu.PrintArea" localSheetId="4" hidden="1">'11.17 '!$A$1:$P$48</definedName>
    <definedName name="Z_1782D1D7_995B_45AF_A998_7D8672C4109C_.wvu.PrintArea" localSheetId="5" hidden="1">'11.18 to 11.21'!$A$1:$Q$167</definedName>
    <definedName name="Z_1782D1D7_995B_45AF_A998_7D8672C4109C_.wvu.PrintArea" localSheetId="1" hidden="1">'11.2 through 11.14'!$A$5:$P$90</definedName>
    <definedName name="Z_1782D1D7_995B_45AF_A998_7D8672C4109C_.wvu.PrintArea" localSheetId="6" hidden="1">'11.22 '!$A$1:$P$96</definedName>
    <definedName name="Z_1782D1D7_995B_45AF_A998_7D8672C4109C_.wvu.PrintTitles" localSheetId="1" hidden="1">'11.2 through 11.14'!$1:$4</definedName>
    <definedName name="Z_18072478_9F45_4177_A09F_C67FFE28BFEA_.wvu.PrintArea" localSheetId="6" hidden="1">'11.22 '!$A$1:$P$96</definedName>
    <definedName name="Z_38A8DCE9_529C_4FCC_892A_68EA2BC4000B_.wvu.PrintArea" localSheetId="2" hidden="1">'11.15 '!$A$1:$M$87</definedName>
    <definedName name="Z_38A8DCE9_529C_4FCC_892A_68EA2BC4000B_.wvu.PrintArea" localSheetId="3" hidden="1">'11.16 '!$A$1:$L$87</definedName>
    <definedName name="Z_38A8DCE9_529C_4FCC_892A_68EA2BC4000B_.wvu.PrintArea" localSheetId="4" hidden="1">'11.17 '!$A$1:$P$48</definedName>
    <definedName name="Z_38A8DCE9_529C_4FCC_892A_68EA2BC4000B_.wvu.PrintArea" localSheetId="5" hidden="1">'11.18 to 11.21'!$A$1:$Q$167</definedName>
    <definedName name="Z_38A8DCE9_529C_4FCC_892A_68EA2BC4000B_.wvu.PrintArea" localSheetId="1" hidden="1">'11.2 through 11.14'!$A$5:$P$90</definedName>
    <definedName name="Z_38A8DCE9_529C_4FCC_892A_68EA2BC4000B_.wvu.PrintArea" localSheetId="6" hidden="1">'11.22 '!$A$1:$P$96</definedName>
    <definedName name="Z_38A8DCE9_529C_4FCC_892A_68EA2BC4000B_.wvu.PrintTitles" localSheetId="1" hidden="1">'11.2 through 11.14'!$1:$4</definedName>
    <definedName name="Z_486A7F9C_CAF0_44B8_AA44_04F7CAB69D6E_.wvu.PrintArea" localSheetId="3" hidden="1">'11.16 '!$A$1:$L$87</definedName>
    <definedName name="Z_63B19FDC_9920_4CF0_ACF7_D34CC3889C81_.wvu.PrintArea" localSheetId="4" hidden="1">'11.17 '!$A$1:$P$48</definedName>
    <definedName name="Z_63B19FDC_9920_4CF0_ACF7_D34CC3889C81_.wvu.PrintArea" localSheetId="5" hidden="1">'11.18 to 11.21'!$A$1:$Q$167</definedName>
    <definedName name="Z_91960A39_30C8_4752_B3E5_37F8B955DE7E_.wvu.PrintArea" localSheetId="1" hidden="1">'11.2 through 11.14'!$A$104:$O$678</definedName>
    <definedName name="Z_91960A39_30C8_4752_B3E5_37F8B955DE7E_.wvu.PrintTitles" localSheetId="1" hidden="1">'11.2 through 11.14'!$100:$103</definedName>
    <definedName name="Z_99823D75_0653_4AC8_8CCD_5DFFAF523EFF_.wvu.PrintArea" localSheetId="2" hidden="1">'11.15 '!$A$1:$M$87</definedName>
    <definedName name="Z_99823D75_0653_4AC8_8CCD_5DFFAF523EFF_.wvu.PrintArea" localSheetId="4" hidden="1">'11.17 '!$A$1:$P$48</definedName>
    <definedName name="Z_99823D75_0653_4AC8_8CCD_5DFFAF523EFF_.wvu.PrintArea" localSheetId="5" hidden="1">'11.18 to 11.21'!$A$1:$Q$167</definedName>
    <definedName name="Z_99823D75_0653_4AC8_8CCD_5DFFAF523EFF_.wvu.PrintArea" localSheetId="1" hidden="1">'11.2 through 11.14'!$A$5:$P$90</definedName>
    <definedName name="Z_99823D75_0653_4AC8_8CCD_5DFFAF523EFF_.wvu.PrintArea" localSheetId="6" hidden="1">'11.22 '!$A$1:$P$96</definedName>
    <definedName name="Z_99823D75_0653_4AC8_8CCD_5DFFAF523EFF_.wvu.PrintTitles" localSheetId="1" hidden="1">'11.2 through 11.14'!$1:$4</definedName>
    <definedName name="Z_C48143FE_B7CB_4390_990D_61F26D4138D5_.wvu.PrintArea" localSheetId="2" hidden="1">'11.15 '!$A$1:$M$87</definedName>
    <definedName name="Z_C48143FE_B7CB_4390_990D_61F26D4138D5_.wvu.PrintArea" localSheetId="4" hidden="1">'11.17 '!$A$1:$P$48</definedName>
    <definedName name="Z_C48143FE_B7CB_4390_990D_61F26D4138D5_.wvu.PrintArea" localSheetId="5" hidden="1">'11.18 to 11.21'!$A$1:$Q$167</definedName>
    <definedName name="Z_C48143FE_B7CB_4390_990D_61F26D4138D5_.wvu.PrintArea" localSheetId="1" hidden="1">'11.2 through 11.14'!$A$106:$O$706</definedName>
    <definedName name="Z_C48143FE_B7CB_4390_990D_61F26D4138D5_.wvu.PrintArea" localSheetId="6" hidden="1">'11.22 '!$A$1:$P$96</definedName>
    <definedName name="Z_C48143FE_B7CB_4390_990D_61F26D4138D5_.wvu.PrintTitles" localSheetId="1" hidden="1">'11.2 through 11.14'!$100:$104</definedName>
    <definedName name="Z_C48143FE_B7CB_4390_990D_61F26D4138D5_.wvu.Rows" localSheetId="1" hidden="1">'11.2 through 11.14'!$698:$699</definedName>
    <definedName name="Z_CF252A34_88C3_4897_92F0_0C67657BB3EB_.wvu.PrintArea" localSheetId="2" hidden="1">'11.15 '!$A$1:$M$87</definedName>
    <definedName name="Z_CF252A34_88C3_4897_92F0_0C67657BB3EB_.wvu.PrintArea" localSheetId="4" hidden="1">'11.17 '!$A$1:$P$48</definedName>
    <definedName name="Z_CF252A34_88C3_4897_92F0_0C67657BB3EB_.wvu.PrintArea" localSheetId="5" hidden="1">'11.18 to 11.21'!$A$1:$Q$167</definedName>
    <definedName name="Z_CF252A34_88C3_4897_92F0_0C67657BB3EB_.wvu.PrintArea" localSheetId="1" hidden="1">'11.2 through 11.14'!$A$104:$O$694</definedName>
    <definedName name="Z_CF252A34_88C3_4897_92F0_0C67657BB3EB_.wvu.PrintArea" localSheetId="6" hidden="1">'11.22 '!$A$1:$P$96</definedName>
    <definedName name="Z_CF252A34_88C3_4897_92F0_0C67657BB3EB_.wvu.PrintTitles" localSheetId="1" hidden="1">'11.2 through 11.14'!$100:$103</definedName>
    <definedName name="Z_CF504821_D6D0_4532_8B61_E123A4B9ADA2_.wvu.PrintArea" localSheetId="2" hidden="1">'11.15 '!$A$1:$M$87</definedName>
    <definedName name="Z_CF504821_D6D0_4532_8B61_E123A4B9ADA2_.wvu.PrintArea" localSheetId="4" hidden="1">'11.17 '!$A$1:$P$48</definedName>
    <definedName name="Z_CF504821_D6D0_4532_8B61_E123A4B9ADA2_.wvu.PrintArea" localSheetId="5" hidden="1">'11.18 to 11.21'!$A$1:$Q$167</definedName>
    <definedName name="Z_CF504821_D6D0_4532_8B61_E123A4B9ADA2_.wvu.PrintArea" localSheetId="1" hidden="1">'11.2 through 11.14'!$A$5:$P$90</definedName>
    <definedName name="Z_CF504821_D6D0_4532_8B61_E123A4B9ADA2_.wvu.PrintArea" localSheetId="6" hidden="1">'11.22 '!$A$1:$P$96</definedName>
    <definedName name="Z_CF504821_D6D0_4532_8B61_E123A4B9ADA2_.wvu.PrintTitles" localSheetId="1" hidden="1">'11.2 through 11.14'!$1:$4</definedName>
    <definedName name="Z_F6C2FB7F_1F1C_4F83_A118_A12ECAB3E6CC_.wvu.PrintArea" localSheetId="1" hidden="1">'11.2 through 11.14'!$A$1:$O$90</definedName>
    <definedName name="Z_F6C2FB7F_1F1C_4F83_A118_A12ECAB3E6CC_.wvu.PrintTitles" localSheetId="1" hidden="1">'11.2 through 11.14'!$1:$4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<sst xmlns="http://schemas.openxmlformats.org/spreadsheetml/2006/main" count="2181" uniqueCount="654">
  <si>
    <t>DESCRIPTION</t>
  </si>
  <si>
    <t>FACTOR</t>
  </si>
  <si>
    <t xml:space="preserve">   California</t>
  </si>
  <si>
    <t xml:space="preserve">      Oregon</t>
  </si>
  <si>
    <t>Washington</t>
  </si>
  <si>
    <t xml:space="preserve">     Montana</t>
  </si>
  <si>
    <t xml:space="preserve">     Utah</t>
  </si>
  <si>
    <t>OTHER</t>
  </si>
  <si>
    <t>NON-UTILITY</t>
  </si>
  <si>
    <t>Situs</t>
  </si>
  <si>
    <t>S</t>
  </si>
  <si>
    <t>-</t>
  </si>
  <si>
    <t>System Generation</t>
  </si>
  <si>
    <t>SG</t>
  </si>
  <si>
    <t>SG-P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</si>
  <si>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</si>
  <si>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</si>
  <si>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</si>
  <si>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</si>
  <si>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</si>
  <si>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</si>
  <si>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</si>
  <si>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</si>
  <si>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SE</t>
  </si>
  <si>
    <t>SE-P</t>
  </si>
  <si>
    <t>SE-U</t>
  </si>
  <si>
    <t>Divisional Energy - Pacific</t>
  </si>
  <si>
    <t>DEP</t>
  </si>
  <si>
    <t>Divisional Energy - Utah</t>
  </si>
  <si>
    <t>DEU</t>
  </si>
  <si>
    <t>System Overhead</t>
  </si>
  <si>
    <t>SO</t>
  </si>
  <si>
    <t>SO-P</t>
  </si>
  <si>
    <t>SO-U</t>
  </si>
  <si>
    <t>DOP</t>
  </si>
  <si>
    <t>DOU</t>
  </si>
  <si>
    <t>Gross Plant-System</t>
  </si>
  <si>
    <t>GPS</t>
  </si>
  <si>
    <t>SGPP</t>
  </si>
  <si>
    <t>SGPU</t>
  </si>
  <si>
    <t>System Net Plant</t>
  </si>
  <si>
    <t>SNP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</si>
  <si>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</si>
  <si>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</si>
  <si>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</si>
  <si>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</si>
  <si>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</si>
  <si>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</si>
  <si>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</si>
  <si>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</si>
  <si>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</si>
  <si>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SSGCH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</si>
  <si>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</si>
  <si>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</si>
  <si>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</si>
  <si>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</si>
  <si>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</si>
  <si>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</si>
  <si>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</si>
  <si>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</si>
  <si>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</si>
  <si>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</si>
  <si>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</si>
  <si>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SNPD</t>
  </si>
  <si>
    <t>Divisional Generation - Huntington</t>
  </si>
  <si>
    <t>DGUH</t>
  </si>
  <si>
    <t>Divisional Energy - Huntington</t>
  </si>
  <si>
    <t>DEUH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</si>
  <si>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</si>
  <si>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</si>
  <si>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</si>
  <si>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</si>
  <si>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</si>
  <si>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</si>
  <si>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</si>
  <si>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</si>
  <si>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SNPPH-P</t>
  </si>
  <si>
    <t>SNPPH-U</t>
  </si>
  <si>
    <t>Customer - System</t>
  </si>
  <si>
    <t>CN</t>
  </si>
  <si>
    <t>CNP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</si>
  <si>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</si>
  <si>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</si>
  <si>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</si>
  <si>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</si>
  <si>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</si>
  <si>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</si>
  <si>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</si>
  <si>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</si>
  <si>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</si>
  <si>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</si>
  <si>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</si>
  <si>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CIAC</t>
  </si>
  <si>
    <t>Idaho State Income Tax</t>
  </si>
  <si>
    <t>IDSIT</t>
  </si>
  <si>
    <t>DONOTUSE</t>
  </si>
  <si>
    <t>Bad Debt Expense</t>
  </si>
  <si>
    <t>BADDEBT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</si>
  <si>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</si>
  <si>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</si>
  <si>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</si>
  <si>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</si>
  <si>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</si>
  <si>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</si>
  <si>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</si>
  <si>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</si>
  <si>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</si>
  <si>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</si>
  <si>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</si>
  <si>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</si>
  <si>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</si>
  <si>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</si>
  <si>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Non-Utility</t>
  </si>
  <si>
    <t>NUTIL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</si>
  <si>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</si>
  <si>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</si>
  <si>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</si>
  <si>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</si>
  <si>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</si>
  <si>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</si>
  <si>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</si>
  <si>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</si>
  <si>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</si>
  <si>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</si>
  <si>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</si>
  <si>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</si>
  <si>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</si>
  <si>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</si>
  <si>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</si>
  <si>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</si>
  <si>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</si>
  <si>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</si>
  <si>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</si>
  <si>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TROJD</t>
  </si>
  <si>
    <t>Income Before Taxes</t>
  </si>
  <si>
    <t>IBT</t>
  </si>
  <si>
    <t>DIT Expense</t>
  </si>
  <si>
    <t>DITEXP</t>
  </si>
  <si>
    <t>DITBAL</t>
  </si>
  <si>
    <t>Tax Depreciation</t>
  </si>
  <si>
    <t>TAXDEPR</t>
  </si>
  <si>
    <t>SCHMAT Depreciation Expense</t>
  </si>
  <si>
    <t>SCHMDEXP</t>
  </si>
  <si>
    <t>SCHMDT Amortization Expense</t>
  </si>
  <si>
    <t>SCHMAEXP</t>
  </si>
  <si>
    <t>System Generation Cholla Transaction</t>
  </si>
  <si>
    <t>SGCT</t>
  </si>
  <si>
    <t>CALCULATION OF INTERNAL FACTORS</t>
  </si>
  <si>
    <t>DESCRIPTION OF FACTOR</t>
  </si>
  <si>
    <t>TOTAL</t>
  </si>
  <si>
    <t>California</t>
  </si>
  <si>
    <t>Oregon</t>
  </si>
  <si>
    <t>Montana</t>
  </si>
  <si>
    <t>Utah</t>
  </si>
  <si>
    <t>FERC</t>
  </si>
  <si>
    <t>STEAM :</t>
  </si>
  <si>
    <t>STEAM PRODUCTION PLANT</t>
  </si>
  <si>
    <t>LESS ACCUMULATED DEPRECIATION</t>
  </si>
  <si>
    <t>TOTAL NET STEAM PLANT</t>
  </si>
  <si>
    <t xml:space="preserve">SYSTEM NET PLANT PRODUCTION STEAM </t>
  </si>
  <si>
    <t>TOTAL NUCLEAR PLANT</t>
  </si>
  <si>
    <t xml:space="preserve">SYSTEM NET PLANT PRODUCTION NUCLEAR </t>
  </si>
  <si>
    <t>HYDRO PRODUCTION PLANT</t>
  </si>
  <si>
    <t>LESS ACCUMULATED DEPRECIATION (incl hydro amortization)</t>
  </si>
  <si>
    <t>TOTAL NET HYDRO PRODUCTION PLANT</t>
  </si>
  <si>
    <t>SYSTEM NET PLANT PRODUCTION HYDRO</t>
  </si>
  <si>
    <t>TOTAL NET OTHER PRODUCTION PLANT</t>
  </si>
  <si>
    <t xml:space="preserve">SYSTEM NET PLANT PRODUCTION OTHER </t>
  </si>
  <si>
    <t>TOTAL PRODUCTION PLANT</t>
  </si>
  <si>
    <t>TOTAL NET PRODUCTION PLANT</t>
  </si>
  <si>
    <t>SYSTEM NET PRODUCTION PLANT</t>
  </si>
  <si>
    <t>TOTAL NET TRANSMISSION PLANT</t>
  </si>
  <si>
    <t>DNPDP</t>
  </si>
  <si>
    <t>DNPDU</t>
  </si>
  <si>
    <t>TOTAL NET DISTRIBUTION PLANT</t>
  </si>
  <si>
    <t>GENERAL PLANT</t>
  </si>
  <si>
    <t>TOTAL NET GENERAL PLANT</t>
  </si>
  <si>
    <t>SYSTEM NET GENERAL PLANT</t>
  </si>
  <si>
    <t>SNPM</t>
  </si>
  <si>
    <t>LESS ACCUMULATED AMORTIZATION</t>
  </si>
  <si>
    <t>TOTAL NET INTANGIBLE PLANT</t>
  </si>
  <si>
    <t>SYSTEM NET INTANGIBLE PLANT</t>
  </si>
  <si>
    <t>PRODUCTION PLANT</t>
  </si>
  <si>
    <t>TRANSMISSION PLANT</t>
  </si>
  <si>
    <t>DISTRIBUTION PLANT</t>
  </si>
  <si>
    <t>INTANGIBLE PLANT</t>
  </si>
  <si>
    <t>TOTAL GROSS PLANT</t>
  </si>
  <si>
    <t>ACCUMULATED DEPRECIATION AND AMORTIZATION</t>
  </si>
  <si>
    <t>NET PLANT</t>
  </si>
  <si>
    <t>SYSTEM NET PLANT FACTOR (SNP)</t>
  </si>
  <si>
    <t>NON-UTILITY RELATED INTEREST PERCENTAGE</t>
  </si>
  <si>
    <t>INTEREST FACTOR SNP - NON-UTILITY</t>
  </si>
  <si>
    <t xml:space="preserve">TOTAL GROSS PLANT (LESS SO FACTOR) </t>
  </si>
  <si>
    <t>SYSTEM OVERHEAD FACTOR (SO)</t>
  </si>
  <si>
    <t>INCOME BEFORE TAXES</t>
  </si>
  <si>
    <t>INCOME BEFORE STATE TAXES</t>
  </si>
  <si>
    <t>Interest Synchronization</t>
  </si>
  <si>
    <t>INCOME BEFORE TAXES (FACTOR)</t>
  </si>
  <si>
    <t>See Calculation of EXCTAX</t>
  </si>
  <si>
    <t>Pacific Division</t>
  </si>
  <si>
    <t>Production</t>
  </si>
  <si>
    <t>Transmission</t>
  </si>
  <si>
    <t>Distribution</t>
  </si>
  <si>
    <t>General</t>
  </si>
  <si>
    <t>Mining Plant</t>
  </si>
  <si>
    <t>Utah Division</t>
  </si>
  <si>
    <t>PC (Post Merger)</t>
  </si>
  <si>
    <t xml:space="preserve">     Total PC (Post Merger)</t>
  </si>
  <si>
    <t>Total Deferred Taxes</t>
  </si>
  <si>
    <t>Percentage of Total (DITEXP)</t>
  </si>
  <si>
    <t>Non-Utility Plant</t>
  </si>
  <si>
    <t>Percentage of Total (DITBAL)</t>
  </si>
  <si>
    <t>OPRV-WY</t>
  </si>
  <si>
    <t>Combined Total</t>
  </si>
  <si>
    <t>Total Sales to Ultimate Customers</t>
  </si>
  <si>
    <t>Less:  Uncollectibles (net)</t>
  </si>
  <si>
    <t>Total Interstate Revenues</t>
  </si>
  <si>
    <t>Less:  Interstate Sales for Resale</t>
  </si>
  <si>
    <t xml:space="preserve">  Montana Power</t>
  </si>
  <si>
    <t xml:space="preserve">  Portland General Electric</t>
  </si>
  <si>
    <t xml:space="preserve">  Puget Sound Power &amp; Light</t>
  </si>
  <si>
    <t xml:space="preserve">  Washington Water Power Co. </t>
  </si>
  <si>
    <t>Account 904 Balance</t>
  </si>
  <si>
    <t>Bad Debts Expense Allocation Factor - BADDEBT</t>
  </si>
  <si>
    <t>Customer Factors</t>
  </si>
  <si>
    <t>Total</t>
  </si>
  <si>
    <t>Total Electric Customers</t>
  </si>
  <si>
    <t>Customer System factor - CN</t>
  </si>
  <si>
    <t>Idaho - PPL</t>
  </si>
  <si>
    <t>Idaho - UPL</t>
  </si>
  <si>
    <t>Total Company</t>
  </si>
  <si>
    <t>Idaho Total</t>
  </si>
  <si>
    <t>Payroll</t>
  </si>
  <si>
    <t>Idaho State Income Tax Allocation</t>
  </si>
  <si>
    <t>Property</t>
  </si>
  <si>
    <t>Sales</t>
  </si>
  <si>
    <t>Average</t>
  </si>
  <si>
    <t>Idaho - PPL Factor</t>
  </si>
  <si>
    <t>Idaho - UPL Factor</t>
  </si>
  <si>
    <t>Excise Tax (Superfund)</t>
  </si>
  <si>
    <t>Total Taxable Income</t>
  </si>
  <si>
    <t>Less Other Electric Items:</t>
  </si>
  <si>
    <t>OTH</t>
  </si>
  <si>
    <t>SCHMDT</t>
  </si>
  <si>
    <t>SCHMDT (Steam)</t>
  </si>
  <si>
    <t>Total Taxable Income Excluding Other</t>
  </si>
  <si>
    <t>Excise Tax (Superfund) Factor - EXCTAX</t>
  </si>
  <si>
    <t>Trojan Allocators</t>
  </si>
  <si>
    <t>Premerger</t>
  </si>
  <si>
    <t>Dec 1991 Plant</t>
  </si>
  <si>
    <t>Dec 1992 Plant</t>
  </si>
  <si>
    <t>Dec 1991 Reserve</t>
  </si>
  <si>
    <t>Dec 1992 Reserve</t>
  </si>
  <si>
    <t>Postmerger</t>
  </si>
  <si>
    <t>Net Plant</t>
  </si>
  <si>
    <t>DNPPNP</t>
  </si>
  <si>
    <t>SNNP</t>
  </si>
  <si>
    <t>Account 182.22</t>
  </si>
  <si>
    <t>Pre-merger                                     (101)</t>
  </si>
  <si>
    <t>Post-merger                                   (101)</t>
  </si>
  <si>
    <t>Total Acct 182.22</t>
  </si>
  <si>
    <t>Revised Study                                (228)</t>
  </si>
  <si>
    <t>December 1993 Adj.</t>
  </si>
  <si>
    <t>Adjusted Acct 182.22</t>
  </si>
  <si>
    <t>Account 228.42</t>
  </si>
  <si>
    <t>Plant - Premerger</t>
  </si>
  <si>
    <t xml:space="preserve">        - Postmerger</t>
  </si>
  <si>
    <t>Storage Facility</t>
  </si>
  <si>
    <t>Transition Costs</t>
  </si>
  <si>
    <t>Total Acct 228.42</t>
  </si>
  <si>
    <t>Adjusted Acct 228.42</t>
  </si>
  <si>
    <t>SCHMA</t>
  </si>
  <si>
    <t>Amortization Expense :</t>
  </si>
  <si>
    <t>Amortization of Limited Term Plant</t>
  </si>
  <si>
    <t>Acct 404</t>
  </si>
  <si>
    <t>Amortization of Other Electric Plant</t>
  </si>
  <si>
    <t>Acct 405</t>
  </si>
  <si>
    <t>Amortization of Plant Acquisitions</t>
  </si>
  <si>
    <t>Acct 406</t>
  </si>
  <si>
    <t>Amort of Prop. Losses, Unrecovered Plant, etc.</t>
  </si>
  <si>
    <t>Acct 407</t>
  </si>
  <si>
    <t>Total Amortization Expense :</t>
  </si>
  <si>
    <t>Schedule M Amortization Factor</t>
  </si>
  <si>
    <t>SCHMD</t>
  </si>
  <si>
    <t>Depreciation Expense :</t>
  </si>
  <si>
    <t>Steam</t>
  </si>
  <si>
    <t>Acct 403.1</t>
  </si>
  <si>
    <t>Nuclear</t>
  </si>
  <si>
    <t>Acct 403.2</t>
  </si>
  <si>
    <t>Hydro</t>
  </si>
  <si>
    <t>Acct 403.3</t>
  </si>
  <si>
    <t>Other</t>
  </si>
  <si>
    <t>Acct 403.4</t>
  </si>
  <si>
    <t>Acct 403.5</t>
  </si>
  <si>
    <t>Acct 403.6</t>
  </si>
  <si>
    <t>Acct 403.7&amp;8</t>
  </si>
  <si>
    <t>Mining</t>
  </si>
  <si>
    <t>Acct 403.9</t>
  </si>
  <si>
    <t>Experimental</t>
  </si>
  <si>
    <t>Postmerger Hydro Step I Adjustment</t>
  </si>
  <si>
    <t>Total Depreciation Expense :</t>
  </si>
  <si>
    <t>Schedule M Depreciation Factor</t>
  </si>
  <si>
    <t xml:space="preserve">     UTAH</t>
  </si>
  <si>
    <t>MONTH</t>
  </si>
  <si>
    <t>CALIFORNIA</t>
  </si>
  <si>
    <t xml:space="preserve">   OREGON</t>
  </si>
  <si>
    <t>WASHINGTON</t>
  </si>
  <si>
    <t xml:space="preserve">  MONTANA</t>
  </si>
  <si>
    <t xml:space="preserve"> WYOMING</t>
  </si>
  <si>
    <t xml:space="preserve">     IDAHO</t>
  </si>
  <si>
    <t xml:space="preserve">  WYOMING</t>
  </si>
  <si>
    <t xml:space="preserve">     FERC</t>
  </si>
  <si>
    <t>Subtotal</t>
  </si>
  <si>
    <t>System Capacity Factor</t>
  </si>
  <si>
    <t>System Energy Factor</t>
  </si>
  <si>
    <t xml:space="preserve">System Generation Factor </t>
  </si>
  <si>
    <t>System Capacity (kw)</t>
  </si>
  <si>
    <t>Accord</t>
  </si>
  <si>
    <t>Modified Accord</t>
  </si>
  <si>
    <t>Rolled-In</t>
  </si>
  <si>
    <t>Rolled-In with Hydro Adj.</t>
  </si>
  <si>
    <t>Rolled-In with Off-Sys Adj.</t>
  </si>
  <si>
    <t>System Energy (kwh)</t>
  </si>
  <si>
    <t>System Generation Factor</t>
  </si>
  <si>
    <t>THIS SECTION OF THE FACTOR INPUT DEALS WITH THE DEMAND OF THE COMBUSTION TURBINES</t>
  </si>
  <si>
    <t>MWH</t>
  </si>
  <si>
    <t>Proportion</t>
  </si>
  <si>
    <t>SSCCT Factor</t>
  </si>
  <si>
    <t>SSGCT Factor</t>
  </si>
  <si>
    <t>THIS SECTION OF THE FACTOR INPUT DEALS WITH THE ENERGY OF THE COMBUSTION TURBINES</t>
  </si>
  <si>
    <t>SSECT Factor</t>
  </si>
  <si>
    <t>THIS SECTION OF THE FACTOR INPUT DEALS WITH THE DEMAND OF CHOLLA IV/APS</t>
  </si>
  <si>
    <t>Cholla IV</t>
  </si>
  <si>
    <t>APS</t>
  </si>
  <si>
    <t>SSCCH Factor</t>
  </si>
  <si>
    <t>SSGCH Factor</t>
  </si>
  <si>
    <t>SSECH Factor</t>
  </si>
  <si>
    <t>THIS SECTION OF THE FACTOR INPUT DEALS WITH THE DEMAND OF SEASONAL PURCHASE CONTRACTS</t>
  </si>
  <si>
    <t>SSGC Factor</t>
  </si>
  <si>
    <t>THIS SECTION OF THE FACTOR INPUT DEALS WITH THE MID COLUMBIA CONTRACTS</t>
  </si>
  <si>
    <t>Contract</t>
  </si>
  <si>
    <t>MC Factor</t>
  </si>
  <si>
    <t>ANNUAL EMBEDDED COSTS</t>
  </si>
  <si>
    <t>Company Owned Hydro - West</t>
  </si>
  <si>
    <t>Account</t>
  </si>
  <si>
    <t>Description</t>
  </si>
  <si>
    <t>Amount</t>
  </si>
  <si>
    <t>Differential</t>
  </si>
  <si>
    <t>Reference</t>
  </si>
  <si>
    <t>535 - 545</t>
  </si>
  <si>
    <t>Hydro Operation &amp; Maintenance Expense</t>
  </si>
  <si>
    <t>Page 2.7, West only</t>
  </si>
  <si>
    <t>403HP</t>
  </si>
  <si>
    <t>Hydro Depreciation Expense</t>
  </si>
  <si>
    <t>Page 2.15, West only</t>
  </si>
  <si>
    <t>Hydro Relicensing Amortization</t>
  </si>
  <si>
    <t>Page 2.16, West only</t>
  </si>
  <si>
    <t>Total West Hydro Operating Expense</t>
  </si>
  <si>
    <t>330 - 336</t>
  </si>
  <si>
    <t>Hydro Electric Plant in Service</t>
  </si>
  <si>
    <t>Page 2.23, West only</t>
  </si>
  <si>
    <t>302 &amp; 186M</t>
  </si>
  <si>
    <t>Hydro Relicensing</t>
  </si>
  <si>
    <t>Page 2.29, West only</t>
  </si>
  <si>
    <t>108HP</t>
  </si>
  <si>
    <t>Hydro Accumulated Depreciation Reserve</t>
  </si>
  <si>
    <t>Page 2.36, West only</t>
  </si>
  <si>
    <t>Hydro Relicensing Accumulated Reserve</t>
  </si>
  <si>
    <t>Page 2.39, West only</t>
  </si>
  <si>
    <t>Materials and Supplies</t>
  </si>
  <si>
    <t>Page 2.32, West only</t>
  </si>
  <si>
    <t>West Hydro Net Rate Base</t>
  </si>
  <si>
    <t>Pre-tax Return</t>
  </si>
  <si>
    <t>Rate Base Revenue Requirement</t>
  </si>
  <si>
    <t>Annual Embedded Cost</t>
  </si>
  <si>
    <t>West Hydro-Electric Resources</t>
  </si>
  <si>
    <t>MWh from GRID</t>
  </si>
  <si>
    <t>Mid C Contracts</t>
  </si>
  <si>
    <t>Annual Mid-C Contracts Costs</t>
  </si>
  <si>
    <t>GRID</t>
  </si>
  <si>
    <t>Grant Reasonable Portion</t>
  </si>
  <si>
    <t>Qualified Facilities</t>
  </si>
  <si>
    <t>Total Qualified Facilities Costs</t>
  </si>
  <si>
    <t>All Other Generation Resources</t>
  </si>
  <si>
    <t>(Excl. West Hydro, Mid C, and QF)</t>
  </si>
  <si>
    <t>500 - 514</t>
  </si>
  <si>
    <t>Steam Operation &amp; Maintenance Expense</t>
  </si>
  <si>
    <t>Page 2.5</t>
  </si>
  <si>
    <t>East Hydro Operation &amp; Maintenance Expense</t>
  </si>
  <si>
    <t>Page 2.7, East only</t>
  </si>
  <si>
    <t>546 - 554</t>
  </si>
  <si>
    <t>Other Generation Operation &amp; Maintenance Expense</t>
  </si>
  <si>
    <t>Page 2.8</t>
  </si>
  <si>
    <t>Other Purchased Power Contracts</t>
  </si>
  <si>
    <t>GRID less QF and Mid-C</t>
  </si>
  <si>
    <t>SO2 Emission Allowances</t>
  </si>
  <si>
    <t>Page 2.4</t>
  </si>
  <si>
    <t>403SP</t>
  </si>
  <si>
    <t>Steam Depreciation Expense</t>
  </si>
  <si>
    <t>Page 2.15</t>
  </si>
  <si>
    <t>East Hydro Depreciation Expense</t>
  </si>
  <si>
    <t>Page 2.15, East only</t>
  </si>
  <si>
    <t>403OP</t>
  </si>
  <si>
    <t>Other Generation Depreciation Expense</t>
  </si>
  <si>
    <t>403MP</t>
  </si>
  <si>
    <t>Mining Depreciation Expense</t>
  </si>
  <si>
    <t>East Hydro Relicensing Amortization</t>
  </si>
  <si>
    <t>Page 2.16, East only</t>
  </si>
  <si>
    <t>Amortization of Plant Acquisition Costs</t>
  </si>
  <si>
    <t>Page 2.17</t>
  </si>
  <si>
    <t>Total All Other Operating Expenses</t>
  </si>
  <si>
    <t>310 - 316</t>
  </si>
  <si>
    <t>Steam Electric Plant in Service</t>
  </si>
  <si>
    <t>Page 2.21</t>
  </si>
  <si>
    <t>East Hydro Electric Plant in Service</t>
  </si>
  <si>
    <t>Page 2.23, East only</t>
  </si>
  <si>
    <t>East Hydro Relicensing</t>
  </si>
  <si>
    <t>Page 2.29, East only</t>
  </si>
  <si>
    <t>340 - 346</t>
  </si>
  <si>
    <t>Other Electric Plant in Service</t>
  </si>
  <si>
    <t>Page 2.24</t>
  </si>
  <si>
    <t>Page 2.28</t>
  </si>
  <si>
    <t>108SP</t>
  </si>
  <si>
    <t>Steam Accumulated Depreciation Reserve</t>
  </si>
  <si>
    <t>Page 2.36</t>
  </si>
  <si>
    <t>108OP</t>
  </si>
  <si>
    <t>Other Generation Accumulated Depreciation Reserve</t>
  </si>
  <si>
    <t>108MP</t>
  </si>
  <si>
    <t>Other Accumulated Depreciation Reserve</t>
  </si>
  <si>
    <t>Page 2.38, East only</t>
  </si>
  <si>
    <t>East Hydro Accumulated Depreciation Reserve</t>
  </si>
  <si>
    <t>Page 2.36, East only</t>
  </si>
  <si>
    <t>East Hydro Relicensing Accumulated Reserve</t>
  </si>
  <si>
    <t>Page 2.39, East only</t>
  </si>
  <si>
    <t>Electric Plant Acquisition Adjustment</t>
  </si>
  <si>
    <t>Page 2.31</t>
  </si>
  <si>
    <t>Accumulated Provision Acquisition Adjustment</t>
  </si>
  <si>
    <t>Fuel Stock</t>
  </si>
  <si>
    <t>Page 2.32</t>
  </si>
  <si>
    <t>253.16 - 253.19</t>
  </si>
  <si>
    <t>Joint Owner WC Deposit</t>
  </si>
  <si>
    <t>Page 2.34</t>
  </si>
  <si>
    <t>Materials &amp; Supplies</t>
  </si>
  <si>
    <t>East Hydro Materials &amp; Supplies</t>
  </si>
  <si>
    <t>Total Net Rate Base</t>
  </si>
  <si>
    <t>Total Annual Embedded Costs</t>
  </si>
  <si>
    <t>COINCIDENTAL PEAKS</t>
  </si>
  <si>
    <t>Non-FERC</t>
  </si>
  <si>
    <t>Month</t>
  </si>
  <si>
    <t>Day</t>
  </si>
  <si>
    <t>Time</t>
  </si>
  <si>
    <t>OR</t>
  </si>
  <si>
    <t>WA</t>
  </si>
  <si>
    <t>CA</t>
  </si>
  <si>
    <t>E. WY</t>
  </si>
  <si>
    <t>ID</t>
  </si>
  <si>
    <t>W. WY</t>
  </si>
  <si>
    <t>UT</t>
  </si>
  <si>
    <t>(less)</t>
  </si>
  <si>
    <t>=</t>
  </si>
  <si>
    <t>equals</t>
  </si>
  <si>
    <t xml:space="preserve"> </t>
  </si>
  <si>
    <t xml:space="preserve">COINCIDENTAL PEAK SERVED FROM COMPANY RESOURCES  </t>
  </si>
  <si>
    <t>+</t>
  </si>
  <si>
    <t>plus</t>
  </si>
  <si>
    <t>ENERGY</t>
  </si>
  <si>
    <t>Rocky Mountain Power</t>
  </si>
  <si>
    <t>System Generation (Pac. Power Costs on SG)</t>
  </si>
  <si>
    <t>System Generation (R.M.P. Costs on SG)</t>
  </si>
  <si>
    <t>Divisional Generation - Pac. Power</t>
  </si>
  <si>
    <t>Divisional Generation - R.M.P.</t>
  </si>
  <si>
    <t>System Energy (Pac. Power Costs on SE)</t>
  </si>
  <si>
    <t>System Energy (R.M.P. Costs on SE)</t>
  </si>
  <si>
    <t>Divisional Energy - Pac. Power</t>
  </si>
  <si>
    <t>Divisional Energy - R.M.P.</t>
  </si>
  <si>
    <t>System Overhead (Pac. Power Costs on SO)</t>
  </si>
  <si>
    <t>System Overhead (R.M.P. Costs on SO)</t>
  </si>
  <si>
    <t>Divisional Overhead - Pac. Power</t>
  </si>
  <si>
    <t>System Gross Plant - Pac. Power</t>
  </si>
  <si>
    <t>System Gross Plant - R.M.P.</t>
  </si>
  <si>
    <t>Division Net Plant General-Mine - Pac. Power</t>
  </si>
  <si>
    <t>Division Net Plant General-Mine - R.M.P.</t>
  </si>
  <si>
    <t>Division Net Plant Intangible - Pac. Power</t>
  </si>
  <si>
    <t>Division Net Plant Intangible - R.M.P.</t>
  </si>
  <si>
    <t>Division Net Plant Steam - Pac. Power</t>
  </si>
  <si>
    <t>Division Net Plant Steam - R.M.P.</t>
  </si>
  <si>
    <t>Division Net Plant Hydro - Pac. Power</t>
  </si>
  <si>
    <t>Division Net Plant Hydro - R.M.P.</t>
  </si>
  <si>
    <t>System Net Hydro Plant-Pac. Power</t>
  </si>
  <si>
    <t>System Net Hydro Plant-R.M.P.</t>
  </si>
  <si>
    <t>Customer - Pac. Power</t>
  </si>
  <si>
    <t>Customer - R.M.P.</t>
  </si>
  <si>
    <t>Blank</t>
  </si>
  <si>
    <t>Wyo-PPL</t>
  </si>
  <si>
    <t>Idaho</t>
  </si>
  <si>
    <t>Wyo-UPL</t>
  </si>
  <si>
    <t>NUCLEAR PRODUCTION PLANT</t>
  </si>
  <si>
    <t>DISTRIBUTION PLANT - PACIFIC POWER</t>
  </si>
  <si>
    <t>DIVISION NET PLANT DISTRIBUTION PACIFIC POWER</t>
  </si>
  <si>
    <t>DISTRIBUTION PLANT - ROCKY MOUNTAIN POWER</t>
  </si>
  <si>
    <t>DIVISION NET PLANT DISTRIBUTION R.M.P.</t>
  </si>
  <si>
    <t>Remove Capital Lease</t>
  </si>
  <si>
    <t>SYSTEM NET PLANT MINING</t>
  </si>
  <si>
    <t>DITEXP:</t>
  </si>
  <si>
    <t>Pacific Power</t>
  </si>
  <si>
    <t xml:space="preserve">     Total Pacific Power</t>
  </si>
  <si>
    <t xml:space="preserve">     Total Rocky Mountain Power</t>
  </si>
  <si>
    <t>Pacific Power Customers</t>
  </si>
  <si>
    <t>Customer Service Pacific Power factor - CNP</t>
  </si>
  <si>
    <t>Rocky Mountain Power Customers</t>
  </si>
  <si>
    <t>Customer Service R.M.P. factor - CNU</t>
  </si>
  <si>
    <t>CIAC FACTOR: Same as (SNPD Factor)</t>
  </si>
  <si>
    <t>Division Net Plant Nuclear Pacific Power</t>
  </si>
  <si>
    <t>Division Net Plant Nuclear Rocky Mountain Power</t>
  </si>
  <si>
    <t>302 &amp; 182M</t>
  </si>
  <si>
    <t>Utah Annual Qualified Facilities Costs</t>
  </si>
  <si>
    <t>Oregon Annual Qualified Facilities Costs</t>
  </si>
  <si>
    <t>Idaho Annual Qualified Facilities Costs</t>
  </si>
  <si>
    <t>WYU Annual Qualified Facilities Costs</t>
  </si>
  <si>
    <t>WYP Annual Qualified Facilities Costs</t>
  </si>
  <si>
    <t>California Annual Qualified Facilities Costs</t>
  </si>
  <si>
    <t>Washington Annual Qualified Facilities Costs</t>
  </si>
  <si>
    <t>Page 2.20</t>
  </si>
  <si>
    <t>James River Adj (Tab 5)</t>
  </si>
  <si>
    <t xml:space="preserve"> Wyo-UPL</t>
  </si>
  <si>
    <t>FERC-UPL</t>
  </si>
  <si>
    <t>Adjustments for Curtailments, Buy-Throughs and Load No Longer Served (Reductions to Load)</t>
  </si>
  <si>
    <t>Year</t>
  </si>
  <si>
    <t>LOADS SERVED FROM COMPANY RESOURCES  (NPC)</t>
  </si>
  <si>
    <t>Pac. Power</t>
  </si>
  <si>
    <t>R.M.P.</t>
  </si>
  <si>
    <t>Wells</t>
  </si>
  <si>
    <t>Rocky Reach</t>
  </si>
  <si>
    <t>Wanapum</t>
  </si>
  <si>
    <t>Priority</t>
  </si>
  <si>
    <t>Displacement</t>
  </si>
  <si>
    <t>Surplus</t>
  </si>
  <si>
    <t>SSCC Factor</t>
  </si>
  <si>
    <t>SSEC Factor</t>
  </si>
  <si>
    <t>Page Ref.</t>
  </si>
  <si>
    <t>Tax Depreciation by Function</t>
  </si>
  <si>
    <t>Tax Depr factor</t>
  </si>
  <si>
    <t>OREGON</t>
  </si>
  <si>
    <t>MONTANA</t>
  </si>
  <si>
    <t xml:space="preserve"> UTAH</t>
  </si>
  <si>
    <t xml:space="preserve"> IDAHO</t>
  </si>
  <si>
    <t>Fixed</t>
  </si>
  <si>
    <t>AVERAGE FACTORS</t>
  </si>
  <si>
    <t>Divisional Overhead - R.M.P.</t>
  </si>
  <si>
    <t>LOADS FOR JURISDICTIONAL  ALLOCATION (CP)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</si>
  <si>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</si>
  <si>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</si>
  <si>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</si>
  <si>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</si>
  <si>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</si>
  <si>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</si>
  <si>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</si>
  <si>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</si>
  <si>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</si>
  <si>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</si>
  <si>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</si>
  <si>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DNPD &amp; SNPD</t>
  </si>
  <si>
    <t>Not Used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</si>
  <si>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</si>
  <si>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</si>
  <si>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</si>
  <si>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</si>
  <si>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</si>
  <si>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</si>
  <si>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</si>
  <si>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</si>
  <si>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</si>
  <si>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WCA_CAGW 2007+ -Marengo</t>
  </si>
  <si>
    <t>WCA CAGW 2007+ -Goodnoe</t>
  </si>
  <si>
    <t>WCA - General 2007+</t>
  </si>
  <si>
    <t>WCA - JBG 2007+</t>
  </si>
  <si>
    <t>Non Utility</t>
  </si>
  <si>
    <t>Current Total M Difference</t>
  </si>
  <si>
    <t>Jan</t>
  </si>
  <si>
    <t>THIS SECTION OF THE FACTOR INPUT DEALS WITH THE ENERGY OF CHOLLA IV/APS</t>
  </si>
  <si>
    <t>THIS SECTION OF THE FACTOR INPUT DEALS WITH THE ENERGY OF SEASONAL PURCHASE CONTRACTS</t>
  </si>
  <si>
    <t>FORECAST LOADS (CP)</t>
  </si>
  <si>
    <t xml:space="preserve"> WYOMING-PPL</t>
  </si>
  <si>
    <t xml:space="preserve"> WYOMING-UPL</t>
  </si>
  <si>
    <t>WYOMING</t>
  </si>
  <si>
    <t>WY</t>
  </si>
  <si>
    <t>HIDE</t>
  </si>
  <si>
    <t>Wyoming</t>
  </si>
  <si>
    <t xml:space="preserve">  </t>
  </si>
  <si>
    <t>NUCLEAR:</t>
  </si>
  <si>
    <t>HYDRO:</t>
  </si>
  <si>
    <t>OTHER:</t>
  </si>
  <si>
    <t>OTHER PRODUCTION PLANT  (EXCLUDES EXPERIMENTAL)</t>
  </si>
  <si>
    <t>PRODUCTION:</t>
  </si>
  <si>
    <t>TRANSMISSION:</t>
  </si>
  <si>
    <t xml:space="preserve">TRANSMISSION PLANT </t>
  </si>
  <si>
    <t xml:space="preserve">SYSTEM NET PLANT TRANSMISSION </t>
  </si>
  <si>
    <t>DISTRIBUTION:</t>
  </si>
  <si>
    <t>DIVISION NET PLANT DISTRIBUTION</t>
  </si>
  <si>
    <t>GENERAL:</t>
  </si>
  <si>
    <t>MINING:</t>
  </si>
  <si>
    <t xml:space="preserve">GENERAL MINING PLANT </t>
  </si>
  <si>
    <t>INTANGIBLE:</t>
  </si>
  <si>
    <t xml:space="preserve">INTANGIBLE PLANT </t>
  </si>
  <si>
    <t>GROSS PLANT:</t>
  </si>
  <si>
    <t xml:space="preserve">GROSS PLANT-SYSTEM FACTOR </t>
  </si>
  <si>
    <t>DITBAL:</t>
  </si>
  <si>
    <t>Oregon Extra Book Depreciation</t>
  </si>
  <si>
    <t>Wyo-PP&amp;L</t>
  </si>
  <si>
    <t>Wyo-UP&amp;L</t>
  </si>
  <si>
    <t>State Specific</t>
  </si>
  <si>
    <t>Ref Page 11.16</t>
  </si>
  <si>
    <t>Ref Page 11.15</t>
  </si>
  <si>
    <t>Pg 11.17</t>
  </si>
  <si>
    <t>Pg 11.8</t>
  </si>
  <si>
    <t>Pg 11.7</t>
  </si>
  <si>
    <t>Pg 11.19</t>
  </si>
  <si>
    <t>Pg 11.18</t>
  </si>
  <si>
    <t>Pg 11.20</t>
  </si>
  <si>
    <t>Pg 11.21</t>
  </si>
  <si>
    <t>Pg 11.6</t>
  </si>
  <si>
    <t>Pg 11.4</t>
  </si>
  <si>
    <t>Pg 11.11</t>
  </si>
  <si>
    <t>Pg 11.12</t>
  </si>
  <si>
    <t>Pg 11.10</t>
  </si>
  <si>
    <t>Pg 11.5</t>
  </si>
  <si>
    <t>Pg 11.13</t>
  </si>
  <si>
    <t>Pg 11.9</t>
  </si>
  <si>
    <t>Pg 11.14</t>
  </si>
  <si>
    <t>Production Tax Credits</t>
  </si>
  <si>
    <t>James River</t>
  </si>
  <si>
    <t>REC Revenues</t>
  </si>
  <si>
    <t>REC Revenues (Tab 3)</t>
  </si>
  <si>
    <t>Average Balance</t>
  </si>
  <si>
    <t>Revised Protocol ECD</t>
  </si>
  <si>
    <t>404IP / 404HP</t>
  </si>
  <si>
    <t>111IP / 111HP</t>
  </si>
  <si>
    <t>404IP / 404 HP</t>
  </si>
  <si>
    <t>2010 Protocol ECD</t>
  </si>
  <si>
    <t>Utah General Rate Case</t>
  </si>
  <si>
    <t>Pro Forma Factors May 31, 2013</t>
  </si>
  <si>
    <t>UTAH GENERAL RATE CASE</t>
  </si>
  <si>
    <t>Utah General Rate Case - May 2013</t>
  </si>
  <si>
    <t>UTAH</t>
  </si>
  <si>
    <t>Twelve Months Ending May 31, 2013</t>
  </si>
  <si>
    <t>Twelve Months Ended May 31, 2013</t>
  </si>
  <si>
    <t xml:space="preserve">Adjustments for Ancillary Services Contracts including Reserves (Additions to Load) </t>
  </si>
  <si>
    <t>FORECAST LOADS (MWh)</t>
  </si>
  <si>
    <t>LOADS FOR JURISDICTIONAL  ALLOCATION (MWh)</t>
  </si>
  <si>
    <t>Pacificorp</t>
  </si>
  <si>
    <t>Mwh</t>
  </si>
  <si>
    <t>$/Mwh</t>
  </si>
  <si>
    <t>2010 Protocol Average Factors</t>
  </si>
  <si>
    <t>2010 PROTOCOL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</si>
</sst>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00000000_);\(#,##0.000000000\)"/>
    <numFmt numFmtId="167" formatCode="#,##0.000000000000000000000_);\(#,##0.000000000000000000000\)"/>
    <numFmt numFmtId="168" formatCode="0.000000000000%"/>
    <numFmt numFmtId="169" formatCode="#,##0.0"/>
    <numFmt numFmtId="170" formatCode="0.0"/>
    <numFmt numFmtId="171" formatCode="[$-409]mmmm\-yy;@"/>
    <numFmt numFmtId="172" formatCode="_(* #,##0.0_);_(* \(#,##0.0\);_(* &quot;-&quot;??_);_(@_)"/>
    <numFmt numFmtId="173" formatCode="[$-409]mmm\-yy;@"/>
    <numFmt numFmtId="174" formatCode="_(* #,##0.000_);_(* \(#,##0.000\);_(* &quot;-&quot;??_);_(@_)"/>
    <numFmt numFmtId="175" formatCode="_(* #,##0.00000_);_(* \(#,##0.00000\);_(* &quot;-&quot;??_);_(@_)"/>
    <numFmt numFmtId="176" formatCode="0.0%"/>
    <numFmt numFmtId="177" formatCode="0.000%"/>
    <numFmt numFmtId="178" formatCode="_(* #,##0.0_);_(* \(#,##0.0\);_(* &quot;-&quot;?_);_(@_)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Arial MT"/>
      <family val="2"/>
    </font>
    <font>
      <b/>
      <sz val="8"/>
      <name val="Arial MT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7"/>
      <name val="Arial MT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2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18" fillId="33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59" applyNumberFormat="1" applyFont="1" applyAlignment="1">
      <alignment/>
    </xf>
    <xf numFmtId="10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165" fontId="4" fillId="0" borderId="10" xfId="42" applyNumberFormat="1" applyFont="1" applyBorder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9" fontId="4" fillId="0" borderId="0" xfId="59" applyFont="1" applyAlignment="1">
      <alignment/>
    </xf>
    <xf numFmtId="37" fontId="4" fillId="0" borderId="0" xfId="0" applyNumberFormat="1" applyFont="1" applyAlignment="1" quotePrefix="1">
      <alignment/>
    </xf>
    <xf numFmtId="37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quotePrefix="1">
      <alignment/>
    </xf>
    <xf numFmtId="17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7" fontId="0" fillId="0" borderId="11" xfId="0" applyNumberFormat="1" applyBorder="1" applyAlignment="1">
      <alignment/>
    </xf>
    <xf numFmtId="37" fontId="2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/>
    </xf>
    <xf numFmtId="0" fontId="2" fillId="0" borderId="13" xfId="0" applyFont="1" applyBorder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37" fontId="13" fillId="0" borderId="0" xfId="0" applyNumberFormat="1" applyFont="1" applyFill="1" applyAlignment="1">
      <alignment/>
    </xf>
    <xf numFmtId="165" fontId="13" fillId="0" borderId="0" xfId="42" applyNumberFormat="1" applyFont="1" applyFill="1" applyAlignment="1">
      <alignment/>
    </xf>
    <xf numFmtId="37" fontId="14" fillId="0" borderId="0" xfId="0" applyNumberFormat="1" applyFont="1" applyFill="1" applyAlignment="1" quotePrefix="1">
      <alignment/>
    </xf>
    <xf numFmtId="165" fontId="14" fillId="0" borderId="0" xfId="42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Fill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7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5" fontId="2" fillId="0" borderId="0" xfId="42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5" fontId="4" fillId="0" borderId="11" xfId="0" applyNumberFormat="1" applyFont="1" applyFill="1" applyBorder="1" applyAlignment="1">
      <alignment/>
    </xf>
    <xf numFmtId="164" fontId="4" fillId="0" borderId="0" xfId="5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0" fontId="6" fillId="0" borderId="0" xfId="59" applyNumberFormat="1" applyFont="1" applyFill="1" applyAlignment="1">
      <alignment/>
    </xf>
    <xf numFmtId="165" fontId="6" fillId="0" borderId="19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5" fontId="6" fillId="0" borderId="20" xfId="42" applyNumberFormat="1" applyFont="1" applyFill="1" applyBorder="1" applyAlignment="1">
      <alignment/>
    </xf>
    <xf numFmtId="165" fontId="6" fillId="0" borderId="11" xfId="42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0" fontId="6" fillId="0" borderId="19" xfId="59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170" fontId="6" fillId="0" borderId="19" xfId="0" applyNumberFormat="1" applyFont="1" applyFill="1" applyBorder="1" applyAlignment="1">
      <alignment/>
    </xf>
    <xf numFmtId="170" fontId="6" fillId="0" borderId="0" xfId="0" applyNumberFormat="1" applyFont="1" applyFill="1" applyAlignment="1">
      <alignment/>
    </xf>
    <xf numFmtId="170" fontId="6" fillId="0" borderId="2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7" fillId="0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0" fontId="0" fillId="0" borderId="11" xfId="59" applyNumberFormat="1" applyFont="1" applyBorder="1" applyAlignment="1">
      <alignment/>
    </xf>
    <xf numFmtId="43" fontId="0" fillId="0" borderId="0" xfId="42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34" borderId="15" xfId="0" applyFont="1" applyFill="1" applyBorder="1" applyAlignment="1">
      <alignment horizontal="centerContinuous"/>
    </xf>
    <xf numFmtId="0" fontId="0" fillId="34" borderId="0" xfId="0" applyFont="1" applyFill="1" applyAlignment="1">
      <alignment horizontal="right" wrapText="1"/>
    </xf>
    <xf numFmtId="165" fontId="0" fillId="34" borderId="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Continuous"/>
    </xf>
    <xf numFmtId="0" fontId="6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3" fontId="6" fillId="34" borderId="0" xfId="0" applyNumberFormat="1" applyFont="1" applyFill="1" applyAlignment="1">
      <alignment/>
    </xf>
    <xf numFmtId="164" fontId="6" fillId="34" borderId="0" xfId="0" applyNumberFormat="1" applyFont="1" applyFill="1" applyAlignment="1">
      <alignment/>
    </xf>
    <xf numFmtId="164" fontId="6" fillId="34" borderId="0" xfId="0" applyNumberFormat="1" applyFont="1" applyFill="1" applyAlignment="1" quotePrefix="1">
      <alignment/>
    </xf>
    <xf numFmtId="169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164" fontId="4" fillId="34" borderId="0" xfId="59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 quotePrefix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10" xfId="42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165" fontId="4" fillId="0" borderId="11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7" fontId="6" fillId="0" borderId="0" xfId="0" applyNumberFormat="1" applyFont="1" applyFill="1" applyAlignment="1" quotePrefix="1">
      <alignment horizontal="left"/>
    </xf>
    <xf numFmtId="17" fontId="6" fillId="0" borderId="11" xfId="0" applyNumberFormat="1" applyFont="1" applyFill="1" applyBorder="1" applyAlignment="1" quotePrefix="1">
      <alignment horizontal="left"/>
    </xf>
    <xf numFmtId="0" fontId="4" fillId="0" borderId="0" xfId="0" applyFont="1" applyFill="1" applyAlignment="1">
      <alignment horizontal="left"/>
    </xf>
    <xf numFmtId="165" fontId="6" fillId="0" borderId="0" xfId="42" applyNumberFormat="1" applyFont="1" applyFill="1" applyAlignment="1">
      <alignment horizontal="left"/>
    </xf>
    <xf numFmtId="165" fontId="6" fillId="0" borderId="11" xfId="42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0" fontId="6" fillId="0" borderId="0" xfId="59" applyNumberFormat="1" applyFont="1" applyFill="1" applyAlignment="1">
      <alignment horizontal="center"/>
    </xf>
    <xf numFmtId="10" fontId="6" fillId="0" borderId="11" xfId="59" applyNumberFormat="1" applyFont="1" applyFill="1" applyBorder="1" applyAlignment="1">
      <alignment horizontal="center"/>
    </xf>
    <xf numFmtId="9" fontId="6" fillId="0" borderId="0" xfId="59" applyNumberFormat="1" applyFont="1" applyFill="1" applyAlignment="1">
      <alignment horizontal="center"/>
    </xf>
    <xf numFmtId="9" fontId="6" fillId="0" borderId="11" xfId="59" applyNumberFormat="1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/>
    </xf>
    <xf numFmtId="164" fontId="4" fillId="0" borderId="0" xfId="59" applyNumberFormat="1" applyFont="1" applyFill="1" applyAlignment="1">
      <alignment horizontal="left"/>
    </xf>
    <xf numFmtId="164" fontId="4" fillId="0" borderId="0" xfId="59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0" fontId="6" fillId="0" borderId="0" xfId="59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" fontId="2" fillId="0" borderId="0" xfId="0" applyNumberFormat="1" applyFont="1" applyFill="1" applyAlignment="1" quotePrefix="1">
      <alignment horizontal="left"/>
    </xf>
    <xf numFmtId="0" fontId="0" fillId="0" borderId="18" xfId="0" applyNumberFormat="1" applyFont="1" applyFill="1" applyBorder="1" applyAlignment="1">
      <alignment horizontal="center"/>
    </xf>
    <xf numFmtId="9" fontId="0" fillId="0" borderId="0" xfId="59" applyFont="1" applyFill="1" applyAlignment="1">
      <alignment/>
    </xf>
    <xf numFmtId="9" fontId="4" fillId="0" borderId="0" xfId="59" applyFont="1" applyFill="1" applyAlignment="1">
      <alignment/>
    </xf>
    <xf numFmtId="9" fontId="6" fillId="0" borderId="0" xfId="59" applyFont="1" applyFill="1" applyBorder="1" applyAlignment="1">
      <alignment horizontal="right"/>
    </xf>
    <xf numFmtId="9" fontId="4" fillId="0" borderId="0" xfId="59" applyFont="1" applyFill="1" applyBorder="1" applyAlignment="1">
      <alignment/>
    </xf>
    <xf numFmtId="9" fontId="6" fillId="0" borderId="0" xfId="59" applyFont="1" applyFill="1" applyAlignment="1">
      <alignment/>
    </xf>
    <xf numFmtId="0" fontId="2" fillId="0" borderId="23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37" fontId="4" fillId="0" borderId="0" xfId="0" applyNumberFormat="1" applyFont="1" applyFill="1" applyBorder="1" applyAlignment="1" quotePrefix="1">
      <alignment horizontal="right"/>
    </xf>
    <xf numFmtId="10" fontId="4" fillId="0" borderId="0" xfId="59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3" fontId="4" fillId="35" borderId="0" xfId="0" applyNumberFormat="1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7" fontId="4" fillId="35" borderId="0" xfId="0" applyNumberFormat="1" applyFont="1" applyFill="1" applyAlignment="1">
      <alignment/>
    </xf>
    <xf numFmtId="37" fontId="4" fillId="35" borderId="10" xfId="0" applyNumberFormat="1" applyFont="1" applyFill="1" applyBorder="1" applyAlignment="1">
      <alignment/>
    </xf>
    <xf numFmtId="164" fontId="4" fillId="35" borderId="0" xfId="0" applyNumberFormat="1" applyFont="1" applyFill="1" applyAlignment="1">
      <alignment/>
    </xf>
    <xf numFmtId="164" fontId="4" fillId="35" borderId="0" xfId="59" applyNumberFormat="1" applyFont="1" applyFill="1" applyAlignment="1">
      <alignment/>
    </xf>
    <xf numFmtId="165" fontId="4" fillId="35" borderId="10" xfId="42" applyNumberFormat="1" applyFont="1" applyFill="1" applyBorder="1" applyAlignment="1">
      <alignment/>
    </xf>
    <xf numFmtId="37" fontId="4" fillId="35" borderId="0" xfId="0" applyNumberFormat="1" applyFont="1" applyFill="1" applyBorder="1" applyAlignment="1">
      <alignment/>
    </xf>
    <xf numFmtId="165" fontId="4" fillId="35" borderId="0" xfId="0" applyNumberFormat="1" applyFont="1" applyFill="1" applyAlignment="1">
      <alignment/>
    </xf>
    <xf numFmtId="37" fontId="4" fillId="35" borderId="11" xfId="0" applyNumberFormat="1" applyFont="1" applyFill="1" applyBorder="1" applyAlignment="1">
      <alignment/>
    </xf>
    <xf numFmtId="165" fontId="4" fillId="35" borderId="11" xfId="42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10" fontId="4" fillId="35" borderId="0" xfId="0" applyNumberFormat="1" applyFont="1" applyFill="1" applyAlignment="1">
      <alignment/>
    </xf>
    <xf numFmtId="37" fontId="4" fillId="35" borderId="0" xfId="0" applyNumberFormat="1" applyFont="1" applyFill="1" applyBorder="1" applyAlignment="1" quotePrefix="1">
      <alignment horizontal="right"/>
    </xf>
    <xf numFmtId="10" fontId="4" fillId="35" borderId="0" xfId="59" applyNumberFormat="1" applyFont="1" applyFill="1" applyBorder="1" applyAlignment="1">
      <alignment/>
    </xf>
    <xf numFmtId="37" fontId="4" fillId="35" borderId="0" xfId="0" applyNumberFormat="1" applyFont="1" applyFill="1" applyAlignment="1" quotePrefix="1">
      <alignment/>
    </xf>
    <xf numFmtId="37" fontId="4" fillId="35" borderId="12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65" fontId="4" fillId="35" borderId="0" xfId="42" applyNumberFormat="1" applyFont="1" applyFill="1" applyAlignment="1">
      <alignment/>
    </xf>
    <xf numFmtId="164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8" xfId="59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18" xfId="59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0" fontId="0" fillId="0" borderId="18" xfId="59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readingOrder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 quotePrefix="1">
      <alignment horizontal="left"/>
    </xf>
    <xf numFmtId="17" fontId="3" fillId="0" borderId="0" xfId="0" applyNumberFormat="1" applyFont="1" applyFill="1" applyAlignment="1" quotePrefix="1">
      <alignment horizontal="left"/>
    </xf>
    <xf numFmtId="165" fontId="0" fillId="0" borderId="11" xfId="42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7" fillId="35" borderId="0" xfId="0" applyFont="1" applyFill="1" applyAlignment="1">
      <alignment horizontal="center"/>
    </xf>
    <xf numFmtId="0" fontId="17" fillId="35" borderId="11" xfId="0" applyFont="1" applyFill="1" applyBorder="1" applyAlignment="1">
      <alignment horizontal="center"/>
    </xf>
    <xf numFmtId="165" fontId="4" fillId="35" borderId="11" xfId="0" applyNumberFormat="1" applyFont="1" applyFill="1" applyBorder="1" applyAlignment="1">
      <alignment/>
    </xf>
    <xf numFmtId="165" fontId="4" fillId="35" borderId="0" xfId="0" applyNumberFormat="1" applyFont="1" applyFill="1" applyBorder="1" applyAlignment="1">
      <alignment/>
    </xf>
    <xf numFmtId="165" fontId="6" fillId="35" borderId="0" xfId="42" applyNumberFormat="1" applyFont="1" applyFill="1" applyAlignment="1">
      <alignment/>
    </xf>
    <xf numFmtId="165" fontId="6" fillId="35" borderId="11" xfId="42" applyNumberFormat="1" applyFont="1" applyFill="1" applyBorder="1" applyAlignment="1">
      <alignment/>
    </xf>
    <xf numFmtId="165" fontId="6" fillId="35" borderId="0" xfId="0" applyNumberFormat="1" applyFont="1" applyFill="1" applyAlignment="1">
      <alignment/>
    </xf>
    <xf numFmtId="10" fontId="6" fillId="35" borderId="0" xfId="59" applyNumberFormat="1" applyFont="1" applyFill="1" applyAlignment="1">
      <alignment/>
    </xf>
    <xf numFmtId="170" fontId="6" fillId="35" borderId="0" xfId="0" applyNumberFormat="1" applyFont="1" applyFill="1" applyAlignment="1">
      <alignment/>
    </xf>
    <xf numFmtId="170" fontId="6" fillId="35" borderId="11" xfId="0" applyNumberFormat="1" applyFont="1" applyFill="1" applyBorder="1" applyAlignment="1">
      <alignment/>
    </xf>
    <xf numFmtId="172" fontId="6" fillId="35" borderId="0" xfId="0" applyNumberFormat="1" applyFont="1" applyFill="1" applyAlignment="1">
      <alignment/>
    </xf>
    <xf numFmtId="10" fontId="6" fillId="35" borderId="0" xfId="0" applyNumberFormat="1" applyFont="1" applyFill="1" applyAlignment="1">
      <alignment/>
    </xf>
    <xf numFmtId="0" fontId="55" fillId="36" borderId="0" xfId="0" applyFont="1" applyFill="1" applyAlignment="1">
      <alignment horizontal="centerContinuous"/>
    </xf>
    <xf numFmtId="3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7" fontId="2" fillId="0" borderId="10" xfId="0" applyNumberFormat="1" applyFont="1" applyFill="1" applyBorder="1" applyAlignment="1">
      <alignment/>
    </xf>
    <xf numFmtId="10" fontId="0" fillId="0" borderId="11" xfId="59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4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65" fontId="0" fillId="0" borderId="10" xfId="0" applyNumberFormat="1" applyFill="1" applyBorder="1" applyAlignment="1">
      <alignment/>
    </xf>
    <xf numFmtId="43" fontId="0" fillId="0" borderId="11" xfId="42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0" xfId="0" applyNumberFormat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37" borderId="0" xfId="42" applyNumberFormat="1" applyFont="1" applyFill="1" applyAlignment="1">
      <alignment/>
    </xf>
    <xf numFmtId="43" fontId="0" fillId="37" borderId="0" xfId="42" applyFont="1" applyFill="1" applyAlignment="1">
      <alignment/>
    </xf>
    <xf numFmtId="165" fontId="0" fillId="37" borderId="0" xfId="0" applyNumberFormat="1" applyFill="1" applyAlignment="1">
      <alignment/>
    </xf>
    <xf numFmtId="165" fontId="0" fillId="37" borderId="0" xfId="42" applyNumberFormat="1" applyFont="1" applyFill="1" applyBorder="1" applyAlignment="1">
      <alignment/>
    </xf>
    <xf numFmtId="165" fontId="0" fillId="37" borderId="11" xfId="42" applyNumberFormat="1" applyFont="1" applyFill="1" applyBorder="1" applyAlignment="1">
      <alignment/>
    </xf>
    <xf numFmtId="43" fontId="0" fillId="37" borderId="11" xfId="42" applyFont="1" applyFill="1" applyBorder="1" applyAlignment="1">
      <alignment/>
    </xf>
    <xf numFmtId="165" fontId="0" fillId="37" borderId="11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38" fillId="0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left"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2" fontId="0" fillId="34" borderId="12" xfId="42" applyNumberFormat="1" applyFont="1" applyFill="1" applyBorder="1" applyAlignment="1">
      <alignment/>
    </xf>
    <xf numFmtId="172" fontId="0" fillId="0" borderId="17" xfId="42" applyNumberFormat="1" applyFont="1" applyFill="1" applyBorder="1" applyAlignment="1">
      <alignment/>
    </xf>
    <xf numFmtId="172" fontId="0" fillId="0" borderId="12" xfId="42" applyNumberFormat="1" applyFont="1" applyFill="1" applyBorder="1" applyAlignment="1">
      <alignment/>
    </xf>
    <xf numFmtId="165" fontId="0" fillId="0" borderId="18" xfId="42" applyNumberFormat="1" applyFont="1" applyBorder="1" applyAlignment="1">
      <alignment horizontal="right"/>
    </xf>
    <xf numFmtId="165" fontId="0" fillId="0" borderId="18" xfId="42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74" fontId="0" fillId="0" borderId="0" xfId="0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left" wrapText="1"/>
    </xf>
    <xf numFmtId="173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165" fontId="0" fillId="0" borderId="0" xfId="42" applyNumberFormat="1" applyFont="1" applyAlignment="1">
      <alignment/>
    </xf>
    <xf numFmtId="165" fontId="0" fillId="34" borderId="0" xfId="42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65" fontId="0" fillId="0" borderId="0" xfId="59" applyNumberFormat="1" applyFont="1" applyFill="1" applyAlignment="1">
      <alignment/>
    </xf>
    <xf numFmtId="10" fontId="0" fillId="0" borderId="0" xfId="59" applyNumberFormat="1" applyFont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65" fontId="0" fillId="35" borderId="18" xfId="42" applyNumberFormat="1" applyFont="1" applyFill="1" applyBorder="1" applyAlignment="1">
      <alignment horizontal="right"/>
    </xf>
    <xf numFmtId="164" fontId="0" fillId="35" borderId="18" xfId="59" applyNumberFormat="1" applyFont="1" applyFill="1" applyBorder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chaText" xfId="60"/>
    <cellStyle name="SAPBEXtitle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2:I24"/>
  <sheetViews>
    <sheetView tabSelected="1" zoomScalePageLayoutView="0" workbookViewId="0" topLeftCell="A1">
      <selection activeCell="E30" sqref="E30"/>
    </sheetView>
  </sheetViews>
  <sheetFormatPr defaultColWidth="9.140625" defaultRowHeight="12.75"/>
  <sheetData>
    <row r="12" spans="1:9" ht="18">
      <c r="A12" s="86" t="s">
        <v>639</v>
      </c>
      <c r="B12" s="86"/>
      <c r="C12" s="86"/>
      <c r="D12" s="86"/>
      <c r="E12" s="86"/>
      <c r="F12" s="86"/>
      <c r="G12" s="86"/>
      <c r="H12" s="86"/>
      <c r="I12" s="86"/>
    </row>
    <row r="13" spans="1:9" ht="18">
      <c r="A13" s="86" t="s">
        <v>640</v>
      </c>
      <c r="B13" s="86"/>
      <c r="C13" s="86"/>
      <c r="D13" s="86"/>
      <c r="E13" s="86"/>
      <c r="F13" s="86"/>
      <c r="G13" s="86"/>
      <c r="H13" s="86"/>
      <c r="I13" s="86"/>
    </row>
    <row r="14" spans="1:9" ht="18">
      <c r="A14" s="86" t="s">
        <v>652</v>
      </c>
      <c r="B14" s="86"/>
      <c r="C14" s="86"/>
      <c r="D14" s="86"/>
      <c r="E14" s="86"/>
      <c r="F14" s="86"/>
      <c r="G14" s="86"/>
      <c r="H14" s="86"/>
      <c r="I14" s="86"/>
    </row>
    <row r="24" spans="1:9" ht="18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11.1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1009"/>
  <sheetViews>
    <sheetView view="pageBreakPreview" zoomScale="75" zoomScaleNormal="75" zoomScaleSheetLayoutView="75" zoomScalePageLayoutView="0" workbookViewId="0" topLeftCell="A1">
      <pane ySplit="4" topLeftCell="A29" activePane="bottomLeft" state="frozen"/>
      <selection pane="topLeft" activeCell="F18" sqref="F18"/>
      <selection pane="bottomLeft" activeCell="A79" sqref="A79"/>
    </sheetView>
  </sheetViews>
  <sheetFormatPr defaultColWidth="9.140625" defaultRowHeight="12.75"/>
  <cols>
    <col min="1" max="1" width="49.00390625" style="246" bestFit="1" customWidth="1"/>
    <col min="2" max="2" width="19.7109375" style="246" bestFit="1" customWidth="1"/>
    <col min="3" max="3" width="14.421875" style="246" bestFit="1" customWidth="1"/>
    <col min="4" max="4" width="12.57421875" style="246" customWidth="1"/>
    <col min="5" max="5" width="13.7109375" style="246" customWidth="1"/>
    <col min="6" max="6" width="13.8515625" style="246" customWidth="1"/>
    <col min="7" max="7" width="12.00390625" style="348" hidden="1" customWidth="1"/>
    <col min="8" max="8" width="13.28125" style="348" hidden="1" customWidth="1"/>
    <col min="9" max="10" width="13.8515625" style="246" customWidth="1"/>
    <col min="11" max="11" width="13.7109375" style="348" hidden="1" customWidth="1"/>
    <col min="12" max="12" width="13.7109375" style="248" customWidth="1"/>
    <col min="13" max="13" width="12.140625" style="246" customWidth="1"/>
    <col min="14" max="14" width="14.8515625" style="246" customWidth="1"/>
    <col min="15" max="15" width="13.7109375" style="246" customWidth="1"/>
    <col min="16" max="16" width="11.140625" style="246" customWidth="1"/>
    <col min="17" max="16384" width="9.140625" style="246" customWidth="1"/>
  </cols>
  <sheetData>
    <row r="1" spans="1:12" ht="12.75">
      <c r="A1" s="58" t="s">
        <v>641</v>
      </c>
      <c r="G1" s="347" t="s">
        <v>586</v>
      </c>
      <c r="H1" s="347" t="s">
        <v>586</v>
      </c>
      <c r="K1" s="347" t="s">
        <v>586</v>
      </c>
      <c r="L1" s="94" t="s">
        <v>461</v>
      </c>
    </row>
    <row r="2" spans="1:2" ht="12.75">
      <c r="A2" s="275" t="str">
        <f>'11.1'!A13</f>
        <v>Pro Forma Factors May 31, 2013</v>
      </c>
      <c r="B2" s="254" t="s">
        <v>461</v>
      </c>
    </row>
    <row r="3" spans="1:8" ht="12.75">
      <c r="A3" s="1" t="s">
        <v>547</v>
      </c>
      <c r="B3" s="2" t="s">
        <v>653</v>
      </c>
      <c r="C3" s="2"/>
      <c r="G3" s="348" t="s">
        <v>461</v>
      </c>
      <c r="H3" s="348" t="s">
        <v>461</v>
      </c>
    </row>
    <row r="4" spans="1:16" ht="12.75">
      <c r="A4" s="83" t="s">
        <v>0</v>
      </c>
      <c r="B4" s="83" t="s">
        <v>1</v>
      </c>
      <c r="C4" s="83"/>
      <c r="D4" s="176" t="s">
        <v>2</v>
      </c>
      <c r="E4" s="176" t="s">
        <v>3</v>
      </c>
      <c r="F4" s="176" t="s">
        <v>4</v>
      </c>
      <c r="G4" s="221" t="s">
        <v>5</v>
      </c>
      <c r="H4" s="221" t="s">
        <v>493</v>
      </c>
      <c r="I4" s="176" t="s">
        <v>6</v>
      </c>
      <c r="J4" s="176" t="s">
        <v>494</v>
      </c>
      <c r="K4" s="221" t="s">
        <v>524</v>
      </c>
      <c r="L4" s="177" t="s">
        <v>587</v>
      </c>
      <c r="M4" s="176" t="s">
        <v>525</v>
      </c>
      <c r="N4" s="176" t="s">
        <v>7</v>
      </c>
      <c r="O4" s="176" t="s">
        <v>8</v>
      </c>
      <c r="P4" s="83" t="s">
        <v>539</v>
      </c>
    </row>
    <row r="5" spans="1:16" ht="13.5" customHeight="1">
      <c r="A5" s="84" t="s">
        <v>9</v>
      </c>
      <c r="B5" s="84" t="s">
        <v>10</v>
      </c>
      <c r="C5" s="84"/>
      <c r="D5" s="313" t="s">
        <v>11</v>
      </c>
      <c r="E5" s="313" t="s">
        <v>11</v>
      </c>
      <c r="F5" s="313" t="s">
        <v>11</v>
      </c>
      <c r="G5" s="349" t="s">
        <v>11</v>
      </c>
      <c r="H5" s="349" t="s">
        <v>11</v>
      </c>
      <c r="I5" s="313" t="s">
        <v>11</v>
      </c>
      <c r="J5" s="313" t="s">
        <v>11</v>
      </c>
      <c r="K5" s="349" t="s">
        <v>11</v>
      </c>
      <c r="L5" s="314">
        <v>0</v>
      </c>
      <c r="M5" s="313" t="s">
        <v>11</v>
      </c>
      <c r="N5" s="84"/>
      <c r="O5" s="84"/>
      <c r="P5" s="202" t="s">
        <v>9</v>
      </c>
    </row>
    <row r="6" spans="1:16" ht="13.5" customHeight="1">
      <c r="A6" s="84" t="s">
        <v>12</v>
      </c>
      <c r="B6" s="84" t="s">
        <v>13</v>
      </c>
      <c r="C6" s="84"/>
      <c r="D6" s="247">
        <v>0.01709086646927345</v>
      </c>
      <c r="E6" s="247">
        <v>0.2583743211483933</v>
      </c>
      <c r="F6" s="247">
        <v>0.07948826342067668</v>
      </c>
      <c r="G6" s="350">
        <v>0</v>
      </c>
      <c r="H6" s="350">
        <v>0.12165816442311414</v>
      </c>
      <c r="I6" s="247">
        <v>0.4315468104876492</v>
      </c>
      <c r="J6" s="247">
        <v>0.056322179470869524</v>
      </c>
      <c r="K6" s="350">
        <v>0.03215227721770558</v>
      </c>
      <c r="L6" s="249">
        <f aca="true" t="shared" si="0" ref="L6:L69">+H6+K6</f>
        <v>0.15381044164081972</v>
      </c>
      <c r="M6" s="247">
        <v>0.003367117362318184</v>
      </c>
      <c r="N6" s="247"/>
      <c r="O6" s="247"/>
      <c r="P6" s="202" t="s">
        <v>613</v>
      </c>
    </row>
    <row r="7" spans="1:16" ht="13.5" customHeight="1">
      <c r="A7" s="84" t="s">
        <v>467</v>
      </c>
      <c r="B7" s="84" t="s">
        <v>14</v>
      </c>
      <c r="C7" s="84"/>
      <c r="D7" s="247">
        <v>0.01709086646927345</v>
      </c>
      <c r="E7" s="247">
        <v>0.2583743211483933</v>
      </c>
      <c r="F7" s="247">
        <v>0.07948826342067668</v>
      </c>
      <c r="G7" s="350">
        <v>0</v>
      </c>
      <c r="H7" s="350">
        <v>0.12165816442311414</v>
      </c>
      <c r="I7" s="247">
        <v>0.4315468104876492</v>
      </c>
      <c r="J7" s="247">
        <v>0.056322179470869524</v>
      </c>
      <c r="K7" s="350">
        <v>0.03215227721770558</v>
      </c>
      <c r="L7" s="249">
        <f t="shared" si="0"/>
        <v>0.15381044164081972</v>
      </c>
      <c r="M7" s="247">
        <v>0.003367117362318184</v>
      </c>
      <c r="N7" s="247"/>
      <c r="O7" s="247"/>
      <c r="P7" s="202" t="s">
        <v>613</v>
      </c>
    </row>
    <row r="8" spans="1:16" ht="13.5" customHeight="1">
      <c r="A8" s="84" t="s">
        <v>468</v>
      </c>
      <c r="B8" s="84" t="s">
        <v>15</v>
      </c>
      <c r="C8" s="84"/>
      <c r="D8" s="247">
        <v>0.01709086646927345</v>
      </c>
      <c r="E8" s="247">
        <v>0.2583743211483933</v>
      </c>
      <c r="F8" s="247">
        <v>0.07948826342067668</v>
      </c>
      <c r="G8" s="350">
        <v>0</v>
      </c>
      <c r="H8" s="350">
        <v>0.12165816442311414</v>
      </c>
      <c r="I8" s="247">
        <v>0.4315468104876492</v>
      </c>
      <c r="J8" s="247">
        <v>0.056322179470869524</v>
      </c>
      <c r="K8" s="350">
        <v>0.03215227721770558</v>
      </c>
      <c r="L8" s="249">
        <f t="shared" si="0"/>
        <v>0.15381044164081972</v>
      </c>
      <c r="M8" s="247">
        <v>0.003367117362318184</v>
      </c>
      <c r="N8" s="247"/>
      <c r="O8" s="247"/>
      <c r="P8" s="202" t="s">
        <v>613</v>
      </c>
    </row>
    <row r="9" spans="1:16" ht="13.5" customHeight="1">
      <c r="A9" s="84" t="s">
        <v>469</v>
      </c>
      <c r="B9" s="84" t="s">
        <v>17</v>
      </c>
      <c r="C9" s="84"/>
      <c r="D9" s="247">
        <v>0.03585910606212565</v>
      </c>
      <c r="E9" s="247">
        <v>0.5421066393823283</v>
      </c>
      <c r="F9" s="247">
        <v>0.16677785610347698</v>
      </c>
      <c r="G9" s="350">
        <v>0</v>
      </c>
      <c r="H9" s="350">
        <v>0.25525639845206904</v>
      </c>
      <c r="I9" s="247">
        <v>0</v>
      </c>
      <c r="J9" s="247">
        <v>0</v>
      </c>
      <c r="K9" s="350">
        <v>0</v>
      </c>
      <c r="L9" s="249">
        <f t="shared" si="0"/>
        <v>0.25525639845206904</v>
      </c>
      <c r="M9" s="247">
        <v>0</v>
      </c>
      <c r="N9" s="247"/>
      <c r="O9" s="247"/>
      <c r="P9" s="202" t="s">
        <v>613</v>
      </c>
    </row>
    <row r="10" spans="1:16" ht="13.5" customHeight="1">
      <c r="A10" s="84" t="s">
        <v>470</v>
      </c>
      <c r="B10" s="84" t="s">
        <v>19</v>
      </c>
      <c r="C10" s="84"/>
      <c r="D10" s="247">
        <v>0</v>
      </c>
      <c r="E10" s="247">
        <v>0</v>
      </c>
      <c r="F10" s="247">
        <v>0</v>
      </c>
      <c r="G10" s="350">
        <v>0</v>
      </c>
      <c r="H10" s="350">
        <v>0</v>
      </c>
      <c r="I10" s="247">
        <v>0.8245250052083835</v>
      </c>
      <c r="J10" s="247">
        <v>0.10761067905724976</v>
      </c>
      <c r="K10" s="350">
        <v>0.0614310102545615</v>
      </c>
      <c r="L10" s="249">
        <f t="shared" si="0"/>
        <v>0.0614310102545615</v>
      </c>
      <c r="M10" s="247">
        <v>0.006433305479805175</v>
      </c>
      <c r="N10" s="247"/>
      <c r="O10" s="247"/>
      <c r="P10" s="202" t="s">
        <v>613</v>
      </c>
    </row>
    <row r="11" spans="1:16" ht="13.5" customHeight="1">
      <c r="A11" s="84" t="s">
        <v>20</v>
      </c>
      <c r="B11" s="84" t="s">
        <v>21</v>
      </c>
      <c r="C11" s="84"/>
      <c r="D11" s="247">
        <v>0.017517092433622483</v>
      </c>
      <c r="E11" s="247">
        <v>0.26346617515786286</v>
      </c>
      <c r="F11" s="247">
        <v>0.08108932807411023</v>
      </c>
      <c r="G11" s="350">
        <v>0</v>
      </c>
      <c r="H11" s="350">
        <v>0.11809715300207883</v>
      </c>
      <c r="I11" s="247">
        <v>0.4322178561862936</v>
      </c>
      <c r="J11" s="247">
        <v>0.053846532905388794</v>
      </c>
      <c r="K11" s="350">
        <v>0.030533738227640463</v>
      </c>
      <c r="L11" s="249">
        <f t="shared" si="0"/>
        <v>0.1486308912297193</v>
      </c>
      <c r="M11" s="247">
        <v>0.0032321240130028304</v>
      </c>
      <c r="N11" s="247"/>
      <c r="O11" s="247"/>
      <c r="P11" s="202" t="s">
        <v>613</v>
      </c>
    </row>
    <row r="12" spans="1:16" ht="13.5" customHeight="1">
      <c r="A12" s="84" t="s">
        <v>22</v>
      </c>
      <c r="B12" s="84" t="s">
        <v>23</v>
      </c>
      <c r="C12" s="84"/>
      <c r="D12" s="247">
        <v>0.015812188576226353</v>
      </c>
      <c r="E12" s="247">
        <v>0.24309875911998477</v>
      </c>
      <c r="F12" s="247">
        <v>0.07468506946037601</v>
      </c>
      <c r="G12" s="350">
        <v>0</v>
      </c>
      <c r="H12" s="350">
        <v>0.13234119868622005</v>
      </c>
      <c r="I12" s="247">
        <v>0.429533673391716</v>
      </c>
      <c r="J12" s="247">
        <v>0.06374911916731173</v>
      </c>
      <c r="K12" s="350">
        <v>0.037007894187900944</v>
      </c>
      <c r="L12" s="249">
        <f t="shared" si="0"/>
        <v>0.16934909287412098</v>
      </c>
      <c r="M12" s="247">
        <v>0.0037720974102642443</v>
      </c>
      <c r="N12" s="247"/>
      <c r="O12" s="247"/>
      <c r="P12" s="202" t="s">
        <v>613</v>
      </c>
    </row>
    <row r="13" spans="1:16" ht="13.5" customHeight="1">
      <c r="A13" s="84" t="s">
        <v>471</v>
      </c>
      <c r="B13" s="84" t="s">
        <v>24</v>
      </c>
      <c r="C13" s="84"/>
      <c r="D13" s="247">
        <v>0.015812188576226353</v>
      </c>
      <c r="E13" s="247">
        <v>0.24309875911998477</v>
      </c>
      <c r="F13" s="247">
        <v>0.07468506946037601</v>
      </c>
      <c r="G13" s="350">
        <v>0</v>
      </c>
      <c r="H13" s="350">
        <v>0.13234119868622005</v>
      </c>
      <c r="I13" s="247">
        <v>0.429533673391716</v>
      </c>
      <c r="J13" s="247">
        <v>0.06374911916731173</v>
      </c>
      <c r="K13" s="350">
        <v>0.037007894187900944</v>
      </c>
      <c r="L13" s="249">
        <f t="shared" si="0"/>
        <v>0.16934909287412098</v>
      </c>
      <c r="M13" s="247">
        <v>0.0037720974102642443</v>
      </c>
      <c r="N13" s="247"/>
      <c r="O13" s="247"/>
      <c r="P13" s="202" t="s">
        <v>613</v>
      </c>
    </row>
    <row r="14" spans="1:16" ht="13.5" customHeight="1">
      <c r="A14" s="84" t="s">
        <v>472</v>
      </c>
      <c r="B14" s="84" t="s">
        <v>25</v>
      </c>
      <c r="C14" s="84"/>
      <c r="D14" s="247">
        <v>0.015812188576226353</v>
      </c>
      <c r="E14" s="247">
        <v>0.24309875911998477</v>
      </c>
      <c r="F14" s="247">
        <v>0.07468506946037601</v>
      </c>
      <c r="G14" s="350">
        <v>0</v>
      </c>
      <c r="H14" s="350">
        <v>0.13234119868622005</v>
      </c>
      <c r="I14" s="247">
        <v>0.429533673391716</v>
      </c>
      <c r="J14" s="247">
        <v>0.06374911916731173</v>
      </c>
      <c r="K14" s="350">
        <v>0.037007894187900944</v>
      </c>
      <c r="L14" s="249">
        <f t="shared" si="0"/>
        <v>0.16934909287412098</v>
      </c>
      <c r="M14" s="247">
        <v>0.0037720974102642443</v>
      </c>
      <c r="N14" s="247"/>
      <c r="O14" s="247"/>
      <c r="P14" s="202" t="s">
        <v>613</v>
      </c>
    </row>
    <row r="15" spans="1:16" ht="13.5" customHeight="1">
      <c r="A15" s="84" t="s">
        <v>473</v>
      </c>
      <c r="B15" s="84" t="s">
        <v>27</v>
      </c>
      <c r="C15" s="84"/>
      <c r="D15" s="247">
        <v>0.0339363073791489</v>
      </c>
      <c r="E15" s="247">
        <v>0.5217414511100112</v>
      </c>
      <c r="F15" s="247">
        <v>0.16028998526181784</v>
      </c>
      <c r="G15" s="350">
        <v>0</v>
      </c>
      <c r="H15" s="350">
        <v>0.2840322562490219</v>
      </c>
      <c r="I15" s="247">
        <v>0</v>
      </c>
      <c r="J15" s="247">
        <v>0</v>
      </c>
      <c r="K15" s="350">
        <v>0</v>
      </c>
      <c r="L15" s="249">
        <f t="shared" si="0"/>
        <v>0.2840322562490219</v>
      </c>
      <c r="M15" s="247">
        <v>0</v>
      </c>
      <c r="N15" s="247"/>
      <c r="O15" s="247"/>
      <c r="P15" s="202" t="s">
        <v>613</v>
      </c>
    </row>
    <row r="16" spans="1:16" ht="13.5" customHeight="1">
      <c r="A16" s="84" t="s">
        <v>474</v>
      </c>
      <c r="B16" s="84" t="s">
        <v>29</v>
      </c>
      <c r="C16" s="84"/>
      <c r="D16" s="247">
        <v>0</v>
      </c>
      <c r="E16" s="247">
        <v>0</v>
      </c>
      <c r="F16" s="247">
        <v>0</v>
      </c>
      <c r="G16" s="350">
        <v>0</v>
      </c>
      <c r="H16" s="350">
        <v>0</v>
      </c>
      <c r="I16" s="247">
        <v>0.8042756135302802</v>
      </c>
      <c r="J16" s="247">
        <v>0.11936633867479554</v>
      </c>
      <c r="K16" s="350">
        <v>0.06929502538976438</v>
      </c>
      <c r="L16" s="249">
        <f t="shared" si="0"/>
        <v>0.06929502538976438</v>
      </c>
      <c r="M16" s="247">
        <v>0.00706302240515974</v>
      </c>
      <c r="N16" s="247"/>
      <c r="O16" s="247"/>
      <c r="P16" s="202" t="s">
        <v>613</v>
      </c>
    </row>
    <row r="17" spans="1:16" ht="13.5" customHeight="1">
      <c r="A17" s="84" t="s">
        <v>30</v>
      </c>
      <c r="B17" s="84" t="s">
        <v>31</v>
      </c>
      <c r="C17" s="84"/>
      <c r="D17" s="247">
        <v>0.02321893826678602</v>
      </c>
      <c r="E17" s="247">
        <v>0.27219314780190834</v>
      </c>
      <c r="F17" s="247">
        <v>0.07728801869156084</v>
      </c>
      <c r="G17" s="350">
        <v>0</v>
      </c>
      <c r="H17" s="350">
        <v>0.11340524173305812</v>
      </c>
      <c r="I17" s="247">
        <v>0.4285360611371027</v>
      </c>
      <c r="J17" s="247">
        <v>0.055235245945311054</v>
      </c>
      <c r="K17" s="350">
        <v>0.027695318894744317</v>
      </c>
      <c r="L17" s="249">
        <f t="shared" si="0"/>
        <v>0.14110056062780243</v>
      </c>
      <c r="M17" s="247">
        <v>0.0024280275295287383</v>
      </c>
      <c r="N17" s="247"/>
      <c r="O17" s="247"/>
      <c r="P17" s="202" t="s">
        <v>614</v>
      </c>
    </row>
    <row r="18" spans="1:16" ht="13.5" customHeight="1">
      <c r="A18" s="84" t="s">
        <v>475</v>
      </c>
      <c r="B18" s="84" t="s">
        <v>32</v>
      </c>
      <c r="C18" s="84"/>
      <c r="D18" s="247">
        <v>0.02321893826678602</v>
      </c>
      <c r="E18" s="247">
        <v>0.27219314780190834</v>
      </c>
      <c r="F18" s="247">
        <v>0.07728801869156084</v>
      </c>
      <c r="G18" s="350">
        <v>0</v>
      </c>
      <c r="H18" s="350">
        <v>0.11340524173305812</v>
      </c>
      <c r="I18" s="247">
        <v>0.4285360611371027</v>
      </c>
      <c r="J18" s="247">
        <v>0.055235245945311054</v>
      </c>
      <c r="K18" s="350">
        <v>0.027695318894744317</v>
      </c>
      <c r="L18" s="249">
        <f t="shared" si="0"/>
        <v>0.14110056062780243</v>
      </c>
      <c r="M18" s="247">
        <v>0.0024280275295287383</v>
      </c>
      <c r="N18" s="247"/>
      <c r="O18" s="247"/>
      <c r="P18" s="202" t="s">
        <v>614</v>
      </c>
    </row>
    <row r="19" spans="1:16" ht="13.5" customHeight="1">
      <c r="A19" s="84" t="s">
        <v>476</v>
      </c>
      <c r="B19" s="84" t="s">
        <v>33</v>
      </c>
      <c r="C19" s="84"/>
      <c r="D19" s="247">
        <v>0.02321893826678602</v>
      </c>
      <c r="E19" s="247">
        <v>0.27219314780190834</v>
      </c>
      <c r="F19" s="247">
        <v>0.07728801869156084</v>
      </c>
      <c r="G19" s="350">
        <v>0</v>
      </c>
      <c r="H19" s="350">
        <v>0.11340524173305812</v>
      </c>
      <c r="I19" s="247">
        <v>0.4285360611371027</v>
      </c>
      <c r="J19" s="247">
        <v>0.055235245945311054</v>
      </c>
      <c r="K19" s="350">
        <v>0.027695318894744317</v>
      </c>
      <c r="L19" s="249">
        <f t="shared" si="0"/>
        <v>0.14110056062780243</v>
      </c>
      <c r="M19" s="247">
        <v>0.0024280275295287383</v>
      </c>
      <c r="N19" s="247"/>
      <c r="O19" s="247"/>
      <c r="P19" s="202" t="s">
        <v>614</v>
      </c>
    </row>
    <row r="20" spans="1:16" ht="13.5" customHeight="1">
      <c r="A20" s="84" t="s">
        <v>477</v>
      </c>
      <c r="B20" s="84" t="s">
        <v>34</v>
      </c>
      <c r="C20" s="84"/>
      <c r="D20" s="247">
        <v>0</v>
      </c>
      <c r="E20" s="247">
        <v>0</v>
      </c>
      <c r="F20" s="247">
        <v>0</v>
      </c>
      <c r="G20" s="350">
        <v>0</v>
      </c>
      <c r="H20" s="350">
        <v>0</v>
      </c>
      <c r="I20" s="247">
        <v>0</v>
      </c>
      <c r="J20" s="247">
        <v>0</v>
      </c>
      <c r="K20" s="350">
        <v>0</v>
      </c>
      <c r="L20" s="249">
        <f t="shared" si="0"/>
        <v>0</v>
      </c>
      <c r="M20" s="247">
        <v>0</v>
      </c>
      <c r="N20" s="247"/>
      <c r="O20" s="247"/>
      <c r="P20" s="202" t="s">
        <v>562</v>
      </c>
    </row>
    <row r="21" spans="1:16" ht="13.5" customHeight="1">
      <c r="A21" s="84" t="s">
        <v>548</v>
      </c>
      <c r="B21" s="84" t="s">
        <v>35</v>
      </c>
      <c r="C21" s="84"/>
      <c r="D21" s="247">
        <v>0</v>
      </c>
      <c r="E21" s="247">
        <v>0</v>
      </c>
      <c r="F21" s="247">
        <v>0</v>
      </c>
      <c r="G21" s="350">
        <v>0</v>
      </c>
      <c r="H21" s="350">
        <v>0</v>
      </c>
      <c r="I21" s="247">
        <v>0</v>
      </c>
      <c r="J21" s="247">
        <v>0</v>
      </c>
      <c r="K21" s="350">
        <v>0</v>
      </c>
      <c r="L21" s="249">
        <f t="shared" si="0"/>
        <v>0</v>
      </c>
      <c r="M21" s="247">
        <v>0</v>
      </c>
      <c r="N21" s="247"/>
      <c r="O21" s="247"/>
      <c r="P21" s="202" t="s">
        <v>562</v>
      </c>
    </row>
    <row r="22" spans="1:16" ht="13.5" customHeight="1">
      <c r="A22" s="84" t="s">
        <v>36</v>
      </c>
      <c r="B22" s="84" t="s">
        <v>37</v>
      </c>
      <c r="C22" s="84"/>
      <c r="D22" s="247">
        <v>0.023218938266786015</v>
      </c>
      <c r="E22" s="247">
        <v>0.27219314780190834</v>
      </c>
      <c r="F22" s="247">
        <v>0.07728801869156084</v>
      </c>
      <c r="G22" s="350">
        <v>0</v>
      </c>
      <c r="H22" s="350">
        <v>0.1134052417330581</v>
      </c>
      <c r="I22" s="247">
        <v>0.4285360611371028</v>
      </c>
      <c r="J22" s="247">
        <v>0.05523524594531105</v>
      </c>
      <c r="K22" s="350">
        <v>0.027695318894744306</v>
      </c>
      <c r="L22" s="249">
        <f t="shared" si="0"/>
        <v>0.1411005606278024</v>
      </c>
      <c r="M22" s="247">
        <v>0.0024280275295287383</v>
      </c>
      <c r="N22" s="247"/>
      <c r="O22" s="247"/>
      <c r="P22" s="202" t="s">
        <v>615</v>
      </c>
    </row>
    <row r="23" spans="1:16" ht="13.5" customHeight="1">
      <c r="A23" s="84" t="s">
        <v>478</v>
      </c>
      <c r="B23" s="84" t="s">
        <v>38</v>
      </c>
      <c r="C23" s="84"/>
      <c r="D23" s="247">
        <v>0</v>
      </c>
      <c r="E23" s="247">
        <v>0</v>
      </c>
      <c r="F23" s="247">
        <v>0</v>
      </c>
      <c r="G23" s="350">
        <v>0</v>
      </c>
      <c r="H23" s="350">
        <v>0</v>
      </c>
      <c r="I23" s="247">
        <v>0</v>
      </c>
      <c r="J23" s="247">
        <v>0</v>
      </c>
      <c r="K23" s="350">
        <v>0</v>
      </c>
      <c r="L23" s="249">
        <f t="shared" si="0"/>
        <v>0</v>
      </c>
      <c r="M23" s="247">
        <v>0</v>
      </c>
      <c r="N23" s="247"/>
      <c r="O23" s="247"/>
      <c r="P23" s="202" t="s">
        <v>562</v>
      </c>
    </row>
    <row r="24" spans="1:16" ht="13.5" customHeight="1">
      <c r="A24" s="84" t="s">
        <v>479</v>
      </c>
      <c r="B24" s="84" t="s">
        <v>39</v>
      </c>
      <c r="C24" s="84"/>
      <c r="D24" s="247">
        <v>0</v>
      </c>
      <c r="E24" s="247">
        <v>0</v>
      </c>
      <c r="F24" s="247">
        <v>0</v>
      </c>
      <c r="G24" s="350">
        <v>0</v>
      </c>
      <c r="H24" s="350">
        <v>0</v>
      </c>
      <c r="I24" s="247">
        <v>0</v>
      </c>
      <c r="J24" s="247">
        <v>0</v>
      </c>
      <c r="K24" s="350">
        <v>0</v>
      </c>
      <c r="L24" s="249">
        <f t="shared" si="0"/>
        <v>0</v>
      </c>
      <c r="M24" s="247">
        <v>0</v>
      </c>
      <c r="N24" s="247"/>
      <c r="O24" s="247"/>
      <c r="P24" s="202" t="s">
        <v>562</v>
      </c>
    </row>
    <row r="25" spans="1:16" ht="13.5" customHeight="1">
      <c r="A25" s="84" t="s">
        <v>40</v>
      </c>
      <c r="B25" s="84" t="s">
        <v>41</v>
      </c>
      <c r="C25" s="84"/>
      <c r="D25" s="247">
        <v>0.021571458166674176</v>
      </c>
      <c r="E25" s="247">
        <v>0.2625434630531613</v>
      </c>
      <c r="F25" s="247">
        <v>0.07556409793281799</v>
      </c>
      <c r="G25" s="350">
        <v>0</v>
      </c>
      <c r="H25" s="350">
        <v>0.11393616033870556</v>
      </c>
      <c r="I25" s="247">
        <v>0.44099472443823223</v>
      </c>
      <c r="J25" s="247">
        <v>0.054794285170786515</v>
      </c>
      <c r="K25" s="350">
        <v>0.028070943661104495</v>
      </c>
      <c r="L25" s="249">
        <f t="shared" si="0"/>
        <v>0.14200710399981006</v>
      </c>
      <c r="M25" s="247">
        <v>0.002524867238517879</v>
      </c>
      <c r="N25" s="247"/>
      <c r="O25" s="247"/>
      <c r="P25" s="202" t="s">
        <v>615</v>
      </c>
    </row>
    <row r="26" spans="1:16" ht="13.5" customHeight="1">
      <c r="A26" s="84" t="s">
        <v>42</v>
      </c>
      <c r="B26" s="84" t="s">
        <v>43</v>
      </c>
      <c r="C26" s="84"/>
      <c r="D26" s="247">
        <v>0.017507926675467217</v>
      </c>
      <c r="E26" s="247">
        <v>0.2632029814920748</v>
      </c>
      <c r="F26" s="247">
        <v>0.08110162982511745</v>
      </c>
      <c r="G26" s="350">
        <v>0</v>
      </c>
      <c r="H26" s="350">
        <v>0.1180670777656127</v>
      </c>
      <c r="I26" s="247">
        <v>0.4325353913055876</v>
      </c>
      <c r="J26" s="247">
        <v>0.053848336620326384</v>
      </c>
      <c r="K26" s="350">
        <v>0.030503031790223047</v>
      </c>
      <c r="L26" s="249">
        <f t="shared" si="0"/>
        <v>0.14857010955583574</v>
      </c>
      <c r="M26" s="247">
        <v>0.0032336245255907008</v>
      </c>
      <c r="N26" s="247"/>
      <c r="O26" s="247"/>
      <c r="P26" s="202" t="s">
        <v>616</v>
      </c>
    </row>
    <row r="27" spans="1:16" ht="13.5" customHeight="1">
      <c r="A27" s="84" t="s">
        <v>44</v>
      </c>
      <c r="B27" s="84" t="s">
        <v>45</v>
      </c>
      <c r="C27" s="84"/>
      <c r="D27" s="247">
        <v>0.015809595647169487</v>
      </c>
      <c r="E27" s="247">
        <v>0.24298053382413254</v>
      </c>
      <c r="F27" s="247">
        <v>0.07466544541280526</v>
      </c>
      <c r="G27" s="350">
        <v>0</v>
      </c>
      <c r="H27" s="350">
        <v>0.13229644533968207</v>
      </c>
      <c r="I27" s="247">
        <v>0.42967289235760925</v>
      </c>
      <c r="J27" s="247">
        <v>0.06381947713486787</v>
      </c>
      <c r="K27" s="350">
        <v>0.03698116834063613</v>
      </c>
      <c r="L27" s="249">
        <f t="shared" si="0"/>
        <v>0.1692776136803182</v>
      </c>
      <c r="M27" s="247">
        <v>0.0037744419430971983</v>
      </c>
      <c r="N27" s="247"/>
      <c r="O27" s="247"/>
      <c r="P27" s="202" t="s">
        <v>617</v>
      </c>
    </row>
    <row r="28" spans="1:16" ht="13.5" customHeight="1">
      <c r="A28" s="84" t="s">
        <v>46</v>
      </c>
      <c r="B28" s="84" t="s">
        <v>47</v>
      </c>
      <c r="C28" s="84"/>
      <c r="D28" s="247">
        <v>0.017866423469901548</v>
      </c>
      <c r="E28" s="247">
        <v>0.27303347033950337</v>
      </c>
      <c r="F28" s="247">
        <v>0.08362457917762103</v>
      </c>
      <c r="G28" s="350">
        <v>0</v>
      </c>
      <c r="H28" s="350">
        <v>0.1198878374081327</v>
      </c>
      <c r="I28" s="247">
        <v>0.4176978261109452</v>
      </c>
      <c r="J28" s="247">
        <v>0.0536031288314541</v>
      </c>
      <c r="K28" s="350">
        <v>0.031251633475801704</v>
      </c>
      <c r="L28" s="249">
        <f t="shared" si="0"/>
        <v>0.15113947088393442</v>
      </c>
      <c r="M28" s="247">
        <v>0.0030351011866403357</v>
      </c>
      <c r="N28" s="247"/>
      <c r="O28" s="247"/>
      <c r="P28" s="202" t="s">
        <v>618</v>
      </c>
    </row>
    <row r="29" spans="1:16" ht="13.5" customHeight="1">
      <c r="A29" s="84" t="s">
        <v>48</v>
      </c>
      <c r="B29" s="84" t="s">
        <v>49</v>
      </c>
      <c r="C29" s="84"/>
      <c r="D29" s="247">
        <v>0.0158357888372184</v>
      </c>
      <c r="E29" s="247">
        <v>0.24913210995598095</v>
      </c>
      <c r="F29" s="247">
        <v>0.07745649962035842</v>
      </c>
      <c r="G29" s="350">
        <v>0</v>
      </c>
      <c r="H29" s="350">
        <v>0.13367375411338367</v>
      </c>
      <c r="I29" s="247">
        <v>0.42242338882185343</v>
      </c>
      <c r="J29" s="247">
        <v>0.06042929384636854</v>
      </c>
      <c r="K29" s="350">
        <v>0.037377723422203045</v>
      </c>
      <c r="L29" s="249">
        <f t="shared" si="0"/>
        <v>0.17105147753558672</v>
      </c>
      <c r="M29" s="247">
        <v>0.003671441382633265</v>
      </c>
      <c r="N29" s="247"/>
      <c r="O29" s="247"/>
      <c r="P29" s="202" t="s">
        <v>616</v>
      </c>
    </row>
    <row r="30" spans="1:16" ht="13.5" customHeight="1">
      <c r="A30" s="84" t="s">
        <v>50</v>
      </c>
      <c r="B30" s="84" t="s">
        <v>51</v>
      </c>
      <c r="C30" s="84"/>
      <c r="D30" s="247">
        <v>0.01735876481173076</v>
      </c>
      <c r="E30" s="247">
        <v>0.26705813024362274</v>
      </c>
      <c r="F30" s="247">
        <v>0.08208255928830538</v>
      </c>
      <c r="G30" s="350">
        <v>0</v>
      </c>
      <c r="H30" s="350">
        <v>0.12333431658444545</v>
      </c>
      <c r="I30" s="247">
        <v>0.41887921678867224</v>
      </c>
      <c r="J30" s="247">
        <v>0.05530967008518271</v>
      </c>
      <c r="K30" s="350">
        <v>0.03278315596240204</v>
      </c>
      <c r="L30" s="249">
        <f t="shared" si="0"/>
        <v>0.1561174725468475</v>
      </c>
      <c r="M30" s="247">
        <v>0.003194186235638568</v>
      </c>
      <c r="N30" s="247"/>
      <c r="O30" s="247"/>
      <c r="P30" s="202" t="s">
        <v>618</v>
      </c>
    </row>
    <row r="31" spans="1:16" ht="13.5" customHeight="1">
      <c r="A31" s="84" t="s">
        <v>52</v>
      </c>
      <c r="B31" s="255" t="s">
        <v>53</v>
      </c>
      <c r="C31" s="84"/>
      <c r="D31" s="247">
        <v>0</v>
      </c>
      <c r="E31" s="247">
        <v>0</v>
      </c>
      <c r="F31" s="247">
        <v>0</v>
      </c>
      <c r="G31" s="350">
        <v>0</v>
      </c>
      <c r="H31" s="350">
        <v>0</v>
      </c>
      <c r="I31" s="247">
        <v>0</v>
      </c>
      <c r="J31" s="247">
        <v>0</v>
      </c>
      <c r="K31" s="350">
        <v>0</v>
      </c>
      <c r="L31" s="249">
        <f t="shared" si="0"/>
        <v>0</v>
      </c>
      <c r="M31" s="247">
        <v>0</v>
      </c>
      <c r="N31" s="247"/>
      <c r="O31" s="247"/>
      <c r="P31" s="250" t="s">
        <v>619</v>
      </c>
    </row>
    <row r="32" spans="1:16" ht="13.5" customHeight="1">
      <c r="A32" s="84" t="s">
        <v>54</v>
      </c>
      <c r="B32" s="255" t="s">
        <v>55</v>
      </c>
      <c r="C32" s="84"/>
      <c r="D32" s="247">
        <v>0</v>
      </c>
      <c r="E32" s="247">
        <v>0</v>
      </c>
      <c r="F32" s="247">
        <v>0</v>
      </c>
      <c r="G32" s="350">
        <v>0</v>
      </c>
      <c r="H32" s="350">
        <v>0</v>
      </c>
      <c r="I32" s="247">
        <v>0</v>
      </c>
      <c r="J32" s="247">
        <v>0</v>
      </c>
      <c r="K32" s="350">
        <v>0</v>
      </c>
      <c r="L32" s="249">
        <f t="shared" si="0"/>
        <v>0</v>
      </c>
      <c r="M32" s="247">
        <v>0</v>
      </c>
      <c r="N32" s="247"/>
      <c r="O32" s="247"/>
      <c r="P32" s="250" t="s">
        <v>618</v>
      </c>
    </row>
    <row r="33" spans="1:16" ht="13.5" customHeight="1">
      <c r="A33" s="84" t="s">
        <v>56</v>
      </c>
      <c r="B33" s="84" t="s">
        <v>57</v>
      </c>
      <c r="C33" s="84"/>
      <c r="D33" s="247">
        <v>0</v>
      </c>
      <c r="E33" s="247">
        <v>0</v>
      </c>
      <c r="F33" s="247">
        <v>0</v>
      </c>
      <c r="G33" s="350">
        <v>0</v>
      </c>
      <c r="H33" s="350">
        <v>0</v>
      </c>
      <c r="I33" s="247">
        <v>0</v>
      </c>
      <c r="J33" s="247">
        <v>0</v>
      </c>
      <c r="K33" s="350">
        <v>0</v>
      </c>
      <c r="L33" s="249">
        <f t="shared" si="0"/>
        <v>0</v>
      </c>
      <c r="M33" s="247">
        <v>0</v>
      </c>
      <c r="N33" s="247"/>
      <c r="O33" s="247"/>
      <c r="P33" s="250" t="s">
        <v>619</v>
      </c>
    </row>
    <row r="34" spans="1:16" ht="13.5" customHeight="1">
      <c r="A34" s="84" t="s">
        <v>58</v>
      </c>
      <c r="B34" s="84" t="s">
        <v>59</v>
      </c>
      <c r="C34" s="84"/>
      <c r="D34" s="247">
        <v>0.017083343918392786</v>
      </c>
      <c r="E34" s="247">
        <v>0.2581473695750892</v>
      </c>
      <c r="F34" s="247">
        <v>0.0794925837220394</v>
      </c>
      <c r="G34" s="350">
        <v>0</v>
      </c>
      <c r="H34" s="350">
        <v>0.12162441965913004</v>
      </c>
      <c r="I34" s="247">
        <v>0.431819766568593</v>
      </c>
      <c r="J34" s="247">
        <v>0.05634112174896175</v>
      </c>
      <c r="K34" s="350">
        <v>0.03212256592782632</v>
      </c>
      <c r="L34" s="249">
        <f t="shared" si="0"/>
        <v>0.15374698558695638</v>
      </c>
      <c r="M34" s="247">
        <v>0.0033688288799673255</v>
      </c>
      <c r="N34" s="247"/>
      <c r="O34" s="247"/>
      <c r="P34" s="202" t="s">
        <v>616</v>
      </c>
    </row>
    <row r="35" spans="1:16" ht="13.5" customHeight="1">
      <c r="A35" s="84" t="s">
        <v>60</v>
      </c>
      <c r="B35" s="84" t="s">
        <v>61</v>
      </c>
      <c r="C35" s="84"/>
      <c r="D35" s="247">
        <v>0.01198224822432907</v>
      </c>
      <c r="E35" s="247">
        <v>0.43880820007188076</v>
      </c>
      <c r="F35" s="247">
        <v>0.09697338920137615</v>
      </c>
      <c r="G35" s="350">
        <v>0</v>
      </c>
      <c r="H35" s="350">
        <v>0.0852934125519479</v>
      </c>
      <c r="I35" s="247">
        <v>0.30255347281408657</v>
      </c>
      <c r="J35" s="247">
        <v>0.03948695849730425</v>
      </c>
      <c r="K35" s="350">
        <v>0.022541663835044076</v>
      </c>
      <c r="L35" s="249">
        <f t="shared" si="0"/>
        <v>0.10783507638699198</v>
      </c>
      <c r="M35" s="247">
        <v>0.0023606548040311136</v>
      </c>
      <c r="N35" s="247"/>
      <c r="O35" s="247"/>
      <c r="P35" s="202" t="s">
        <v>617</v>
      </c>
    </row>
    <row r="36" spans="1:16" ht="13.5" customHeight="1">
      <c r="A36" s="84" t="s">
        <v>62</v>
      </c>
      <c r="B36" s="84" t="s">
        <v>63</v>
      </c>
      <c r="C36" s="84"/>
      <c r="D36" s="247">
        <v>0.0353219675799723</v>
      </c>
      <c r="E36" s="247">
        <v>0.2697702171389642</v>
      </c>
      <c r="F36" s="247">
        <v>0.06334473385979673</v>
      </c>
      <c r="G36" s="350">
        <v>0</v>
      </c>
      <c r="H36" s="350">
        <v>0.0878780697753351</v>
      </c>
      <c r="I36" s="247">
        <v>0.48091933708169576</v>
      </c>
      <c r="J36" s="247">
        <v>0.047394689700502715</v>
      </c>
      <c r="K36" s="350">
        <v>0.015370984863733068</v>
      </c>
      <c r="L36" s="249">
        <f t="shared" si="0"/>
        <v>0.10324905463906817</v>
      </c>
      <c r="M36" s="247">
        <v>0</v>
      </c>
      <c r="N36" s="247"/>
      <c r="O36" s="247"/>
      <c r="P36" s="202" t="s">
        <v>620</v>
      </c>
    </row>
    <row r="37" spans="1:16" ht="13.5" customHeight="1">
      <c r="A37" s="84" t="s">
        <v>64</v>
      </c>
      <c r="B37" s="84" t="s">
        <v>65</v>
      </c>
      <c r="C37" s="84"/>
      <c r="D37" s="247">
        <v>0</v>
      </c>
      <c r="E37" s="247">
        <v>0</v>
      </c>
      <c r="F37" s="247">
        <v>0</v>
      </c>
      <c r="G37" s="350">
        <v>0</v>
      </c>
      <c r="H37" s="350">
        <v>0</v>
      </c>
      <c r="I37" s="247">
        <v>0.8245250052083835</v>
      </c>
      <c r="J37" s="247">
        <v>0.10761067905724976</v>
      </c>
      <c r="K37" s="350">
        <v>0.0614310102545615</v>
      </c>
      <c r="L37" s="249">
        <f t="shared" si="0"/>
        <v>0.0614310102545615</v>
      </c>
      <c r="M37" s="247">
        <v>0.006433305479805175</v>
      </c>
      <c r="N37" s="247"/>
      <c r="O37" s="247"/>
      <c r="P37" s="202" t="s">
        <v>613</v>
      </c>
    </row>
    <row r="38" spans="1:16" ht="13.5" customHeight="1">
      <c r="A38" s="84" t="s">
        <v>66</v>
      </c>
      <c r="B38" s="84" t="s">
        <v>67</v>
      </c>
      <c r="C38" s="84"/>
      <c r="D38" s="247">
        <v>0</v>
      </c>
      <c r="E38" s="247">
        <v>0</v>
      </c>
      <c r="F38" s="247">
        <v>0</v>
      </c>
      <c r="G38" s="350">
        <v>0</v>
      </c>
      <c r="H38" s="350">
        <v>0</v>
      </c>
      <c r="I38" s="247">
        <v>0.8042756135302802</v>
      </c>
      <c r="J38" s="247">
        <v>0.11936633867479554</v>
      </c>
      <c r="K38" s="350">
        <v>0.06929502538976438</v>
      </c>
      <c r="L38" s="249">
        <f t="shared" si="0"/>
        <v>0.06929502538976438</v>
      </c>
      <c r="M38" s="247">
        <v>0.00706302240515974</v>
      </c>
      <c r="N38" s="247"/>
      <c r="O38" s="247"/>
      <c r="P38" s="202" t="s">
        <v>613</v>
      </c>
    </row>
    <row r="39" spans="1:16" ht="13.5" customHeight="1">
      <c r="A39" s="84" t="s">
        <v>480</v>
      </c>
      <c r="B39" s="84" t="s">
        <v>68</v>
      </c>
      <c r="C39" s="84"/>
      <c r="D39" s="247">
        <v>0</v>
      </c>
      <c r="E39" s="247">
        <v>0</v>
      </c>
      <c r="F39" s="247">
        <v>0</v>
      </c>
      <c r="G39" s="350">
        <v>0</v>
      </c>
      <c r="H39" s="350">
        <v>0</v>
      </c>
      <c r="I39" s="247">
        <v>0</v>
      </c>
      <c r="J39" s="247">
        <v>0</v>
      </c>
      <c r="K39" s="350">
        <v>0</v>
      </c>
      <c r="L39" s="249">
        <f t="shared" si="0"/>
        <v>0</v>
      </c>
      <c r="M39" s="247">
        <v>0</v>
      </c>
      <c r="N39" s="247"/>
      <c r="O39" s="247"/>
      <c r="P39" s="202" t="s">
        <v>562</v>
      </c>
    </row>
    <row r="40" spans="1:16" ht="13.5" customHeight="1">
      <c r="A40" s="84" t="s">
        <v>481</v>
      </c>
      <c r="B40" s="84" t="s">
        <v>69</v>
      </c>
      <c r="C40" s="84"/>
      <c r="D40" s="247">
        <v>0.015812188576226353</v>
      </c>
      <c r="E40" s="247">
        <v>0.24309875911998471</v>
      </c>
      <c r="F40" s="247">
        <v>0.07468506946037601</v>
      </c>
      <c r="G40" s="350">
        <v>0</v>
      </c>
      <c r="H40" s="350">
        <v>0.13234119868622005</v>
      </c>
      <c r="I40" s="247">
        <v>0.4295336733917159</v>
      </c>
      <c r="J40" s="247">
        <v>0.06374911916731173</v>
      </c>
      <c r="K40" s="350">
        <v>0.03700789418790094</v>
      </c>
      <c r="L40" s="249">
        <f t="shared" si="0"/>
        <v>0.16934909287412098</v>
      </c>
      <c r="M40" s="247">
        <v>0.0037720974102642434</v>
      </c>
      <c r="N40" s="247"/>
      <c r="O40" s="247"/>
      <c r="P40" s="202" t="s">
        <v>620</v>
      </c>
    </row>
    <row r="41" spans="1:16" ht="13.5" customHeight="1">
      <c r="A41" s="84" t="s">
        <v>482</v>
      </c>
      <c r="B41" s="84" t="s">
        <v>70</v>
      </c>
      <c r="C41" s="84"/>
      <c r="D41" s="247">
        <v>0</v>
      </c>
      <c r="E41" s="247">
        <v>0</v>
      </c>
      <c r="F41" s="247">
        <v>0</v>
      </c>
      <c r="G41" s="350">
        <v>0</v>
      </c>
      <c r="H41" s="350">
        <v>0</v>
      </c>
      <c r="I41" s="247">
        <v>0</v>
      </c>
      <c r="J41" s="247">
        <v>0</v>
      </c>
      <c r="K41" s="350">
        <v>0</v>
      </c>
      <c r="L41" s="249">
        <f t="shared" si="0"/>
        <v>0</v>
      </c>
      <c r="M41" s="247">
        <v>0</v>
      </c>
      <c r="N41" s="247"/>
      <c r="O41" s="247"/>
      <c r="P41" s="202" t="s">
        <v>562</v>
      </c>
    </row>
    <row r="42" spans="1:16" ht="13.5" customHeight="1">
      <c r="A42" s="84" t="s">
        <v>483</v>
      </c>
      <c r="B42" s="84" t="s">
        <v>71</v>
      </c>
      <c r="C42" s="84"/>
      <c r="D42" s="247">
        <v>0</v>
      </c>
      <c r="E42" s="247">
        <v>0</v>
      </c>
      <c r="F42" s="247">
        <v>0</v>
      </c>
      <c r="G42" s="350">
        <v>0</v>
      </c>
      <c r="H42" s="350">
        <v>0</v>
      </c>
      <c r="I42" s="247">
        <v>0</v>
      </c>
      <c r="J42" s="247">
        <v>0</v>
      </c>
      <c r="K42" s="350">
        <v>0</v>
      </c>
      <c r="L42" s="249">
        <f t="shared" si="0"/>
        <v>0</v>
      </c>
      <c r="M42" s="247">
        <v>0</v>
      </c>
      <c r="N42" s="247"/>
      <c r="O42" s="247"/>
      <c r="P42" s="202" t="s">
        <v>562</v>
      </c>
    </row>
    <row r="43" spans="1:16" ht="13.5" customHeight="1">
      <c r="A43" s="84" t="s">
        <v>484</v>
      </c>
      <c r="B43" s="84" t="s">
        <v>72</v>
      </c>
      <c r="C43" s="84"/>
      <c r="D43" s="247">
        <v>0</v>
      </c>
      <c r="E43" s="247">
        <v>0</v>
      </c>
      <c r="F43" s="247">
        <v>0</v>
      </c>
      <c r="G43" s="350">
        <v>0</v>
      </c>
      <c r="H43" s="350">
        <v>0</v>
      </c>
      <c r="I43" s="247">
        <v>0</v>
      </c>
      <c r="J43" s="247">
        <v>0</v>
      </c>
      <c r="K43" s="350">
        <v>0</v>
      </c>
      <c r="L43" s="249">
        <f t="shared" si="0"/>
        <v>0</v>
      </c>
      <c r="M43" s="247">
        <v>0</v>
      </c>
      <c r="N43" s="247"/>
      <c r="O43" s="247"/>
      <c r="P43" s="202" t="s">
        <v>562</v>
      </c>
    </row>
    <row r="44" spans="1:16" ht="13.5" customHeight="1">
      <c r="A44" s="84" t="s">
        <v>485</v>
      </c>
      <c r="B44" s="84" t="s">
        <v>73</v>
      </c>
      <c r="C44" s="84"/>
      <c r="D44" s="247">
        <v>0</v>
      </c>
      <c r="E44" s="247">
        <v>0</v>
      </c>
      <c r="F44" s="247">
        <v>0</v>
      </c>
      <c r="G44" s="350">
        <v>0</v>
      </c>
      <c r="H44" s="350">
        <v>0</v>
      </c>
      <c r="I44" s="247">
        <v>0</v>
      </c>
      <c r="J44" s="247">
        <v>0</v>
      </c>
      <c r="K44" s="350">
        <v>0</v>
      </c>
      <c r="L44" s="249">
        <f t="shared" si="0"/>
        <v>0</v>
      </c>
      <c r="M44" s="247">
        <v>0</v>
      </c>
      <c r="N44" s="247"/>
      <c r="O44" s="247"/>
      <c r="P44" s="202" t="s">
        <v>562</v>
      </c>
    </row>
    <row r="45" spans="1:16" ht="13.5" customHeight="1">
      <c r="A45" s="84" t="s">
        <v>486</v>
      </c>
      <c r="B45" s="84" t="s">
        <v>74</v>
      </c>
      <c r="C45" s="84"/>
      <c r="D45" s="247">
        <v>0</v>
      </c>
      <c r="E45" s="247">
        <v>0</v>
      </c>
      <c r="F45" s="247">
        <v>0</v>
      </c>
      <c r="G45" s="350">
        <v>0</v>
      </c>
      <c r="H45" s="350">
        <v>0</v>
      </c>
      <c r="I45" s="247">
        <v>0</v>
      </c>
      <c r="J45" s="247">
        <v>0</v>
      </c>
      <c r="K45" s="350">
        <v>0</v>
      </c>
      <c r="L45" s="249">
        <f t="shared" si="0"/>
        <v>0</v>
      </c>
      <c r="M45" s="247">
        <v>0</v>
      </c>
      <c r="N45" s="247"/>
      <c r="O45" s="247"/>
      <c r="P45" s="202" t="s">
        <v>562</v>
      </c>
    </row>
    <row r="46" spans="1:16" ht="13.5" customHeight="1">
      <c r="A46" s="84" t="s">
        <v>487</v>
      </c>
      <c r="B46" s="84" t="s">
        <v>75</v>
      </c>
      <c r="C46" s="84"/>
      <c r="D46" s="247">
        <v>0</v>
      </c>
      <c r="E46" s="247">
        <v>0</v>
      </c>
      <c r="F46" s="247">
        <v>0</v>
      </c>
      <c r="G46" s="350">
        <v>0</v>
      </c>
      <c r="H46" s="350">
        <v>0</v>
      </c>
      <c r="I46" s="247">
        <v>0</v>
      </c>
      <c r="J46" s="247">
        <v>0</v>
      </c>
      <c r="K46" s="350">
        <v>0</v>
      </c>
      <c r="L46" s="249">
        <f t="shared" si="0"/>
        <v>0</v>
      </c>
      <c r="M46" s="247">
        <v>0</v>
      </c>
      <c r="N46" s="247"/>
      <c r="O46" s="247"/>
      <c r="P46" s="202" t="s">
        <v>562</v>
      </c>
    </row>
    <row r="47" spans="1:16" ht="13.5" customHeight="1">
      <c r="A47" s="84" t="s">
        <v>488</v>
      </c>
      <c r="B47" s="84" t="s">
        <v>76</v>
      </c>
      <c r="C47" s="84"/>
      <c r="D47" s="247">
        <v>0.017090866469273453</v>
      </c>
      <c r="E47" s="247">
        <v>0.25837432114839337</v>
      </c>
      <c r="F47" s="247">
        <v>0.07948826342067665</v>
      </c>
      <c r="G47" s="350">
        <v>0</v>
      </c>
      <c r="H47" s="350">
        <v>0.12165816442311413</v>
      </c>
      <c r="I47" s="247">
        <v>0.43154681048764926</v>
      </c>
      <c r="J47" s="247">
        <v>0.0563221794708695</v>
      </c>
      <c r="K47" s="350">
        <v>0.03215227721770559</v>
      </c>
      <c r="L47" s="249">
        <f t="shared" si="0"/>
        <v>0.15381044164081972</v>
      </c>
      <c r="M47" s="247">
        <v>0.003367117362318184</v>
      </c>
      <c r="N47" s="247"/>
      <c r="O47" s="247"/>
      <c r="P47" s="202" t="s">
        <v>621</v>
      </c>
    </row>
    <row r="48" spans="1:16" ht="13.5" customHeight="1">
      <c r="A48" s="84" t="s">
        <v>489</v>
      </c>
      <c r="B48" s="84" t="s">
        <v>77</v>
      </c>
      <c r="C48" s="84"/>
      <c r="D48" s="247">
        <v>0.017090866469273453</v>
      </c>
      <c r="E48" s="247">
        <v>0.25837432114839337</v>
      </c>
      <c r="F48" s="247">
        <v>0.07948826342067665</v>
      </c>
      <c r="G48" s="350">
        <v>0</v>
      </c>
      <c r="H48" s="350">
        <v>0.12165816442311413</v>
      </c>
      <c r="I48" s="247">
        <v>0.43154681048764926</v>
      </c>
      <c r="J48" s="247">
        <v>0.0563221794708695</v>
      </c>
      <c r="K48" s="350">
        <v>0.03215227721770559</v>
      </c>
      <c r="L48" s="249">
        <f t="shared" si="0"/>
        <v>0.15381044164081972</v>
      </c>
      <c r="M48" s="247">
        <v>0.003367117362318184</v>
      </c>
      <c r="N48" s="247"/>
      <c r="O48" s="247"/>
      <c r="P48" s="202" t="s">
        <v>621</v>
      </c>
    </row>
    <row r="49" spans="1:16" ht="13.5" customHeight="1">
      <c r="A49" s="84" t="s">
        <v>78</v>
      </c>
      <c r="B49" s="84" t="s">
        <v>79</v>
      </c>
      <c r="C49" s="84"/>
      <c r="D49" s="247">
        <v>0.024339200552455784</v>
      </c>
      <c r="E49" s="247">
        <v>0.297218711959128</v>
      </c>
      <c r="F49" s="247">
        <v>0.06796752916845196</v>
      </c>
      <c r="G49" s="350">
        <v>0</v>
      </c>
      <c r="H49" s="350">
        <v>0.065184342513854</v>
      </c>
      <c r="I49" s="247">
        <v>0.49892765457990973</v>
      </c>
      <c r="J49" s="247">
        <v>0.037920454045697556</v>
      </c>
      <c r="K49" s="350">
        <v>0.008442107180502988</v>
      </c>
      <c r="L49" s="249">
        <f t="shared" si="0"/>
        <v>0.07362644969435699</v>
      </c>
      <c r="M49" s="247">
        <v>0</v>
      </c>
      <c r="N49" s="247">
        <v>0</v>
      </c>
      <c r="O49" s="247">
        <v>0</v>
      </c>
      <c r="P49" s="250" t="s">
        <v>622</v>
      </c>
    </row>
    <row r="50" spans="1:16" ht="13.5" customHeight="1">
      <c r="A50" s="84" t="s">
        <v>490</v>
      </c>
      <c r="B50" s="84" t="s">
        <v>80</v>
      </c>
      <c r="C50" s="84"/>
      <c r="D50" s="247">
        <v>0.05352688989440674</v>
      </c>
      <c r="E50" s="247">
        <v>0.6536448572049925</v>
      </c>
      <c r="F50" s="247">
        <v>0.14947452535894934</v>
      </c>
      <c r="G50" s="350">
        <v>0</v>
      </c>
      <c r="H50" s="350">
        <v>0.14335372754165146</v>
      </c>
      <c r="I50" s="247">
        <v>0</v>
      </c>
      <c r="J50" s="247">
        <v>0</v>
      </c>
      <c r="K50" s="350">
        <v>0</v>
      </c>
      <c r="L50" s="249">
        <f t="shared" si="0"/>
        <v>0.14335372754165146</v>
      </c>
      <c r="M50" s="247">
        <v>0</v>
      </c>
      <c r="N50" s="247">
        <v>0</v>
      </c>
      <c r="O50" s="247">
        <v>0</v>
      </c>
      <c r="P50" s="250" t="s">
        <v>622</v>
      </c>
    </row>
    <row r="51" spans="1:16" ht="13.5" customHeight="1">
      <c r="A51" s="84" t="s">
        <v>491</v>
      </c>
      <c r="B51" s="256" t="s">
        <v>81</v>
      </c>
      <c r="C51" s="256"/>
      <c r="D51" s="247">
        <v>0</v>
      </c>
      <c r="E51" s="247">
        <v>0</v>
      </c>
      <c r="F51" s="247">
        <v>0</v>
      </c>
      <c r="G51" s="350">
        <v>0</v>
      </c>
      <c r="H51" s="350">
        <v>0</v>
      </c>
      <c r="I51" s="247">
        <v>0.9149763559251433</v>
      </c>
      <c r="J51" s="247">
        <v>0.06954178334126024</v>
      </c>
      <c r="K51" s="350">
        <v>0.015481860733596515</v>
      </c>
      <c r="L51" s="249">
        <f t="shared" si="0"/>
        <v>0.015481860733596515</v>
      </c>
      <c r="M51" s="247">
        <v>0</v>
      </c>
      <c r="N51" s="247">
        <v>0</v>
      </c>
      <c r="O51" s="247">
        <v>0</v>
      </c>
      <c r="P51" s="250" t="s">
        <v>622</v>
      </c>
    </row>
    <row r="52" spans="1:16" ht="13.5" customHeight="1">
      <c r="A52" s="84" t="s">
        <v>82</v>
      </c>
      <c r="B52" s="84" t="s">
        <v>83</v>
      </c>
      <c r="C52" s="84"/>
      <c r="D52" s="247">
        <v>0</v>
      </c>
      <c r="E52" s="247">
        <v>0</v>
      </c>
      <c r="F52" s="247">
        <v>1</v>
      </c>
      <c r="G52" s="350">
        <v>0</v>
      </c>
      <c r="H52" s="350">
        <v>0</v>
      </c>
      <c r="I52" s="247">
        <v>0</v>
      </c>
      <c r="J52" s="247">
        <v>0</v>
      </c>
      <c r="K52" s="350">
        <v>0</v>
      </c>
      <c r="L52" s="249">
        <f t="shared" si="0"/>
        <v>0</v>
      </c>
      <c r="M52" s="247">
        <v>0</v>
      </c>
      <c r="N52" s="247">
        <v>0</v>
      </c>
      <c r="O52" s="247">
        <v>0</v>
      </c>
      <c r="P52" s="202" t="s">
        <v>9</v>
      </c>
    </row>
    <row r="53" spans="1:16" ht="13.5" customHeight="1">
      <c r="A53" s="84" t="s">
        <v>84</v>
      </c>
      <c r="B53" s="84" t="s">
        <v>85</v>
      </c>
      <c r="C53" s="84"/>
      <c r="D53" s="247">
        <v>0</v>
      </c>
      <c r="E53" s="247">
        <v>0</v>
      </c>
      <c r="F53" s="247">
        <v>0</v>
      </c>
      <c r="G53" s="350">
        <v>0</v>
      </c>
      <c r="H53" s="350">
        <v>0</v>
      </c>
      <c r="I53" s="247">
        <v>0</v>
      </c>
      <c r="J53" s="247">
        <v>0</v>
      </c>
      <c r="K53" s="350">
        <v>0</v>
      </c>
      <c r="L53" s="249">
        <f t="shared" si="0"/>
        <v>0</v>
      </c>
      <c r="M53" s="247">
        <v>0</v>
      </c>
      <c r="N53" s="247"/>
      <c r="O53" s="247"/>
      <c r="P53" s="202" t="s">
        <v>562</v>
      </c>
    </row>
    <row r="54" spans="1:16" ht="13.5" customHeight="1">
      <c r="A54" s="84" t="s">
        <v>86</v>
      </c>
      <c r="B54" s="84" t="s">
        <v>87</v>
      </c>
      <c r="C54" s="84"/>
      <c r="D54" s="247">
        <v>0</v>
      </c>
      <c r="E54" s="247">
        <v>0</v>
      </c>
      <c r="F54" s="247">
        <v>0</v>
      </c>
      <c r="G54" s="350">
        <v>0</v>
      </c>
      <c r="H54" s="350">
        <v>0</v>
      </c>
      <c r="I54" s="247">
        <v>0</v>
      </c>
      <c r="J54" s="247">
        <v>0</v>
      </c>
      <c r="K54" s="350">
        <v>0</v>
      </c>
      <c r="L54" s="249">
        <f t="shared" si="0"/>
        <v>0</v>
      </c>
      <c r="M54" s="247">
        <v>0</v>
      </c>
      <c r="N54" s="247"/>
      <c r="O54" s="247"/>
      <c r="P54" s="202" t="s">
        <v>562</v>
      </c>
    </row>
    <row r="55" spans="1:16" ht="13.5" customHeight="1">
      <c r="A55" s="84" t="s">
        <v>88</v>
      </c>
      <c r="B55" s="84" t="s">
        <v>89</v>
      </c>
      <c r="C55" s="84"/>
      <c r="D55" s="247">
        <v>0.0896156559535501</v>
      </c>
      <c r="E55" s="247">
        <v>0.4385494289608908</v>
      </c>
      <c r="F55" s="247">
        <v>0.11087185724970405</v>
      </c>
      <c r="G55" s="350">
        <v>0</v>
      </c>
      <c r="H55" s="350">
        <v>0.262997160482285</v>
      </c>
      <c r="I55" s="247">
        <v>0.3229948238567689</v>
      </c>
      <c r="J55" s="247">
        <v>0.012953429715973977</v>
      </c>
      <c r="K55" s="350">
        <v>-0.16221541577751622</v>
      </c>
      <c r="L55" s="249">
        <f t="shared" si="0"/>
        <v>0.10078174470476878</v>
      </c>
      <c r="M55" s="247">
        <v>-0.021113595025371298</v>
      </c>
      <c r="N55" s="247">
        <v>0.0041266750521974675</v>
      </c>
      <c r="O55" s="247">
        <v>-0.05878002046849293</v>
      </c>
      <c r="P55" s="202" t="s">
        <v>623</v>
      </c>
    </row>
    <row r="56" spans="1:16" ht="13.5" customHeight="1">
      <c r="A56" s="84" t="s">
        <v>90</v>
      </c>
      <c r="B56" s="84" t="s">
        <v>91</v>
      </c>
      <c r="C56" s="84"/>
      <c r="D56" s="247">
        <v>0.021571458166674176</v>
      </c>
      <c r="E56" s="247">
        <v>0.2625434630531613</v>
      </c>
      <c r="F56" s="247">
        <v>0.07556409793281799</v>
      </c>
      <c r="G56" s="350">
        <v>0</v>
      </c>
      <c r="H56" s="350">
        <v>0.11393616033870556</v>
      </c>
      <c r="I56" s="247">
        <v>0.44099472443823223</v>
      </c>
      <c r="J56" s="247">
        <v>0.054794285170786515</v>
      </c>
      <c r="K56" s="350">
        <v>0.028070943661104495</v>
      </c>
      <c r="L56" s="249">
        <f t="shared" si="0"/>
        <v>0.14200710399981006</v>
      </c>
      <c r="M56" s="247">
        <v>0.002524867238517879</v>
      </c>
      <c r="N56" s="247"/>
      <c r="O56" s="247">
        <v>0</v>
      </c>
      <c r="P56" s="202" t="s">
        <v>614</v>
      </c>
    </row>
    <row r="57" spans="1:16" ht="13.5" customHeight="1">
      <c r="A57" s="84" t="s">
        <v>92</v>
      </c>
      <c r="B57" s="84" t="s">
        <v>92</v>
      </c>
      <c r="C57" s="84"/>
      <c r="D57" s="247">
        <v>0.0353219675799723</v>
      </c>
      <c r="E57" s="247">
        <v>0.2697702171389642</v>
      </c>
      <c r="F57" s="247">
        <v>0.06334473385979673</v>
      </c>
      <c r="G57" s="350">
        <v>0</v>
      </c>
      <c r="H57" s="350">
        <v>0.0878780697753351</v>
      </c>
      <c r="I57" s="247">
        <v>0.48091933708169576</v>
      </c>
      <c r="J57" s="247">
        <v>0.047394689700502715</v>
      </c>
      <c r="K57" s="350">
        <v>0.015370984863733068</v>
      </c>
      <c r="L57" s="249">
        <f t="shared" si="0"/>
        <v>0.10324905463906817</v>
      </c>
      <c r="M57" s="247">
        <v>0</v>
      </c>
      <c r="N57" s="247"/>
      <c r="O57" s="247"/>
      <c r="P57" s="250" t="s">
        <v>622</v>
      </c>
    </row>
    <row r="58" spans="1:16" ht="13.5" customHeight="1">
      <c r="A58" s="84" t="s">
        <v>93</v>
      </c>
      <c r="B58" s="84" t="s">
        <v>94</v>
      </c>
      <c r="C58" s="84"/>
      <c r="D58" s="247">
        <v>0</v>
      </c>
      <c r="E58" s="247">
        <v>0</v>
      </c>
      <c r="F58" s="247">
        <v>0</v>
      </c>
      <c r="G58" s="350">
        <v>0</v>
      </c>
      <c r="H58" s="350">
        <v>0</v>
      </c>
      <c r="I58" s="247">
        <v>0</v>
      </c>
      <c r="J58" s="247">
        <v>1</v>
      </c>
      <c r="K58" s="350">
        <v>0</v>
      </c>
      <c r="L58" s="249">
        <f t="shared" si="0"/>
        <v>0</v>
      </c>
      <c r="M58" s="247">
        <v>0</v>
      </c>
      <c r="N58" s="247"/>
      <c r="O58" s="247">
        <v>0</v>
      </c>
      <c r="P58" s="202" t="s">
        <v>622</v>
      </c>
    </row>
    <row r="59" spans="1:16" ht="13.5" customHeight="1">
      <c r="A59" s="256" t="s">
        <v>492</v>
      </c>
      <c r="B59" s="84" t="s">
        <v>95</v>
      </c>
      <c r="C59" s="84"/>
      <c r="D59" s="247">
        <v>0</v>
      </c>
      <c r="E59" s="247">
        <v>0</v>
      </c>
      <c r="F59" s="247">
        <v>0</v>
      </c>
      <c r="G59" s="350">
        <v>0</v>
      </c>
      <c r="H59" s="350">
        <v>0</v>
      </c>
      <c r="I59" s="247">
        <v>0</v>
      </c>
      <c r="J59" s="247">
        <v>0</v>
      </c>
      <c r="K59" s="350">
        <v>0</v>
      </c>
      <c r="L59" s="249">
        <f t="shared" si="0"/>
        <v>0</v>
      </c>
      <c r="M59" s="247">
        <v>0</v>
      </c>
      <c r="N59" s="247"/>
      <c r="O59" s="247"/>
      <c r="P59" s="202" t="s">
        <v>562</v>
      </c>
    </row>
    <row r="60" spans="1:16" ht="13.5" customHeight="1">
      <c r="A60" s="84" t="s">
        <v>96</v>
      </c>
      <c r="B60" s="84" t="s">
        <v>97</v>
      </c>
      <c r="C60" s="84"/>
      <c r="D60" s="247">
        <v>0.039234491807791434</v>
      </c>
      <c r="E60" s="247">
        <v>0.46175077278939536</v>
      </c>
      <c r="F60" s="247">
        <v>0.12800664495110223</v>
      </c>
      <c r="G60" s="350">
        <v>0</v>
      </c>
      <c r="H60" s="350">
        <v>0.049754737863373394</v>
      </c>
      <c r="I60" s="247">
        <v>0.28819492682655984</v>
      </c>
      <c r="J60" s="247">
        <v>0.03280920102803703</v>
      </c>
      <c r="K60" s="350">
        <v>0.0002492247337408624</v>
      </c>
      <c r="L60" s="249">
        <f t="shared" si="0"/>
        <v>0.05000396259711425</v>
      </c>
      <c r="M60" s="247">
        <v>0</v>
      </c>
      <c r="N60" s="247">
        <v>0</v>
      </c>
      <c r="O60" s="247">
        <v>0</v>
      </c>
      <c r="P60" s="250" t="s">
        <v>624</v>
      </c>
    </row>
    <row r="61" spans="1:16" ht="13.5" customHeight="1">
      <c r="A61" s="256" t="s">
        <v>492</v>
      </c>
      <c r="B61" s="84" t="s">
        <v>95</v>
      </c>
      <c r="C61" s="84"/>
      <c r="D61" s="247">
        <v>0</v>
      </c>
      <c r="E61" s="247">
        <v>0</v>
      </c>
      <c r="F61" s="247">
        <v>0</v>
      </c>
      <c r="G61" s="350">
        <v>0</v>
      </c>
      <c r="H61" s="350">
        <v>0</v>
      </c>
      <c r="I61" s="247">
        <v>0</v>
      </c>
      <c r="J61" s="247">
        <v>0</v>
      </c>
      <c r="K61" s="350">
        <v>0</v>
      </c>
      <c r="L61" s="249">
        <f t="shared" si="0"/>
        <v>0</v>
      </c>
      <c r="M61" s="247">
        <v>0</v>
      </c>
      <c r="N61" s="247">
        <v>0</v>
      </c>
      <c r="O61" s="247">
        <v>0</v>
      </c>
      <c r="P61" s="202" t="s">
        <v>562</v>
      </c>
    </row>
    <row r="62" spans="1:16" ht="13.5" customHeight="1">
      <c r="A62" s="256" t="s">
        <v>492</v>
      </c>
      <c r="B62" s="84" t="s">
        <v>95</v>
      </c>
      <c r="C62" s="84"/>
      <c r="D62" s="247">
        <v>0</v>
      </c>
      <c r="E62" s="247">
        <v>0</v>
      </c>
      <c r="F62" s="247">
        <v>0</v>
      </c>
      <c r="G62" s="350">
        <v>0</v>
      </c>
      <c r="H62" s="350">
        <v>0</v>
      </c>
      <c r="I62" s="247">
        <v>0</v>
      </c>
      <c r="J62" s="247">
        <v>0</v>
      </c>
      <c r="K62" s="350">
        <v>0</v>
      </c>
      <c r="L62" s="249">
        <f t="shared" si="0"/>
        <v>0</v>
      </c>
      <c r="M62" s="247">
        <v>0</v>
      </c>
      <c r="N62" s="247">
        <v>0</v>
      </c>
      <c r="O62" s="247">
        <v>0</v>
      </c>
      <c r="P62" s="202" t="s">
        <v>562</v>
      </c>
    </row>
    <row r="63" spans="1:16" ht="13.5" customHeight="1">
      <c r="A63" s="84" t="s">
        <v>99</v>
      </c>
      <c r="B63" s="84" t="s">
        <v>100</v>
      </c>
      <c r="C63" s="84"/>
      <c r="D63" s="247">
        <v>0.03287</v>
      </c>
      <c r="E63" s="247">
        <v>0.70976</v>
      </c>
      <c r="F63" s="247">
        <v>0.1418</v>
      </c>
      <c r="G63" s="350">
        <v>0</v>
      </c>
      <c r="H63" s="350">
        <v>0.10946</v>
      </c>
      <c r="I63" s="247"/>
      <c r="J63" s="247"/>
      <c r="K63" s="350"/>
      <c r="L63" s="249">
        <f t="shared" si="0"/>
        <v>0.10946</v>
      </c>
      <c r="M63" s="247"/>
      <c r="N63" s="247"/>
      <c r="O63" s="247">
        <v>0.00611</v>
      </c>
      <c r="P63" s="202" t="s">
        <v>546</v>
      </c>
    </row>
    <row r="64" spans="1:16" ht="13.5" customHeight="1">
      <c r="A64" s="84" t="s">
        <v>101</v>
      </c>
      <c r="B64" s="84" t="s">
        <v>102</v>
      </c>
      <c r="C64" s="84"/>
      <c r="D64" s="247">
        <v>0.0542</v>
      </c>
      <c r="E64" s="247">
        <v>0.6769</v>
      </c>
      <c r="F64" s="247">
        <v>0.1336</v>
      </c>
      <c r="G64" s="350">
        <v>0</v>
      </c>
      <c r="H64" s="350">
        <v>0.1161</v>
      </c>
      <c r="I64" s="247"/>
      <c r="J64" s="247"/>
      <c r="K64" s="350"/>
      <c r="L64" s="249">
        <f t="shared" si="0"/>
        <v>0.1161</v>
      </c>
      <c r="M64" s="247"/>
      <c r="N64" s="247"/>
      <c r="O64" s="247">
        <v>0.0192</v>
      </c>
      <c r="P64" s="202" t="s">
        <v>546</v>
      </c>
    </row>
    <row r="65" spans="1:16" ht="13.5" customHeight="1">
      <c r="A65" s="84" t="s">
        <v>103</v>
      </c>
      <c r="B65" s="84" t="s">
        <v>104</v>
      </c>
      <c r="C65" s="84"/>
      <c r="D65" s="247">
        <v>0.04789</v>
      </c>
      <c r="E65" s="247">
        <v>0.64608</v>
      </c>
      <c r="F65" s="247">
        <v>0.13126</v>
      </c>
      <c r="G65" s="350">
        <v>0</v>
      </c>
      <c r="H65" s="350">
        <v>0.155</v>
      </c>
      <c r="I65" s="247"/>
      <c r="J65" s="247"/>
      <c r="K65" s="350"/>
      <c r="L65" s="249">
        <f t="shared" si="0"/>
        <v>0.155</v>
      </c>
      <c r="M65" s="247"/>
      <c r="N65" s="247"/>
      <c r="O65" s="247">
        <v>0.01977</v>
      </c>
      <c r="P65" s="202" t="s">
        <v>546</v>
      </c>
    </row>
    <row r="66" spans="1:16" ht="13.5" customHeight="1">
      <c r="A66" s="84" t="s">
        <v>105</v>
      </c>
      <c r="B66" s="84" t="s">
        <v>106</v>
      </c>
      <c r="C66" s="84"/>
      <c r="D66" s="247">
        <v>0.0427</v>
      </c>
      <c r="E66" s="247">
        <v>0.612</v>
      </c>
      <c r="F66" s="247">
        <v>0.1496</v>
      </c>
      <c r="G66" s="350">
        <v>0</v>
      </c>
      <c r="H66" s="350">
        <v>0.1671</v>
      </c>
      <c r="I66" s="247"/>
      <c r="J66" s="247"/>
      <c r="K66" s="350"/>
      <c r="L66" s="249">
        <f t="shared" si="0"/>
        <v>0.1671</v>
      </c>
      <c r="M66" s="247"/>
      <c r="N66" s="247"/>
      <c r="O66" s="247">
        <v>0.0286</v>
      </c>
      <c r="P66" s="202" t="s">
        <v>546</v>
      </c>
    </row>
    <row r="67" spans="1:16" ht="13.5" customHeight="1">
      <c r="A67" s="84" t="s">
        <v>107</v>
      </c>
      <c r="B67" s="84" t="s">
        <v>108</v>
      </c>
      <c r="C67" s="84"/>
      <c r="D67" s="247">
        <v>0.048806</v>
      </c>
      <c r="E67" s="247">
        <v>0.563558</v>
      </c>
      <c r="F67" s="247">
        <v>0.152688</v>
      </c>
      <c r="G67" s="350">
        <v>0</v>
      </c>
      <c r="H67" s="350">
        <v>0.206776</v>
      </c>
      <c r="I67" s="247"/>
      <c r="J67" s="247"/>
      <c r="K67" s="350"/>
      <c r="L67" s="249">
        <f t="shared" si="0"/>
        <v>0.206776</v>
      </c>
      <c r="M67" s="247"/>
      <c r="N67" s="247"/>
      <c r="O67" s="247">
        <v>0.028172</v>
      </c>
      <c r="P67" s="202" t="s">
        <v>546</v>
      </c>
    </row>
    <row r="68" spans="1:16" ht="13.5" customHeight="1">
      <c r="A68" s="84" t="s">
        <v>109</v>
      </c>
      <c r="B68" s="84" t="s">
        <v>110</v>
      </c>
      <c r="C68" s="84"/>
      <c r="D68" s="247">
        <v>0.015047</v>
      </c>
      <c r="E68" s="247">
        <v>0.159356</v>
      </c>
      <c r="F68" s="247">
        <v>0.039132</v>
      </c>
      <c r="G68" s="350">
        <v>0</v>
      </c>
      <c r="H68" s="350">
        <v>0.038051</v>
      </c>
      <c r="I68" s="247">
        <v>0.469355</v>
      </c>
      <c r="J68" s="247">
        <v>0.139815</v>
      </c>
      <c r="K68" s="350">
        <v>0.135384</v>
      </c>
      <c r="L68" s="249">
        <f t="shared" si="0"/>
        <v>0.173435</v>
      </c>
      <c r="M68" s="247"/>
      <c r="N68" s="247"/>
      <c r="O68" s="247">
        <v>0.00386</v>
      </c>
      <c r="P68" s="202" t="s">
        <v>546</v>
      </c>
    </row>
    <row r="69" spans="1:16" ht="13.5" customHeight="1">
      <c r="A69" s="84" t="s">
        <v>111</v>
      </c>
      <c r="B69" s="84" t="s">
        <v>7</v>
      </c>
      <c r="C69" s="84"/>
      <c r="D69" s="247">
        <v>0</v>
      </c>
      <c r="E69" s="247">
        <v>0</v>
      </c>
      <c r="F69" s="247">
        <v>0</v>
      </c>
      <c r="G69" s="350">
        <v>0</v>
      </c>
      <c r="H69" s="350">
        <v>0</v>
      </c>
      <c r="I69" s="247">
        <v>0</v>
      </c>
      <c r="J69" s="247">
        <v>0</v>
      </c>
      <c r="K69" s="350">
        <v>0</v>
      </c>
      <c r="L69" s="249">
        <f t="shared" si="0"/>
        <v>0</v>
      </c>
      <c r="M69" s="247">
        <v>0</v>
      </c>
      <c r="N69" s="247">
        <v>1</v>
      </c>
      <c r="O69" s="247">
        <v>0</v>
      </c>
      <c r="P69" s="202" t="s">
        <v>9</v>
      </c>
    </row>
    <row r="70" spans="1:16" ht="13.5" customHeight="1">
      <c r="A70" s="84" t="s">
        <v>112</v>
      </c>
      <c r="B70" s="84" t="s">
        <v>113</v>
      </c>
      <c r="C70" s="84"/>
      <c r="D70" s="247">
        <v>0</v>
      </c>
      <c r="E70" s="247">
        <v>0</v>
      </c>
      <c r="F70" s="247">
        <v>0</v>
      </c>
      <c r="G70" s="350">
        <v>0</v>
      </c>
      <c r="H70" s="350">
        <v>0</v>
      </c>
      <c r="I70" s="247">
        <v>0</v>
      </c>
      <c r="J70" s="247">
        <v>0</v>
      </c>
      <c r="K70" s="350">
        <v>0</v>
      </c>
      <c r="L70" s="249">
        <f aca="true" t="shared" si="1" ref="L70:L90">+H70+K70</f>
        <v>0</v>
      </c>
      <c r="M70" s="247">
        <v>0</v>
      </c>
      <c r="N70" s="247">
        <v>0</v>
      </c>
      <c r="O70" s="247">
        <v>1</v>
      </c>
      <c r="P70" s="202" t="s">
        <v>9</v>
      </c>
    </row>
    <row r="71" spans="1:16" ht="13.5" customHeight="1">
      <c r="A71" s="84" t="s">
        <v>114</v>
      </c>
      <c r="B71" s="84" t="s">
        <v>115</v>
      </c>
      <c r="C71" s="84"/>
      <c r="D71" s="247">
        <v>0.01709086646927344</v>
      </c>
      <c r="E71" s="247">
        <v>0.2583743211483933</v>
      </c>
      <c r="F71" s="247">
        <v>0.07948826342067666</v>
      </c>
      <c r="G71" s="350">
        <v>0</v>
      </c>
      <c r="H71" s="350">
        <v>0.12165816442311408</v>
      </c>
      <c r="I71" s="247">
        <v>0.43154681048764915</v>
      </c>
      <c r="J71" s="247">
        <v>0.05632217947086951</v>
      </c>
      <c r="K71" s="350">
        <v>0.03215227721770557</v>
      </c>
      <c r="L71" s="249">
        <f t="shared" si="1"/>
        <v>0.15381044164081964</v>
      </c>
      <c r="M71" s="247">
        <v>0.003367117362318184</v>
      </c>
      <c r="N71" s="247"/>
      <c r="O71" s="247"/>
      <c r="P71" s="202" t="s">
        <v>621</v>
      </c>
    </row>
    <row r="72" spans="1:16" ht="13.5" customHeight="1">
      <c r="A72" s="84" t="s">
        <v>116</v>
      </c>
      <c r="B72" s="84" t="s">
        <v>117</v>
      </c>
      <c r="C72" s="84"/>
      <c r="D72" s="247">
        <v>0.017090866469273453</v>
      </c>
      <c r="E72" s="247">
        <v>0.25837432114839354</v>
      </c>
      <c r="F72" s="247">
        <v>0.0794882634206767</v>
      </c>
      <c r="G72" s="350">
        <v>0</v>
      </c>
      <c r="H72" s="350">
        <v>0.1216581644231142</v>
      </c>
      <c r="I72" s="247">
        <v>0.43154681048764937</v>
      </c>
      <c r="J72" s="247">
        <v>0.056322179470869545</v>
      </c>
      <c r="K72" s="350">
        <v>0.0321522772177056</v>
      </c>
      <c r="L72" s="249">
        <f t="shared" si="1"/>
        <v>0.1538104416408198</v>
      </c>
      <c r="M72" s="247">
        <v>0.0033671173623181848</v>
      </c>
      <c r="N72" s="247"/>
      <c r="O72" s="247"/>
      <c r="P72" s="202" t="s">
        <v>625</v>
      </c>
    </row>
    <row r="73" spans="1:16" ht="13.5" customHeight="1">
      <c r="A73" s="84" t="s">
        <v>118</v>
      </c>
      <c r="B73" s="84" t="s">
        <v>119</v>
      </c>
      <c r="C73" s="84"/>
      <c r="D73" s="247">
        <v>0.017090866469273443</v>
      </c>
      <c r="E73" s="247">
        <v>0.25837432114839326</v>
      </c>
      <c r="F73" s="247">
        <v>0.07948826342067666</v>
      </c>
      <c r="G73" s="350">
        <v>0</v>
      </c>
      <c r="H73" s="350">
        <v>0.1216581644231141</v>
      </c>
      <c r="I73" s="247">
        <v>0.4315468104876491</v>
      </c>
      <c r="J73" s="247">
        <v>0.0563221794708695</v>
      </c>
      <c r="K73" s="350">
        <v>0.03215227721770557</v>
      </c>
      <c r="L73" s="249">
        <f t="shared" si="1"/>
        <v>0.15381044164081967</v>
      </c>
      <c r="M73" s="247">
        <v>0.003367117362318183</v>
      </c>
      <c r="N73" s="247"/>
      <c r="O73" s="247"/>
      <c r="P73" s="202" t="s">
        <v>625</v>
      </c>
    </row>
    <row r="74" spans="1:16" ht="13.5" customHeight="1">
      <c r="A74" s="84" t="s">
        <v>120</v>
      </c>
      <c r="B74" s="84" t="s">
        <v>121</v>
      </c>
      <c r="C74" s="84"/>
      <c r="D74" s="247">
        <v>0.017090866469273453</v>
      </c>
      <c r="E74" s="247">
        <v>0.25837432114839337</v>
      </c>
      <c r="F74" s="247">
        <v>0.07948826342067665</v>
      </c>
      <c r="G74" s="350">
        <v>0</v>
      </c>
      <c r="H74" s="350">
        <v>0.12165816442311413</v>
      </c>
      <c r="I74" s="247">
        <v>0.43154681048764926</v>
      </c>
      <c r="J74" s="247">
        <v>0.0563221794708695</v>
      </c>
      <c r="K74" s="350">
        <v>0.03215227721770559</v>
      </c>
      <c r="L74" s="249">
        <f t="shared" si="1"/>
        <v>0.15381044164081972</v>
      </c>
      <c r="M74" s="247">
        <v>0.003367117362318184</v>
      </c>
      <c r="N74" s="247"/>
      <c r="O74" s="247"/>
      <c r="P74" s="202" t="s">
        <v>621</v>
      </c>
    </row>
    <row r="75" spans="1:16" ht="13.5" customHeight="1">
      <c r="A75" s="84" t="s">
        <v>122</v>
      </c>
      <c r="B75" s="84" t="s">
        <v>123</v>
      </c>
      <c r="C75" s="84"/>
      <c r="D75" s="247">
        <v>0.01709086646927345</v>
      </c>
      <c r="E75" s="247">
        <v>0.25837432114839337</v>
      </c>
      <c r="F75" s="247">
        <v>0.07948826342067668</v>
      </c>
      <c r="G75" s="350">
        <v>0</v>
      </c>
      <c r="H75" s="350">
        <v>0.12165816442311414</v>
      </c>
      <c r="I75" s="247">
        <v>0.4315468104876492</v>
      </c>
      <c r="J75" s="247">
        <v>0.05632217947086952</v>
      </c>
      <c r="K75" s="350">
        <v>0.03215227721770558</v>
      </c>
      <c r="L75" s="249">
        <f t="shared" si="1"/>
        <v>0.15381044164081972</v>
      </c>
      <c r="M75" s="247">
        <v>0.0033671173623181843</v>
      </c>
      <c r="N75" s="247"/>
      <c r="O75" s="247"/>
      <c r="P75" s="202" t="s">
        <v>621</v>
      </c>
    </row>
    <row r="76" spans="1:16" ht="13.5" customHeight="1">
      <c r="A76" s="84" t="s">
        <v>124</v>
      </c>
      <c r="B76" s="84" t="s">
        <v>125</v>
      </c>
      <c r="C76" s="84"/>
      <c r="D76" s="247">
        <v>0.017090866469273446</v>
      </c>
      <c r="E76" s="247">
        <v>0.2583743211483933</v>
      </c>
      <c r="F76" s="247">
        <v>0.07948826342067668</v>
      </c>
      <c r="G76" s="350">
        <v>0</v>
      </c>
      <c r="H76" s="350">
        <v>0.12165816442311417</v>
      </c>
      <c r="I76" s="247">
        <v>0.4315468104876492</v>
      </c>
      <c r="J76" s="247">
        <v>0.05632217947086952</v>
      </c>
      <c r="K76" s="350">
        <v>0.03215227721770558</v>
      </c>
      <c r="L76" s="249">
        <f t="shared" si="1"/>
        <v>0.15381044164081975</v>
      </c>
      <c r="M76" s="247">
        <v>0.003367117362318182</v>
      </c>
      <c r="N76" s="247"/>
      <c r="O76" s="247"/>
      <c r="P76" s="202" t="s">
        <v>625</v>
      </c>
    </row>
    <row r="77" spans="1:16" ht="13.5" customHeight="1">
      <c r="A77" s="84" t="s">
        <v>126</v>
      </c>
      <c r="B77" s="84" t="s">
        <v>127</v>
      </c>
      <c r="C77" s="84"/>
      <c r="D77" s="247">
        <v>0.02627070925125006</v>
      </c>
      <c r="E77" s="247">
        <v>0.30043294809764837</v>
      </c>
      <c r="F77" s="247">
        <v>0.07461896695325977</v>
      </c>
      <c r="G77" s="350">
        <v>0</v>
      </c>
      <c r="H77" s="350">
        <v>0.11419451435922484</v>
      </c>
      <c r="I77" s="247">
        <v>0.3963216407931707</v>
      </c>
      <c r="J77" s="247">
        <v>0.06354430507316948</v>
      </c>
      <c r="K77" s="350">
        <v>0.023338868234088622</v>
      </c>
      <c r="L77" s="249">
        <f t="shared" si="1"/>
        <v>0.13753338259331346</v>
      </c>
      <c r="M77" s="247">
        <v>0.001278047238188202</v>
      </c>
      <c r="N77" s="247"/>
      <c r="O77" s="247"/>
      <c r="P77" s="202" t="s">
        <v>620</v>
      </c>
    </row>
    <row r="78" spans="1:16" ht="13.5" customHeight="1">
      <c r="A78" s="84" t="s">
        <v>128</v>
      </c>
      <c r="B78" s="84" t="s">
        <v>129</v>
      </c>
      <c r="C78" s="84"/>
      <c r="D78" s="247">
        <v>0.019258648328887438</v>
      </c>
      <c r="E78" s="247">
        <v>0.263397319292866</v>
      </c>
      <c r="F78" s="247">
        <v>0.07858029602356865</v>
      </c>
      <c r="G78" s="350">
        <v>0</v>
      </c>
      <c r="H78" s="350">
        <v>0.11736077476249052</v>
      </c>
      <c r="I78" s="247">
        <v>0.43309972268234803</v>
      </c>
      <c r="J78" s="247">
        <v>0.05594681325945964</v>
      </c>
      <c r="K78" s="350">
        <v>0.029435390668458575</v>
      </c>
      <c r="L78" s="249">
        <f t="shared" si="1"/>
        <v>0.1467961654309491</v>
      </c>
      <c r="M78" s="247">
        <v>0.002921034981921398</v>
      </c>
      <c r="N78" s="247"/>
      <c r="O78" s="247"/>
      <c r="P78" s="202" t="s">
        <v>615</v>
      </c>
    </row>
    <row r="79" spans="1:16" ht="13.5" customHeight="1">
      <c r="A79" s="84" t="s">
        <v>130</v>
      </c>
      <c r="B79" s="84" t="s">
        <v>131</v>
      </c>
      <c r="C79" s="84"/>
      <c r="D79" s="247">
        <v>0.016896625511434255</v>
      </c>
      <c r="E79" s="247">
        <v>0.2560538463704496</v>
      </c>
      <c r="F79" s="247">
        <v>0.07875862149864973</v>
      </c>
      <c r="G79" s="350">
        <v>0</v>
      </c>
      <c r="H79" s="350">
        <v>0.12328099908630652</v>
      </c>
      <c r="I79" s="247">
        <v>0.4312409995559815</v>
      </c>
      <c r="J79" s="247">
        <v>0.05745038845007781</v>
      </c>
      <c r="K79" s="350">
        <v>0.03288988259613552</v>
      </c>
      <c r="L79" s="249">
        <f t="shared" si="1"/>
        <v>0.15617088168244203</v>
      </c>
      <c r="M79" s="247">
        <v>0.003428636930965257</v>
      </c>
      <c r="N79" s="247"/>
      <c r="O79" s="247"/>
      <c r="P79" s="202" t="s">
        <v>626</v>
      </c>
    </row>
    <row r="80" spans="1:16" ht="13.5" customHeight="1">
      <c r="A80" s="84" t="s">
        <v>132</v>
      </c>
      <c r="B80" s="84" t="s">
        <v>133</v>
      </c>
      <c r="C80" s="84"/>
      <c r="D80" s="247">
        <v>0.01686231863265885</v>
      </c>
      <c r="E80" s="247">
        <v>0.2556440036277351</v>
      </c>
      <c r="F80" s="247">
        <v>0.0786297519891143</v>
      </c>
      <c r="G80" s="350">
        <v>0</v>
      </c>
      <c r="H80" s="350">
        <v>0.12356762448540881</v>
      </c>
      <c r="I80" s="247">
        <v>0.4311869871649923</v>
      </c>
      <c r="J80" s="247">
        <v>0.05764965295697479</v>
      </c>
      <c r="K80" s="350">
        <v>0.03302015861301364</v>
      </c>
      <c r="L80" s="249">
        <f t="shared" si="1"/>
        <v>0.15658778309842245</v>
      </c>
      <c r="M80" s="247">
        <v>0.0034395025301023744</v>
      </c>
      <c r="N80" s="247"/>
      <c r="O80" s="247"/>
      <c r="P80" s="202" t="s">
        <v>626</v>
      </c>
    </row>
    <row r="81" spans="1:16" ht="13.5" customHeight="1">
      <c r="A81" s="84" t="s">
        <v>134</v>
      </c>
      <c r="B81" s="84" t="s">
        <v>135</v>
      </c>
      <c r="C81" s="84"/>
      <c r="D81" s="247">
        <v>0.08984478351677222</v>
      </c>
      <c r="E81" s="247">
        <v>0.4387407046898781</v>
      </c>
      <c r="F81" s="247">
        <v>0.11084481205101177</v>
      </c>
      <c r="G81" s="350">
        <v>0</v>
      </c>
      <c r="H81" s="350">
        <v>0.2632890378082158</v>
      </c>
      <c r="I81" s="247">
        <v>0.32185169015901</v>
      </c>
      <c r="J81" s="247">
        <v>0.012699935009754956</v>
      </c>
      <c r="K81" s="350">
        <v>-0.16296594093339228</v>
      </c>
      <c r="L81" s="249">
        <f t="shared" si="1"/>
        <v>0.10032309687482349</v>
      </c>
      <c r="M81" s="247">
        <v>-0.02120692940626363</v>
      </c>
      <c r="N81" s="247">
        <v>0.00588177447595355</v>
      </c>
      <c r="O81" s="247">
        <v>-0.058979867370949915</v>
      </c>
      <c r="P81" s="251" t="s">
        <v>614</v>
      </c>
    </row>
    <row r="82" spans="1:16" ht="13.5" customHeight="1">
      <c r="A82" s="84" t="s">
        <v>136</v>
      </c>
      <c r="B82" s="84" t="s">
        <v>137</v>
      </c>
      <c r="C82" s="84"/>
      <c r="D82" s="247">
        <v>0.019141955588282758</v>
      </c>
      <c r="E82" s="247">
        <v>0.27398036455512026</v>
      </c>
      <c r="F82" s="247">
        <v>0.032100059840287035</v>
      </c>
      <c r="G82" s="350">
        <v>0</v>
      </c>
      <c r="H82" s="350">
        <v>0.12117948257707835</v>
      </c>
      <c r="I82" s="247">
        <v>0.41769949533400635</v>
      </c>
      <c r="J82" s="247">
        <v>0.049355006141802826</v>
      </c>
      <c r="K82" s="350">
        <v>0.026508898015263672</v>
      </c>
      <c r="L82" s="249">
        <f t="shared" si="1"/>
        <v>0.14768838059234202</v>
      </c>
      <c r="M82" s="247">
        <v>0.003224731180435744</v>
      </c>
      <c r="N82" s="247">
        <v>0</v>
      </c>
      <c r="O82" s="247">
        <v>0.05681000676772299</v>
      </c>
      <c r="P82" s="202" t="s">
        <v>627</v>
      </c>
    </row>
    <row r="83" spans="1:16" ht="13.5" customHeight="1">
      <c r="A83" s="84" t="s">
        <v>98</v>
      </c>
      <c r="B83" s="84" t="s">
        <v>138</v>
      </c>
      <c r="C83" s="84"/>
      <c r="D83" s="247">
        <v>0.022536830862779602</v>
      </c>
      <c r="E83" s="247">
        <v>0.27473134266122695</v>
      </c>
      <c r="F83" s="247">
        <v>0.0602294388023283</v>
      </c>
      <c r="G83" s="350">
        <v>0</v>
      </c>
      <c r="H83" s="350">
        <v>0.11467682426697841</v>
      </c>
      <c r="I83" s="247">
        <v>0.42878246419184296</v>
      </c>
      <c r="J83" s="247">
        <v>0.05637436892767877</v>
      </c>
      <c r="K83" s="350">
        <v>0.024047589318853382</v>
      </c>
      <c r="L83" s="249">
        <f t="shared" si="1"/>
        <v>0.1387244135858318</v>
      </c>
      <c r="M83" s="247">
        <v>0.0028269438730174415</v>
      </c>
      <c r="N83" s="247">
        <v>0</v>
      </c>
      <c r="O83" s="247">
        <v>0.01579419709529418</v>
      </c>
      <c r="P83" s="252" t="s">
        <v>624</v>
      </c>
    </row>
    <row r="84" spans="1:16" ht="13.5" customHeight="1">
      <c r="A84" s="84" t="s">
        <v>139</v>
      </c>
      <c r="B84" s="84" t="s">
        <v>140</v>
      </c>
      <c r="C84" s="84"/>
      <c r="D84" s="247">
        <v>0.021108167630461677</v>
      </c>
      <c r="E84" s="247">
        <v>0.2636199175432581</v>
      </c>
      <c r="F84" s="247">
        <v>0.06779227364507893</v>
      </c>
      <c r="G84" s="350">
        <v>0</v>
      </c>
      <c r="H84" s="350">
        <v>0.11327515945209636</v>
      </c>
      <c r="I84" s="247">
        <v>0.43996401677243824</v>
      </c>
      <c r="J84" s="247">
        <v>0.054215162448894814</v>
      </c>
      <c r="K84" s="350">
        <v>0.028579133399544664</v>
      </c>
      <c r="L84" s="249">
        <f t="shared" si="1"/>
        <v>0.14185429285164103</v>
      </c>
      <c r="M84" s="247">
        <v>0.0026138027450472103</v>
      </c>
      <c r="N84" s="247">
        <v>0</v>
      </c>
      <c r="O84" s="247">
        <v>0.008832366363179987</v>
      </c>
      <c r="P84" s="250" t="s">
        <v>628</v>
      </c>
    </row>
    <row r="85" spans="1:16" ht="13.5" customHeight="1">
      <c r="A85" s="84" t="s">
        <v>492</v>
      </c>
      <c r="B85" s="85" t="s">
        <v>95</v>
      </c>
      <c r="C85" s="85"/>
      <c r="D85" s="247">
        <v>0</v>
      </c>
      <c r="E85" s="247">
        <v>0</v>
      </c>
      <c r="F85" s="247">
        <v>0</v>
      </c>
      <c r="G85" s="350">
        <v>0</v>
      </c>
      <c r="H85" s="350">
        <v>0</v>
      </c>
      <c r="I85" s="247">
        <v>0</v>
      </c>
      <c r="J85" s="247">
        <v>0</v>
      </c>
      <c r="K85" s="350">
        <v>0</v>
      </c>
      <c r="L85" s="249">
        <f t="shared" si="1"/>
        <v>0</v>
      </c>
      <c r="M85" s="247">
        <v>0</v>
      </c>
      <c r="N85" s="247">
        <v>0</v>
      </c>
      <c r="O85" s="247">
        <v>0</v>
      </c>
      <c r="P85" s="202" t="s">
        <v>562</v>
      </c>
    </row>
    <row r="86" spans="1:16" ht="13.5" customHeight="1">
      <c r="A86" s="84" t="s">
        <v>492</v>
      </c>
      <c r="B86" s="84" t="s">
        <v>95</v>
      </c>
      <c r="C86" s="84"/>
      <c r="D86" s="247">
        <v>0</v>
      </c>
      <c r="E86" s="247">
        <v>0</v>
      </c>
      <c r="F86" s="247">
        <v>0</v>
      </c>
      <c r="G86" s="350">
        <v>0</v>
      </c>
      <c r="H86" s="350">
        <v>0</v>
      </c>
      <c r="I86" s="247">
        <v>0</v>
      </c>
      <c r="J86" s="247">
        <v>0</v>
      </c>
      <c r="K86" s="350">
        <v>0</v>
      </c>
      <c r="L86" s="249">
        <f t="shared" si="1"/>
        <v>0</v>
      </c>
      <c r="M86" s="247">
        <v>0</v>
      </c>
      <c r="N86" s="247">
        <v>0</v>
      </c>
      <c r="O86" s="247">
        <v>0</v>
      </c>
      <c r="P86" s="202" t="s">
        <v>562</v>
      </c>
    </row>
    <row r="87" spans="1:16" ht="13.5" customHeight="1">
      <c r="A87" s="84" t="s">
        <v>492</v>
      </c>
      <c r="B87" s="84" t="s">
        <v>95</v>
      </c>
      <c r="C87" s="84"/>
      <c r="D87" s="247">
        <v>0</v>
      </c>
      <c r="E87" s="247">
        <v>0</v>
      </c>
      <c r="F87" s="247">
        <v>0</v>
      </c>
      <c r="G87" s="350">
        <v>0</v>
      </c>
      <c r="H87" s="350">
        <v>0</v>
      </c>
      <c r="I87" s="247">
        <v>0</v>
      </c>
      <c r="J87" s="247">
        <v>0</v>
      </c>
      <c r="K87" s="350">
        <v>0</v>
      </c>
      <c r="L87" s="249">
        <f t="shared" si="1"/>
        <v>0</v>
      </c>
      <c r="M87" s="247">
        <v>0</v>
      </c>
      <c r="N87" s="247">
        <v>0</v>
      </c>
      <c r="O87" s="247">
        <v>0</v>
      </c>
      <c r="P87" s="202" t="s">
        <v>562</v>
      </c>
    </row>
    <row r="88" spans="1:16" ht="13.5" customHeight="1">
      <c r="A88" s="84" t="s">
        <v>141</v>
      </c>
      <c r="B88" s="84" t="s">
        <v>142</v>
      </c>
      <c r="C88" s="84"/>
      <c r="D88" s="247">
        <v>0.02452843001077918</v>
      </c>
      <c r="E88" s="247">
        <v>0.278208300697991</v>
      </c>
      <c r="F88" s="247">
        <v>0.0808199864109769</v>
      </c>
      <c r="G88" s="350">
        <v>0</v>
      </c>
      <c r="H88" s="350">
        <v>0.11470020162407711</v>
      </c>
      <c r="I88" s="247">
        <v>0.41772868885322084</v>
      </c>
      <c r="J88" s="247">
        <v>0.05413316523053825</v>
      </c>
      <c r="K88" s="350">
        <v>0.02755567703116731</v>
      </c>
      <c r="L88" s="249">
        <f t="shared" si="1"/>
        <v>0.14225587865524442</v>
      </c>
      <c r="M88" s="247">
        <v>0.002325550141249448</v>
      </c>
      <c r="N88" s="247">
        <v>0</v>
      </c>
      <c r="O88" s="247">
        <v>0</v>
      </c>
      <c r="P88" s="202" t="s">
        <v>628</v>
      </c>
    </row>
    <row r="89" spans="1:16" ht="13.5" customHeight="1">
      <c r="A89" s="84" t="s">
        <v>143</v>
      </c>
      <c r="B89" s="84" t="s">
        <v>144</v>
      </c>
      <c r="C89" s="84"/>
      <c r="D89" s="247">
        <v>0.021592218004304324</v>
      </c>
      <c r="E89" s="247">
        <v>0.26886270241948146</v>
      </c>
      <c r="F89" s="247">
        <v>0.07544968950298712</v>
      </c>
      <c r="G89" s="350">
        <v>0</v>
      </c>
      <c r="H89" s="350">
        <v>0.1251378678416155</v>
      </c>
      <c r="I89" s="247">
        <v>0.42559557122198427</v>
      </c>
      <c r="J89" s="247">
        <v>0.05346977213328679</v>
      </c>
      <c r="K89" s="350">
        <v>0.02733379327700373</v>
      </c>
      <c r="L89" s="249">
        <f t="shared" si="1"/>
        <v>0.15247166111861923</v>
      </c>
      <c r="M89" s="247">
        <v>0.002558385599336775</v>
      </c>
      <c r="N89" s="247">
        <v>0</v>
      </c>
      <c r="O89" s="247">
        <v>0</v>
      </c>
      <c r="P89" s="202" t="s">
        <v>626</v>
      </c>
    </row>
    <row r="90" spans="1:16" ht="13.5" customHeight="1">
      <c r="A90" s="84" t="s">
        <v>145</v>
      </c>
      <c r="B90" s="84" t="s">
        <v>146</v>
      </c>
      <c r="C90" s="84"/>
      <c r="D90" s="247">
        <v>0.017148607844486206</v>
      </c>
      <c r="E90" s="247">
        <v>0.25924723702130076</v>
      </c>
      <c r="F90" s="247">
        <v>0.07975681397377095</v>
      </c>
      <c r="G90" s="350">
        <v>0</v>
      </c>
      <c r="H90" s="350">
        <v>0.12206918569768084</v>
      </c>
      <c r="I90" s="247">
        <v>0.4330047884287345</v>
      </c>
      <c r="J90" s="247">
        <v>0.056512463568137175</v>
      </c>
      <c r="K90" s="350">
        <v>0.032260903465889654</v>
      </c>
      <c r="L90" s="249">
        <f t="shared" si="1"/>
        <v>0.1543300891635705</v>
      </c>
      <c r="M90" s="247"/>
      <c r="N90" s="247"/>
      <c r="O90" s="247"/>
      <c r="P90" s="202" t="s">
        <v>613</v>
      </c>
    </row>
    <row r="91" ht="12.75">
      <c r="P91" s="248"/>
    </row>
    <row r="92" ht="12.75">
      <c r="P92" s="248"/>
    </row>
    <row r="93" ht="12.75">
      <c r="P93" s="248"/>
    </row>
    <row r="94" ht="12.75">
      <c r="P94" s="248"/>
    </row>
    <row r="95" ht="12.75">
      <c r="P95" s="248"/>
    </row>
    <row r="96" ht="12.75">
      <c r="P96" s="248"/>
    </row>
    <row r="97" ht="12.75">
      <c r="P97" s="248"/>
    </row>
    <row r="100" spans="1:15" ht="12.75">
      <c r="A100" s="3" t="s">
        <v>547</v>
      </c>
      <c r="B100" s="4"/>
      <c r="C100" s="4"/>
      <c r="D100" s="4"/>
      <c r="E100" s="4"/>
      <c r="F100" s="4"/>
      <c r="G100" s="222"/>
      <c r="H100" s="222"/>
      <c r="I100" s="4"/>
      <c r="J100" s="4"/>
      <c r="K100" s="222"/>
      <c r="L100" s="89"/>
      <c r="M100" s="4"/>
      <c r="N100" s="4"/>
      <c r="O100" s="4"/>
    </row>
    <row r="101" spans="1:15" ht="12.75">
      <c r="A101" s="3" t="s">
        <v>147</v>
      </c>
      <c r="B101" s="4"/>
      <c r="C101" s="4"/>
      <c r="D101" s="4"/>
      <c r="E101" s="4"/>
      <c r="F101" s="4"/>
      <c r="G101" s="222"/>
      <c r="H101" s="222"/>
      <c r="I101" s="4"/>
      <c r="J101" s="4"/>
      <c r="K101" s="222"/>
      <c r="L101" s="89"/>
      <c r="M101" s="4"/>
      <c r="N101" s="4"/>
      <c r="O101" s="4"/>
    </row>
    <row r="102" spans="1:15" ht="12.75">
      <c r="A102" s="3" t="str">
        <f>A2</f>
        <v>Pro Forma Factors May 31, 2013</v>
      </c>
      <c r="B102" s="4"/>
      <c r="C102" s="4"/>
      <c r="D102" s="4"/>
      <c r="E102" s="4"/>
      <c r="F102" s="4"/>
      <c r="G102" s="222"/>
      <c r="H102" s="222"/>
      <c r="I102" s="4"/>
      <c r="J102" s="4"/>
      <c r="K102" s="222"/>
      <c r="L102" s="89"/>
      <c r="M102" s="4"/>
      <c r="N102" s="4"/>
      <c r="O102" s="4"/>
    </row>
    <row r="103" spans="1:15" ht="12.75">
      <c r="A103" s="5"/>
      <c r="B103" s="4"/>
      <c r="C103" s="4"/>
      <c r="D103" s="4"/>
      <c r="E103" s="4"/>
      <c r="F103" s="4"/>
      <c r="G103" s="222"/>
      <c r="H103" s="222"/>
      <c r="I103" s="4"/>
      <c r="J103" s="4"/>
      <c r="K103" s="222"/>
      <c r="L103" s="89"/>
      <c r="M103" s="4"/>
      <c r="N103" s="4"/>
      <c r="O103" s="4"/>
    </row>
    <row r="104" spans="1:15" ht="12.75">
      <c r="A104" s="5" t="s">
        <v>148</v>
      </c>
      <c r="B104" s="4"/>
      <c r="C104" s="87" t="s">
        <v>149</v>
      </c>
      <c r="D104" s="87" t="s">
        <v>150</v>
      </c>
      <c r="E104" s="87" t="s">
        <v>151</v>
      </c>
      <c r="F104" s="87" t="s">
        <v>4</v>
      </c>
      <c r="G104" s="223" t="s">
        <v>152</v>
      </c>
      <c r="H104" s="223" t="s">
        <v>493</v>
      </c>
      <c r="I104" s="87" t="s">
        <v>153</v>
      </c>
      <c r="J104" s="87" t="s">
        <v>494</v>
      </c>
      <c r="K104" s="223" t="s">
        <v>495</v>
      </c>
      <c r="L104" s="87" t="s">
        <v>587</v>
      </c>
      <c r="M104" s="87" t="s">
        <v>154</v>
      </c>
      <c r="N104" s="4"/>
      <c r="O104" s="4"/>
    </row>
    <row r="105" spans="1:15" ht="12.75">
      <c r="A105" s="5"/>
      <c r="B105" s="4"/>
      <c r="C105" s="6"/>
      <c r="D105" s="6"/>
      <c r="E105" s="6"/>
      <c r="F105" s="6"/>
      <c r="G105" s="224"/>
      <c r="H105" s="224"/>
      <c r="I105" s="6"/>
      <c r="J105" s="6"/>
      <c r="K105" s="224"/>
      <c r="L105" s="253" t="s">
        <v>461</v>
      </c>
      <c r="M105" s="6"/>
      <c r="N105" s="4"/>
      <c r="O105" s="4"/>
    </row>
    <row r="106" spans="1:15" ht="12.75">
      <c r="A106" s="5" t="s">
        <v>155</v>
      </c>
      <c r="B106" s="4"/>
      <c r="C106" s="4"/>
      <c r="D106" s="4"/>
      <c r="E106" s="4"/>
      <c r="F106" s="4"/>
      <c r="G106" s="222"/>
      <c r="H106" s="222"/>
      <c r="I106" s="4"/>
      <c r="J106" s="4"/>
      <c r="K106" s="222"/>
      <c r="L106" s="89" t="s">
        <v>461</v>
      </c>
      <c r="M106" s="4"/>
      <c r="N106" s="4"/>
      <c r="O106" s="4"/>
    </row>
    <row r="107" spans="1:15" ht="12.75">
      <c r="A107" s="4" t="s">
        <v>156</v>
      </c>
      <c r="B107" s="4"/>
      <c r="C107" s="4"/>
      <c r="D107" s="4"/>
      <c r="E107" s="4"/>
      <c r="F107" s="4"/>
      <c r="G107" s="222"/>
      <c r="H107" s="222"/>
      <c r="I107" s="4"/>
      <c r="J107" s="4"/>
      <c r="K107" s="222"/>
      <c r="L107" s="89" t="s">
        <v>461</v>
      </c>
      <c r="M107" s="4"/>
      <c r="N107" s="4"/>
      <c r="O107" s="4"/>
    </row>
    <row r="108" spans="1:19" ht="12.75">
      <c r="A108" s="4"/>
      <c r="B108" s="4" t="s">
        <v>17</v>
      </c>
      <c r="C108" s="7">
        <v>0</v>
      </c>
      <c r="D108" s="7">
        <v>0</v>
      </c>
      <c r="E108" s="7">
        <v>0</v>
      </c>
      <c r="F108" s="7">
        <v>0</v>
      </c>
      <c r="G108" s="225">
        <v>0</v>
      </c>
      <c r="H108" s="225">
        <v>0</v>
      </c>
      <c r="I108" s="7">
        <v>0</v>
      </c>
      <c r="J108" s="7">
        <v>0</v>
      </c>
      <c r="K108" s="225">
        <v>0</v>
      </c>
      <c r="L108" s="167">
        <f>+H108+K108</f>
        <v>0</v>
      </c>
      <c r="M108" s="7">
        <v>0</v>
      </c>
      <c r="N108" s="4"/>
      <c r="O108" s="4"/>
      <c r="R108" s="351"/>
      <c r="S108" s="351"/>
    </row>
    <row r="109" spans="1:19" ht="12.75">
      <c r="A109" s="4"/>
      <c r="B109" s="4" t="s">
        <v>19</v>
      </c>
      <c r="C109" s="8">
        <v>0</v>
      </c>
      <c r="D109" s="7">
        <v>0</v>
      </c>
      <c r="E109" s="7">
        <v>0</v>
      </c>
      <c r="F109" s="7">
        <v>0</v>
      </c>
      <c r="G109" s="225">
        <v>0</v>
      </c>
      <c r="H109" s="225">
        <v>0</v>
      </c>
      <c r="I109" s="7">
        <v>0</v>
      </c>
      <c r="J109" s="7">
        <v>0</v>
      </c>
      <c r="K109" s="225">
        <v>0</v>
      </c>
      <c r="L109" s="167">
        <f>+H109+K109</f>
        <v>0</v>
      </c>
      <c r="M109" s="7">
        <v>0</v>
      </c>
      <c r="N109" s="4"/>
      <c r="O109" s="4"/>
      <c r="R109" s="351"/>
      <c r="S109" s="351"/>
    </row>
    <row r="110" spans="1:19" ht="12.75">
      <c r="A110" s="4"/>
      <c r="B110" s="4" t="s">
        <v>13</v>
      </c>
      <c r="C110" s="7">
        <v>6707674326.37719</v>
      </c>
      <c r="D110" s="7">
        <v>114639966.23148625</v>
      </c>
      <c r="E110" s="7">
        <v>1733090800.562213</v>
      </c>
      <c r="F110" s="7">
        <v>533181383.79517996</v>
      </c>
      <c r="G110" s="225">
        <v>0</v>
      </c>
      <c r="H110" s="225">
        <v>816043346.0950973</v>
      </c>
      <c r="I110" s="7">
        <v>2894675461.337967</v>
      </c>
      <c r="J110" s="7">
        <v>377790837.2423599</v>
      </c>
      <c r="K110" s="225">
        <v>215667004.4277659</v>
      </c>
      <c r="L110" s="167">
        <f>+H110+K110</f>
        <v>1031710350.5228631</v>
      </c>
      <c r="M110" s="7">
        <v>22585526.685120564</v>
      </c>
      <c r="N110" s="4"/>
      <c r="O110" s="4"/>
      <c r="R110" s="351"/>
      <c r="S110" s="351"/>
    </row>
    <row r="111" spans="1:19" ht="12.75">
      <c r="A111" s="4"/>
      <c r="B111" s="4" t="s">
        <v>51</v>
      </c>
      <c r="C111" s="7">
        <v>0</v>
      </c>
      <c r="D111" s="7">
        <v>0</v>
      </c>
      <c r="E111" s="7">
        <v>0</v>
      </c>
      <c r="F111" s="7">
        <v>0</v>
      </c>
      <c r="G111" s="225">
        <v>0</v>
      </c>
      <c r="H111" s="225">
        <v>0</v>
      </c>
      <c r="I111" s="7">
        <v>0</v>
      </c>
      <c r="J111" s="7">
        <v>0</v>
      </c>
      <c r="K111" s="225">
        <v>0</v>
      </c>
      <c r="L111" s="167">
        <f>+H111+K111</f>
        <v>0</v>
      </c>
      <c r="M111" s="7">
        <v>0</v>
      </c>
      <c r="N111" s="4"/>
      <c r="O111" s="4"/>
      <c r="R111" s="351"/>
      <c r="S111" s="351"/>
    </row>
    <row r="112" spans="1:19" ht="12.75">
      <c r="A112" s="4"/>
      <c r="B112" s="4"/>
      <c r="C112" s="9">
        <v>6707674326.37719</v>
      </c>
      <c r="D112" s="9">
        <v>114639966.23148625</v>
      </c>
      <c r="E112" s="9">
        <v>1733090800.562213</v>
      </c>
      <c r="F112" s="9">
        <v>533181383.79517996</v>
      </c>
      <c r="G112" s="226">
        <v>0</v>
      </c>
      <c r="H112" s="226">
        <v>816043346.0950973</v>
      </c>
      <c r="I112" s="9">
        <v>2894675461.337967</v>
      </c>
      <c r="J112" s="9">
        <v>377790837.2423599</v>
      </c>
      <c r="K112" s="226">
        <v>215667004.4277659</v>
      </c>
      <c r="L112" s="168">
        <f>+H112+K112</f>
        <v>1031710350.5228631</v>
      </c>
      <c r="M112" s="9">
        <v>22585526.685120564</v>
      </c>
      <c r="N112" s="4"/>
      <c r="O112" s="4"/>
      <c r="R112" s="351"/>
      <c r="S112" s="351"/>
    </row>
    <row r="113" spans="1:19" ht="12.75">
      <c r="A113" s="4"/>
      <c r="B113" s="4"/>
      <c r="C113" s="7"/>
      <c r="D113" s="7"/>
      <c r="E113" s="7"/>
      <c r="F113" s="7"/>
      <c r="G113" s="225"/>
      <c r="H113" s="225"/>
      <c r="I113" s="7"/>
      <c r="J113" s="7"/>
      <c r="K113" s="225"/>
      <c r="L113" s="167" t="s">
        <v>461</v>
      </c>
      <c r="M113" s="7"/>
      <c r="N113" s="4"/>
      <c r="O113" s="4"/>
      <c r="R113" s="351"/>
      <c r="S113" s="351"/>
    </row>
    <row r="114" spans="1:19" ht="12.75">
      <c r="A114" s="4" t="s">
        <v>157</v>
      </c>
      <c r="B114" s="4"/>
      <c r="C114" s="4"/>
      <c r="D114" s="4"/>
      <c r="E114" s="4"/>
      <c r="F114" s="4"/>
      <c r="G114" s="222"/>
      <c r="H114" s="222"/>
      <c r="I114" s="4"/>
      <c r="J114" s="4"/>
      <c r="K114" s="222"/>
      <c r="L114" s="89" t="s">
        <v>461</v>
      </c>
      <c r="M114" s="4"/>
      <c r="N114" s="4"/>
      <c r="O114" s="4"/>
      <c r="R114" s="351"/>
      <c r="S114" s="351"/>
    </row>
    <row r="115" spans="1:19" ht="12.75">
      <c r="A115" s="4"/>
      <c r="B115" s="4" t="s">
        <v>17</v>
      </c>
      <c r="C115" s="8">
        <v>-765632930.444104</v>
      </c>
      <c r="D115" s="8">
        <v>-13085330.178698707</v>
      </c>
      <c r="E115" s="8">
        <v>-197819888.6523504</v>
      </c>
      <c r="F115" s="8">
        <v>-60858832.058685556</v>
      </c>
      <c r="G115" s="227">
        <v>0</v>
      </c>
      <c r="H115" s="227">
        <v>-93145496.93971951</v>
      </c>
      <c r="I115" s="8">
        <v>-330406449.13746524</v>
      </c>
      <c r="J115" s="8">
        <v>-43122115.31728058</v>
      </c>
      <c r="K115" s="227">
        <v>-24616842.226643126</v>
      </c>
      <c r="L115" s="88">
        <f>+H115+K115</f>
        <v>-117762339.16636264</v>
      </c>
      <c r="M115" s="8">
        <v>-2577975.933260893</v>
      </c>
      <c r="N115" s="4"/>
      <c r="O115" s="4"/>
      <c r="R115" s="351"/>
      <c r="S115" s="351"/>
    </row>
    <row r="116" spans="1:19" ht="12.75">
      <c r="A116" s="4"/>
      <c r="B116" s="4" t="s">
        <v>19</v>
      </c>
      <c r="C116" s="8">
        <v>-868647414.0180912</v>
      </c>
      <c r="D116" s="8">
        <v>-14845936.961862886</v>
      </c>
      <c r="E116" s="8">
        <v>-224436185.91423166</v>
      </c>
      <c r="F116" s="8">
        <v>-69047274.46515962</v>
      </c>
      <c r="G116" s="227">
        <v>0</v>
      </c>
      <c r="H116" s="227">
        <v>-105678049.92032585</v>
      </c>
      <c r="I116" s="8">
        <v>-374862020.95785177</v>
      </c>
      <c r="J116" s="8">
        <v>-48924115.54923364</v>
      </c>
      <c r="K116" s="227">
        <v>-27928992.45995274</v>
      </c>
      <c r="L116" s="88">
        <f>+H116+K116</f>
        <v>-133607042.38027859</v>
      </c>
      <c r="M116" s="8">
        <v>-2924837.7894731066</v>
      </c>
      <c r="N116" s="4"/>
      <c r="O116" s="4"/>
      <c r="R116" s="351"/>
      <c r="S116" s="351"/>
    </row>
    <row r="117" spans="1:19" ht="12.75">
      <c r="A117" s="4"/>
      <c r="B117" s="4" t="s">
        <v>13</v>
      </c>
      <c r="C117" s="8">
        <v>-716148764.33729</v>
      </c>
      <c r="D117" s="8">
        <v>-12239602.903423805</v>
      </c>
      <c r="E117" s="8">
        <v>-185034450.82690802</v>
      </c>
      <c r="F117" s="8">
        <v>-56925421.628034614</v>
      </c>
      <c r="G117" s="227">
        <v>0</v>
      </c>
      <c r="H117" s="227">
        <v>-87125344.12315606</v>
      </c>
      <c r="I117" s="8">
        <v>-309051715.08442867</v>
      </c>
      <c r="J117" s="8">
        <v>-40335059.2328463</v>
      </c>
      <c r="K117" s="227">
        <v>-23025813.600089855</v>
      </c>
      <c r="L117" s="88">
        <f>+H117+K117</f>
        <v>-110151157.72324592</v>
      </c>
      <c r="M117" s="8">
        <v>-2411356.9384028027</v>
      </c>
      <c r="N117" s="4"/>
      <c r="O117" s="4"/>
      <c r="R117" s="351"/>
      <c r="S117" s="351"/>
    </row>
    <row r="118" spans="1:19" ht="12.75">
      <c r="A118" s="4"/>
      <c r="B118" s="4" t="s">
        <v>51</v>
      </c>
      <c r="C118" s="8">
        <v>-148641056.47235602</v>
      </c>
      <c r="D118" s="8">
        <v>-2540404.4480207707</v>
      </c>
      <c r="E118" s="8">
        <v>-38405032.06082498</v>
      </c>
      <c r="F118" s="8">
        <v>-11815219.452002313</v>
      </c>
      <c r="G118" s="227">
        <v>0</v>
      </c>
      <c r="H118" s="227">
        <v>-18083398.088339284</v>
      </c>
      <c r="I118" s="8">
        <v>-64145573.82815979</v>
      </c>
      <c r="J118" s="8">
        <v>-8371788.259375688</v>
      </c>
      <c r="K118" s="227">
        <v>-4779148.453631821</v>
      </c>
      <c r="L118" s="88">
        <f>+H118+K118</f>
        <v>-22862546.541971106</v>
      </c>
      <c r="M118" s="8">
        <v>-500491.8820013876</v>
      </c>
      <c r="N118" s="4"/>
      <c r="O118" s="4"/>
      <c r="R118" s="351"/>
      <c r="S118" s="351"/>
    </row>
    <row r="119" spans="1:19" ht="12.75">
      <c r="A119" s="4"/>
      <c r="B119" s="4"/>
      <c r="C119" s="10">
        <v>-2499070165.271841</v>
      </c>
      <c r="D119" s="10">
        <v>-42711274.49200617</v>
      </c>
      <c r="E119" s="10">
        <v>-645695557.4543151</v>
      </c>
      <c r="F119" s="10">
        <v>-198646747.6038821</v>
      </c>
      <c r="G119" s="228">
        <v>0</v>
      </c>
      <c r="H119" s="228">
        <v>-304032289.0715407</v>
      </c>
      <c r="I119" s="10">
        <v>-1078465759.0079055</v>
      </c>
      <c r="J119" s="10">
        <v>-140753078.35873622</v>
      </c>
      <c r="K119" s="228">
        <v>-80350796.74031755</v>
      </c>
      <c r="L119" s="169">
        <f>+H119+K119</f>
        <v>-384383085.8118583</v>
      </c>
      <c r="M119" s="10">
        <v>-8414662.54313819</v>
      </c>
      <c r="N119" s="4"/>
      <c r="O119" s="4"/>
      <c r="R119" s="351"/>
      <c r="S119" s="351"/>
    </row>
    <row r="120" spans="1:19" ht="12.75">
      <c r="A120" s="4"/>
      <c r="B120" s="4"/>
      <c r="C120" s="4"/>
      <c r="D120" s="4"/>
      <c r="E120" s="4"/>
      <c r="F120" s="4"/>
      <c r="G120" s="222"/>
      <c r="H120" s="222"/>
      <c r="I120" s="4"/>
      <c r="J120" s="4"/>
      <c r="K120" s="222"/>
      <c r="L120" s="89" t="s">
        <v>461</v>
      </c>
      <c r="M120" s="4"/>
      <c r="N120" s="4"/>
      <c r="O120" s="4"/>
      <c r="R120" s="351"/>
      <c r="S120" s="351"/>
    </row>
    <row r="121" spans="1:19" ht="12.75">
      <c r="A121" s="4"/>
      <c r="B121" s="4"/>
      <c r="C121" s="4"/>
      <c r="D121" s="4"/>
      <c r="E121" s="4"/>
      <c r="F121" s="4"/>
      <c r="G121" s="222"/>
      <c r="H121" s="222"/>
      <c r="I121" s="4"/>
      <c r="J121" s="4"/>
      <c r="K121" s="222"/>
      <c r="L121" s="89" t="s">
        <v>461</v>
      </c>
      <c r="M121" s="4"/>
      <c r="N121" s="4"/>
      <c r="O121" s="4"/>
      <c r="R121" s="351"/>
      <c r="S121" s="351"/>
    </row>
    <row r="122" spans="1:19" ht="12.75">
      <c r="A122" s="4" t="s">
        <v>158</v>
      </c>
      <c r="B122" s="4"/>
      <c r="C122" s="8">
        <v>4208604161.1053486</v>
      </c>
      <c r="D122" s="8">
        <v>71928691.73948008</v>
      </c>
      <c r="E122" s="8">
        <v>1087395243.1078978</v>
      </c>
      <c r="F122" s="8">
        <v>334534636.1912979</v>
      </c>
      <c r="G122" s="227">
        <v>0</v>
      </c>
      <c r="H122" s="227">
        <v>512011057.0235566</v>
      </c>
      <c r="I122" s="8">
        <v>1816209702.3300614</v>
      </c>
      <c r="J122" s="8">
        <v>237037758.88362366</v>
      </c>
      <c r="K122" s="227">
        <v>135316207.68744835</v>
      </c>
      <c r="L122" s="88">
        <f>+H122+K122</f>
        <v>647327264.711005</v>
      </c>
      <c r="M122" s="8">
        <v>14170864.141982375</v>
      </c>
      <c r="N122" s="4"/>
      <c r="O122" s="4"/>
      <c r="R122" s="351"/>
      <c r="S122" s="351"/>
    </row>
    <row r="123" spans="1:19" ht="12.75">
      <c r="A123" s="3" t="s">
        <v>115</v>
      </c>
      <c r="B123" s="4"/>
      <c r="C123" s="4"/>
      <c r="D123" s="4"/>
      <c r="E123" s="4"/>
      <c r="F123" s="4"/>
      <c r="G123" s="222"/>
      <c r="H123" s="222"/>
      <c r="I123" s="4"/>
      <c r="J123" s="4"/>
      <c r="K123" s="222"/>
      <c r="L123" s="89" t="s">
        <v>461</v>
      </c>
      <c r="M123" s="4"/>
      <c r="N123" s="4"/>
      <c r="O123" s="4"/>
      <c r="R123" s="351"/>
      <c r="S123" s="351"/>
    </row>
    <row r="124" spans="1:19" ht="12.75">
      <c r="A124" s="3" t="s">
        <v>159</v>
      </c>
      <c r="B124" s="4"/>
      <c r="C124" s="12">
        <v>0.9999999999999999</v>
      </c>
      <c r="D124" s="12">
        <v>0.01709086646927344</v>
      </c>
      <c r="E124" s="12">
        <v>0.2583743211483933</v>
      </c>
      <c r="F124" s="12">
        <v>0.07948826342067666</v>
      </c>
      <c r="G124" s="229">
        <v>0</v>
      </c>
      <c r="H124" s="229">
        <v>0.12165816442311408</v>
      </c>
      <c r="I124" s="12">
        <v>0.43154681048764915</v>
      </c>
      <c r="J124" s="12">
        <v>0.05632217947086951</v>
      </c>
      <c r="K124" s="229">
        <v>0.03215227721770557</v>
      </c>
      <c r="L124" s="170">
        <f>+H124+K124</f>
        <v>0.15381044164081964</v>
      </c>
      <c r="M124" s="12">
        <v>0.003367117362318184</v>
      </c>
      <c r="N124" s="4"/>
      <c r="O124" s="4"/>
      <c r="R124" s="351"/>
      <c r="S124" s="351"/>
    </row>
    <row r="125" spans="1:19" ht="12.75">
      <c r="A125" s="4"/>
      <c r="B125" s="4"/>
      <c r="C125" s="4"/>
      <c r="D125" s="4"/>
      <c r="E125" s="4"/>
      <c r="F125" s="4"/>
      <c r="G125" s="222"/>
      <c r="H125" s="222"/>
      <c r="I125" s="4"/>
      <c r="J125" s="4"/>
      <c r="K125" s="222"/>
      <c r="L125" s="89" t="s">
        <v>461</v>
      </c>
      <c r="M125" s="4"/>
      <c r="N125" s="4"/>
      <c r="O125" s="4"/>
      <c r="R125" s="351"/>
      <c r="S125" s="351"/>
    </row>
    <row r="126" spans="1:19" ht="12.75">
      <c r="A126" s="4"/>
      <c r="B126" s="4"/>
      <c r="C126" s="4"/>
      <c r="D126" s="4"/>
      <c r="E126" s="4"/>
      <c r="F126" s="4"/>
      <c r="G126" s="222"/>
      <c r="H126" s="222"/>
      <c r="I126" s="4"/>
      <c r="J126" s="4"/>
      <c r="K126" s="222"/>
      <c r="L126" s="89" t="s">
        <v>461</v>
      </c>
      <c r="M126" s="4"/>
      <c r="N126" s="4"/>
      <c r="O126" s="4"/>
      <c r="R126" s="351"/>
      <c r="S126" s="351"/>
    </row>
    <row r="127" spans="1:19" ht="12.75">
      <c r="A127" s="5" t="s">
        <v>589</v>
      </c>
      <c r="B127" s="4"/>
      <c r="C127" s="87" t="s">
        <v>149</v>
      </c>
      <c r="D127" s="87" t="s">
        <v>150</v>
      </c>
      <c r="E127" s="87" t="s">
        <v>151</v>
      </c>
      <c r="F127" s="87" t="s">
        <v>4</v>
      </c>
      <c r="G127" s="223" t="s">
        <v>152</v>
      </c>
      <c r="H127" s="223" t="s">
        <v>493</v>
      </c>
      <c r="I127" s="87" t="s">
        <v>153</v>
      </c>
      <c r="J127" s="87" t="s">
        <v>494</v>
      </c>
      <c r="K127" s="223" t="s">
        <v>495</v>
      </c>
      <c r="L127" s="87" t="s">
        <v>587</v>
      </c>
      <c r="M127" s="87" t="s">
        <v>154</v>
      </c>
      <c r="N127" s="4"/>
      <c r="O127" s="4"/>
      <c r="R127" s="351"/>
      <c r="S127" s="351"/>
    </row>
    <row r="128" spans="1:19" ht="12.75">
      <c r="A128" s="4" t="s">
        <v>496</v>
      </c>
      <c r="B128" s="4"/>
      <c r="C128" s="4"/>
      <c r="D128" s="4"/>
      <c r="E128" s="4"/>
      <c r="F128" s="4"/>
      <c r="G128" s="222"/>
      <c r="H128" s="222"/>
      <c r="I128" s="4"/>
      <c r="J128" s="4"/>
      <c r="K128" s="222"/>
      <c r="L128" s="89" t="s">
        <v>461</v>
      </c>
      <c r="M128" s="4"/>
      <c r="N128" s="4"/>
      <c r="O128" s="4"/>
      <c r="R128" s="351"/>
      <c r="S128" s="351"/>
    </row>
    <row r="129" spans="1:19" ht="12.75">
      <c r="A129" s="4"/>
      <c r="B129" s="4" t="s">
        <v>17</v>
      </c>
      <c r="C129" s="8">
        <v>0</v>
      </c>
      <c r="D129" s="8">
        <v>0</v>
      </c>
      <c r="E129" s="8">
        <v>0</v>
      </c>
      <c r="F129" s="8">
        <v>0</v>
      </c>
      <c r="G129" s="227">
        <v>0</v>
      </c>
      <c r="H129" s="227">
        <v>0</v>
      </c>
      <c r="I129" s="8">
        <v>0</v>
      </c>
      <c r="J129" s="8">
        <v>0</v>
      </c>
      <c r="K129" s="227">
        <v>0</v>
      </c>
      <c r="L129" s="88">
        <f>+H129+K129</f>
        <v>0</v>
      </c>
      <c r="M129" s="8">
        <v>0</v>
      </c>
      <c r="N129" s="4"/>
      <c r="O129" s="4"/>
      <c r="R129" s="351"/>
      <c r="S129" s="351"/>
    </row>
    <row r="130" spans="1:19" ht="12.75">
      <c r="A130" s="4"/>
      <c r="B130" s="4" t="s">
        <v>19</v>
      </c>
      <c r="C130" s="8">
        <v>0</v>
      </c>
      <c r="D130" s="8">
        <v>0</v>
      </c>
      <c r="E130" s="8">
        <v>0</v>
      </c>
      <c r="F130" s="8">
        <v>0</v>
      </c>
      <c r="G130" s="227">
        <v>0</v>
      </c>
      <c r="H130" s="227">
        <v>0</v>
      </c>
      <c r="I130" s="8">
        <v>0</v>
      </c>
      <c r="J130" s="8">
        <v>0</v>
      </c>
      <c r="K130" s="227">
        <v>0</v>
      </c>
      <c r="L130" s="88">
        <f>+H130+K130</f>
        <v>0</v>
      </c>
      <c r="M130" s="8">
        <v>0</v>
      </c>
      <c r="N130" s="4"/>
      <c r="O130" s="4"/>
      <c r="R130" s="351"/>
      <c r="S130" s="351"/>
    </row>
    <row r="131" spans="1:19" ht="12.75">
      <c r="A131" s="4"/>
      <c r="B131" s="4" t="s">
        <v>13</v>
      </c>
      <c r="C131" s="8">
        <v>0</v>
      </c>
      <c r="D131" s="8">
        <v>0</v>
      </c>
      <c r="E131" s="8">
        <v>0</v>
      </c>
      <c r="F131" s="8">
        <v>0</v>
      </c>
      <c r="G131" s="227">
        <v>0</v>
      </c>
      <c r="H131" s="227">
        <v>0</v>
      </c>
      <c r="I131" s="8">
        <v>0</v>
      </c>
      <c r="J131" s="8">
        <v>0</v>
      </c>
      <c r="K131" s="227">
        <v>0</v>
      </c>
      <c r="L131" s="88">
        <f>+H131+K131</f>
        <v>0</v>
      </c>
      <c r="M131" s="8">
        <v>0</v>
      </c>
      <c r="N131" s="4"/>
      <c r="O131" s="4"/>
      <c r="R131" s="351"/>
      <c r="S131" s="351"/>
    </row>
    <row r="132" spans="1:19" ht="12.75">
      <c r="A132" s="4"/>
      <c r="B132" s="4"/>
      <c r="C132" s="10">
        <v>0</v>
      </c>
      <c r="D132" s="10">
        <v>0</v>
      </c>
      <c r="E132" s="10">
        <v>0</v>
      </c>
      <c r="F132" s="10">
        <v>0</v>
      </c>
      <c r="G132" s="228">
        <v>0</v>
      </c>
      <c r="H132" s="228">
        <v>0</v>
      </c>
      <c r="I132" s="10">
        <v>0</v>
      </c>
      <c r="J132" s="10">
        <v>0</v>
      </c>
      <c r="K132" s="228">
        <v>0</v>
      </c>
      <c r="L132" s="169">
        <f>+H132+K132</f>
        <v>0</v>
      </c>
      <c r="M132" s="10">
        <v>0</v>
      </c>
      <c r="N132" s="4"/>
      <c r="O132" s="4"/>
      <c r="R132" s="351"/>
      <c r="S132" s="351"/>
    </row>
    <row r="133" spans="1:19" ht="12.75">
      <c r="A133" s="4"/>
      <c r="B133" s="4"/>
      <c r="C133" s="8"/>
      <c r="D133" s="8"/>
      <c r="E133" s="8"/>
      <c r="F133" s="8"/>
      <c r="G133" s="227"/>
      <c r="H133" s="227"/>
      <c r="I133" s="8"/>
      <c r="J133" s="8"/>
      <c r="K133" s="227"/>
      <c r="L133" s="88" t="s">
        <v>461</v>
      </c>
      <c r="M133" s="8"/>
      <c r="N133" s="4"/>
      <c r="O133" s="4"/>
      <c r="R133" s="351"/>
      <c r="S133" s="351"/>
    </row>
    <row r="134" spans="1:19" ht="12.75">
      <c r="A134" s="4" t="s">
        <v>157</v>
      </c>
      <c r="B134" s="4"/>
      <c r="C134" s="4"/>
      <c r="D134" s="4"/>
      <c r="E134" s="4"/>
      <c r="F134" s="4"/>
      <c r="G134" s="222"/>
      <c r="H134" s="222"/>
      <c r="I134" s="4"/>
      <c r="J134" s="4"/>
      <c r="K134" s="222"/>
      <c r="L134" s="89" t="s">
        <v>461</v>
      </c>
      <c r="M134" s="4"/>
      <c r="N134" s="4"/>
      <c r="O134" s="4"/>
      <c r="R134" s="351"/>
      <c r="S134" s="351"/>
    </row>
    <row r="135" spans="1:19" ht="12.75">
      <c r="A135" s="4"/>
      <c r="B135" s="4" t="s">
        <v>17</v>
      </c>
      <c r="C135" s="8">
        <v>0</v>
      </c>
      <c r="D135" s="8">
        <v>0</v>
      </c>
      <c r="E135" s="8">
        <v>0</v>
      </c>
      <c r="F135" s="8">
        <v>0</v>
      </c>
      <c r="G135" s="227">
        <v>0</v>
      </c>
      <c r="H135" s="227">
        <v>0</v>
      </c>
      <c r="I135" s="8">
        <v>0</v>
      </c>
      <c r="J135" s="8">
        <v>0</v>
      </c>
      <c r="K135" s="227">
        <v>0</v>
      </c>
      <c r="L135" s="88">
        <f aca="true" t="shared" si="2" ref="L135:L197">+H135+K135</f>
        <v>0</v>
      </c>
      <c r="M135" s="8">
        <v>0</v>
      </c>
      <c r="N135" s="4"/>
      <c r="O135" s="4"/>
      <c r="R135" s="351"/>
      <c r="S135" s="351"/>
    </row>
    <row r="136" spans="1:19" ht="12.75">
      <c r="A136" s="4"/>
      <c r="B136" s="4" t="s">
        <v>19</v>
      </c>
      <c r="C136" s="8">
        <v>0</v>
      </c>
      <c r="D136" s="8">
        <v>0</v>
      </c>
      <c r="E136" s="8">
        <v>0</v>
      </c>
      <c r="F136" s="8">
        <v>0</v>
      </c>
      <c r="G136" s="227">
        <v>0</v>
      </c>
      <c r="H136" s="227">
        <v>0</v>
      </c>
      <c r="I136" s="8">
        <v>0</v>
      </c>
      <c r="J136" s="8">
        <v>0</v>
      </c>
      <c r="K136" s="227">
        <v>0</v>
      </c>
      <c r="L136" s="88">
        <f t="shared" si="2"/>
        <v>0</v>
      </c>
      <c r="M136" s="8">
        <v>0</v>
      </c>
      <c r="N136" s="4"/>
      <c r="O136" s="4"/>
      <c r="R136" s="351"/>
      <c r="S136" s="351"/>
    </row>
    <row r="137" spans="1:19" ht="12.75">
      <c r="A137" s="4"/>
      <c r="B137" s="4" t="s">
        <v>13</v>
      </c>
      <c r="C137" s="8">
        <v>0</v>
      </c>
      <c r="D137" s="8">
        <v>0</v>
      </c>
      <c r="E137" s="8">
        <v>0</v>
      </c>
      <c r="F137" s="8">
        <v>0</v>
      </c>
      <c r="G137" s="227">
        <v>0</v>
      </c>
      <c r="H137" s="227">
        <v>0</v>
      </c>
      <c r="I137" s="8">
        <v>0</v>
      </c>
      <c r="J137" s="8">
        <v>0</v>
      </c>
      <c r="K137" s="227">
        <v>0</v>
      </c>
      <c r="L137" s="88">
        <f t="shared" si="2"/>
        <v>0</v>
      </c>
      <c r="M137" s="8">
        <v>0</v>
      </c>
      <c r="N137" s="4"/>
      <c r="O137" s="4"/>
      <c r="R137" s="351"/>
      <c r="S137" s="351"/>
    </row>
    <row r="138" spans="1:19" ht="12.75">
      <c r="A138" s="4"/>
      <c r="B138" s="4"/>
      <c r="C138" s="10">
        <v>0</v>
      </c>
      <c r="D138" s="10">
        <v>0</v>
      </c>
      <c r="E138" s="10">
        <v>0</v>
      </c>
      <c r="F138" s="10">
        <v>0</v>
      </c>
      <c r="G138" s="228">
        <v>0</v>
      </c>
      <c r="H138" s="228">
        <v>0</v>
      </c>
      <c r="I138" s="10">
        <v>0</v>
      </c>
      <c r="J138" s="10">
        <v>0</v>
      </c>
      <c r="K138" s="228">
        <v>0</v>
      </c>
      <c r="L138" s="169">
        <f t="shared" si="2"/>
        <v>0</v>
      </c>
      <c r="M138" s="10">
        <v>0</v>
      </c>
      <c r="N138" s="4"/>
      <c r="O138" s="4"/>
      <c r="R138" s="351"/>
      <c r="S138" s="351"/>
    </row>
    <row r="139" spans="1:19" ht="12.75">
      <c r="A139" s="4"/>
      <c r="B139" s="4"/>
      <c r="C139" s="4"/>
      <c r="D139" s="4"/>
      <c r="E139" s="4"/>
      <c r="F139" s="4"/>
      <c r="G139" s="222"/>
      <c r="H139" s="222"/>
      <c r="I139" s="4"/>
      <c r="J139" s="4"/>
      <c r="K139" s="222"/>
      <c r="L139" s="89" t="s">
        <v>461</v>
      </c>
      <c r="M139" s="4"/>
      <c r="N139" s="4"/>
      <c r="O139" s="4"/>
      <c r="R139" s="351"/>
      <c r="S139" s="351"/>
    </row>
    <row r="140" spans="1:19" ht="12.75">
      <c r="A140" s="4" t="s">
        <v>160</v>
      </c>
      <c r="B140" s="4"/>
      <c r="C140" s="8">
        <v>0</v>
      </c>
      <c r="D140" s="8">
        <v>0</v>
      </c>
      <c r="E140" s="8">
        <v>0</v>
      </c>
      <c r="F140" s="8">
        <v>0</v>
      </c>
      <c r="G140" s="227">
        <v>0</v>
      </c>
      <c r="H140" s="227">
        <v>0</v>
      </c>
      <c r="I140" s="8">
        <v>0</v>
      </c>
      <c r="J140" s="8">
        <v>0</v>
      </c>
      <c r="K140" s="227">
        <v>0</v>
      </c>
      <c r="L140" s="88">
        <f t="shared" si="2"/>
        <v>0</v>
      </c>
      <c r="M140" s="8">
        <v>0</v>
      </c>
      <c r="N140" s="4"/>
      <c r="O140" s="4"/>
      <c r="R140" s="351"/>
      <c r="S140" s="351"/>
    </row>
    <row r="141" spans="1:19" ht="12.75">
      <c r="A141" s="3" t="s">
        <v>123</v>
      </c>
      <c r="B141" s="4"/>
      <c r="C141" s="4"/>
      <c r="D141" s="4"/>
      <c r="E141" s="4"/>
      <c r="F141" s="4"/>
      <c r="G141" s="222"/>
      <c r="H141" s="222"/>
      <c r="I141" s="4"/>
      <c r="J141" s="4"/>
      <c r="K141" s="222"/>
      <c r="L141" s="89" t="s">
        <v>461</v>
      </c>
      <c r="M141" s="4"/>
      <c r="N141" s="4"/>
      <c r="O141" s="4"/>
      <c r="R141" s="351"/>
      <c r="S141" s="351"/>
    </row>
    <row r="142" spans="1:19" ht="12.75">
      <c r="A142" s="3" t="s">
        <v>161</v>
      </c>
      <c r="B142" s="4"/>
      <c r="C142" s="12">
        <v>0</v>
      </c>
      <c r="D142" s="13">
        <v>0</v>
      </c>
      <c r="E142" s="13">
        <v>0</v>
      </c>
      <c r="F142" s="13">
        <v>0</v>
      </c>
      <c r="G142" s="230">
        <v>0</v>
      </c>
      <c r="H142" s="230">
        <v>0</v>
      </c>
      <c r="I142" s="13">
        <v>0</v>
      </c>
      <c r="J142" s="13">
        <v>0</v>
      </c>
      <c r="K142" s="230">
        <v>0</v>
      </c>
      <c r="L142" s="105">
        <f t="shared" si="2"/>
        <v>0</v>
      </c>
      <c r="M142" s="13">
        <v>0</v>
      </c>
      <c r="N142" s="4"/>
      <c r="O142" s="4"/>
      <c r="R142" s="351"/>
      <c r="S142" s="351"/>
    </row>
    <row r="143" spans="1:19" ht="12.75">
      <c r="A143" s="4"/>
      <c r="B143" s="4"/>
      <c r="C143" s="4"/>
      <c r="D143" s="4"/>
      <c r="E143" s="4"/>
      <c r="F143" s="4"/>
      <c r="G143" s="222"/>
      <c r="H143" s="222"/>
      <c r="I143" s="4"/>
      <c r="J143" s="4"/>
      <c r="K143" s="222"/>
      <c r="L143" s="89" t="s">
        <v>461</v>
      </c>
      <c r="M143" s="4"/>
      <c r="N143" s="4"/>
      <c r="O143" s="4"/>
      <c r="R143" s="351"/>
      <c r="S143" s="351"/>
    </row>
    <row r="144" spans="1:19" ht="12.75">
      <c r="A144" s="4"/>
      <c r="B144" s="4"/>
      <c r="C144" s="4"/>
      <c r="D144" s="4"/>
      <c r="E144" s="4"/>
      <c r="F144" s="4"/>
      <c r="G144" s="222"/>
      <c r="H144" s="222"/>
      <c r="I144" s="4"/>
      <c r="J144" s="4"/>
      <c r="K144" s="222"/>
      <c r="L144" s="89" t="s">
        <v>461</v>
      </c>
      <c r="M144" s="4"/>
      <c r="N144" s="4"/>
      <c r="O144" s="4"/>
      <c r="R144" s="351"/>
      <c r="S144" s="351"/>
    </row>
    <row r="145" spans="1:19" ht="12.75">
      <c r="A145" s="5" t="s">
        <v>590</v>
      </c>
      <c r="B145" s="4"/>
      <c r="C145" s="87" t="s">
        <v>149</v>
      </c>
      <c r="D145" s="87" t="s">
        <v>150</v>
      </c>
      <c r="E145" s="87" t="s">
        <v>151</v>
      </c>
      <c r="F145" s="87" t="s">
        <v>4</v>
      </c>
      <c r="G145" s="223" t="s">
        <v>152</v>
      </c>
      <c r="H145" s="223" t="s">
        <v>493</v>
      </c>
      <c r="I145" s="87" t="s">
        <v>153</v>
      </c>
      <c r="J145" s="87" t="s">
        <v>494</v>
      </c>
      <c r="K145" s="223" t="s">
        <v>495</v>
      </c>
      <c r="L145" s="87" t="s">
        <v>587</v>
      </c>
      <c r="M145" s="87" t="s">
        <v>154</v>
      </c>
      <c r="N145" s="91"/>
      <c r="O145" s="4"/>
      <c r="R145" s="351"/>
      <c r="S145" s="351"/>
    </row>
    <row r="146" spans="1:19" ht="12.75">
      <c r="A146" s="4" t="s">
        <v>162</v>
      </c>
      <c r="B146" s="4"/>
      <c r="C146" s="4"/>
      <c r="D146" s="4"/>
      <c r="E146" s="4"/>
      <c r="F146" s="4"/>
      <c r="G146" s="222"/>
      <c r="H146" s="222"/>
      <c r="I146" s="4"/>
      <c r="J146" s="4"/>
      <c r="K146" s="222"/>
      <c r="L146" s="89" t="s">
        <v>461</v>
      </c>
      <c r="M146" s="4"/>
      <c r="N146" s="4"/>
      <c r="O146" s="4"/>
      <c r="R146" s="351"/>
      <c r="S146" s="351"/>
    </row>
    <row r="147" spans="1:19" ht="12.75">
      <c r="A147" s="4"/>
      <c r="B147" s="4" t="s">
        <v>17</v>
      </c>
      <c r="C147" s="8">
        <v>0</v>
      </c>
      <c r="D147" s="8">
        <v>0</v>
      </c>
      <c r="E147" s="8">
        <v>0</v>
      </c>
      <c r="F147" s="8">
        <v>0</v>
      </c>
      <c r="G147" s="227">
        <v>0</v>
      </c>
      <c r="H147" s="227">
        <v>0</v>
      </c>
      <c r="I147" s="8">
        <v>0</v>
      </c>
      <c r="J147" s="8">
        <v>0</v>
      </c>
      <c r="K147" s="227">
        <v>0</v>
      </c>
      <c r="L147" s="88">
        <f t="shared" si="2"/>
        <v>0</v>
      </c>
      <c r="M147" s="8">
        <v>0</v>
      </c>
      <c r="N147" s="4"/>
      <c r="O147" s="4"/>
      <c r="R147" s="351"/>
      <c r="S147" s="351"/>
    </row>
    <row r="148" spans="1:19" ht="12.75">
      <c r="A148" s="4"/>
      <c r="B148" s="4" t="s">
        <v>19</v>
      </c>
      <c r="C148" s="8">
        <v>0</v>
      </c>
      <c r="D148" s="8">
        <v>0</v>
      </c>
      <c r="E148" s="8">
        <v>0</v>
      </c>
      <c r="F148" s="8">
        <v>0</v>
      </c>
      <c r="G148" s="227">
        <v>0</v>
      </c>
      <c r="H148" s="227">
        <v>0</v>
      </c>
      <c r="I148" s="8">
        <v>0</v>
      </c>
      <c r="J148" s="8">
        <v>0</v>
      </c>
      <c r="K148" s="227">
        <v>0</v>
      </c>
      <c r="L148" s="88">
        <f t="shared" si="2"/>
        <v>0</v>
      </c>
      <c r="M148" s="8">
        <v>0</v>
      </c>
      <c r="N148" s="4"/>
      <c r="O148" s="4"/>
      <c r="R148" s="351"/>
      <c r="S148" s="351"/>
    </row>
    <row r="149" spans="1:19" ht="12.75">
      <c r="A149" s="4"/>
      <c r="B149" s="4" t="s">
        <v>13</v>
      </c>
      <c r="C149" s="8">
        <v>844586349.7080948</v>
      </c>
      <c r="D149" s="8">
        <v>14434712.52463214</v>
      </c>
      <c r="E149" s="8">
        <v>218219424.75702855</v>
      </c>
      <c r="F149" s="8">
        <v>67134702.24710478</v>
      </c>
      <c r="G149" s="227">
        <v>0</v>
      </c>
      <c r="H149" s="227">
        <v>102750825.00230516</v>
      </c>
      <c r="I149" s="8">
        <v>364478545.3979347</v>
      </c>
      <c r="J149" s="8">
        <v>47568943.96690588</v>
      </c>
      <c r="K149" s="227">
        <v>27155374.450104702</v>
      </c>
      <c r="L149" s="88">
        <f t="shared" si="2"/>
        <v>129906199.45240986</v>
      </c>
      <c r="M149" s="8">
        <v>2843821.3620790634</v>
      </c>
      <c r="N149" s="4"/>
      <c r="O149" s="4"/>
      <c r="R149" s="351"/>
      <c r="S149" s="351"/>
    </row>
    <row r="150" spans="1:19" ht="12.75">
      <c r="A150" s="4"/>
      <c r="B150" s="4"/>
      <c r="C150" s="10">
        <v>844586349.7080948</v>
      </c>
      <c r="D150" s="10">
        <v>14434712.52463214</v>
      </c>
      <c r="E150" s="10">
        <v>218219424.75702855</v>
      </c>
      <c r="F150" s="10">
        <v>67134702.24710478</v>
      </c>
      <c r="G150" s="228">
        <v>0</v>
      </c>
      <c r="H150" s="228">
        <v>102750825.00230516</v>
      </c>
      <c r="I150" s="10">
        <v>364478545.3979347</v>
      </c>
      <c r="J150" s="10">
        <v>47568943.96690588</v>
      </c>
      <c r="K150" s="228">
        <v>27155374.450104702</v>
      </c>
      <c r="L150" s="169">
        <f t="shared" si="2"/>
        <v>129906199.45240986</v>
      </c>
      <c r="M150" s="10">
        <v>2843821.3620790634</v>
      </c>
      <c r="N150" s="4"/>
      <c r="O150" s="4"/>
      <c r="R150" s="351"/>
      <c r="S150" s="351"/>
    </row>
    <row r="151" spans="1:19" ht="12.75">
      <c r="A151" s="4"/>
      <c r="B151" s="4"/>
      <c r="C151" s="8"/>
      <c r="D151" s="8"/>
      <c r="E151" s="8"/>
      <c r="F151" s="8"/>
      <c r="G151" s="227"/>
      <c r="H151" s="227"/>
      <c r="I151" s="8"/>
      <c r="J151" s="8"/>
      <c r="K151" s="227"/>
      <c r="L151" s="88" t="s">
        <v>461</v>
      </c>
      <c r="M151" s="8"/>
      <c r="N151" s="4"/>
      <c r="O151" s="4"/>
      <c r="R151" s="351"/>
      <c r="S151" s="351"/>
    </row>
    <row r="152" spans="1:19" ht="12.75">
      <c r="A152" s="4" t="s">
        <v>163</v>
      </c>
      <c r="B152" s="4"/>
      <c r="C152" s="4"/>
      <c r="D152" s="4"/>
      <c r="E152" s="4"/>
      <c r="F152" s="4"/>
      <c r="G152" s="222"/>
      <c r="H152" s="222"/>
      <c r="I152" s="4"/>
      <c r="J152" s="4"/>
      <c r="K152" s="222"/>
      <c r="L152" s="89" t="s">
        <v>461</v>
      </c>
      <c r="M152" s="4"/>
      <c r="N152" s="4"/>
      <c r="O152" s="4"/>
      <c r="R152" s="351"/>
      <c r="S152" s="351"/>
    </row>
    <row r="153" spans="1:19" ht="12.75">
      <c r="A153" s="4"/>
      <c r="B153" s="4" t="s">
        <v>17</v>
      </c>
      <c r="C153" s="8">
        <v>-151523544.27382454</v>
      </c>
      <c r="D153" s="8">
        <v>-2589668.662134979</v>
      </c>
      <c r="E153" s="8">
        <v>-39149792.88974793</v>
      </c>
      <c r="F153" s="8">
        <v>-12044343.40167233</v>
      </c>
      <c r="G153" s="227">
        <v>0</v>
      </c>
      <c r="H153" s="227">
        <v>-18434076.26323796</v>
      </c>
      <c r="I153" s="8">
        <v>-65389502.245153084</v>
      </c>
      <c r="J153" s="8">
        <v>-8534136.25465259</v>
      </c>
      <c r="K153" s="227">
        <v>-4871827.000501292</v>
      </c>
      <c r="L153" s="88">
        <f t="shared" si="2"/>
        <v>-23305903.26373925</v>
      </c>
      <c r="M153" s="8">
        <v>-510197.5567243827</v>
      </c>
      <c r="N153" s="4"/>
      <c r="O153" s="4"/>
      <c r="R153" s="351"/>
      <c r="S153" s="351"/>
    </row>
    <row r="154" spans="1:19" ht="12.75">
      <c r="A154" s="4"/>
      <c r="B154" s="4" t="s">
        <v>19</v>
      </c>
      <c r="C154" s="8">
        <v>-28700170.71199097</v>
      </c>
      <c r="D154" s="8">
        <v>-490510.7852839904</v>
      </c>
      <c r="E154" s="8">
        <v>-7415387.124553667</v>
      </c>
      <c r="F154" s="8">
        <v>-2281326.729773128</v>
      </c>
      <c r="G154" s="227">
        <v>0</v>
      </c>
      <c r="H154" s="227">
        <v>-3491610.0874508424</v>
      </c>
      <c r="I154" s="8">
        <v>-12385467.131210748</v>
      </c>
      <c r="J154" s="8">
        <v>-1616456.1656853487</v>
      </c>
      <c r="K154" s="227">
        <v>-922775.8449274083</v>
      </c>
      <c r="L154" s="88">
        <f t="shared" si="2"/>
        <v>-4414385.932378251</v>
      </c>
      <c r="M154" s="8">
        <v>-96636.84310584063</v>
      </c>
      <c r="N154" s="4"/>
      <c r="O154" s="4"/>
      <c r="R154" s="351"/>
      <c r="S154" s="351"/>
    </row>
    <row r="155" spans="1:19" ht="12.75">
      <c r="A155" s="4"/>
      <c r="B155" s="4" t="s">
        <v>13</v>
      </c>
      <c r="C155" s="8">
        <v>-78409219.66007808</v>
      </c>
      <c r="D155" s="8">
        <v>-1340081.503170325</v>
      </c>
      <c r="E155" s="8">
        <v>-20258928.90144793</v>
      </c>
      <c r="F155" s="8">
        <v>-6232612.706949986</v>
      </c>
      <c r="G155" s="227">
        <v>0</v>
      </c>
      <c r="H155" s="227">
        <v>-9539121.737693852</v>
      </c>
      <c r="I155" s="8">
        <v>-33837248.65713218</v>
      </c>
      <c r="J155" s="8">
        <v>-4416178.141865749</v>
      </c>
      <c r="K155" s="227">
        <v>-2521034.966934801</v>
      </c>
      <c r="L155" s="88">
        <f t="shared" si="2"/>
        <v>-12060156.704628654</v>
      </c>
      <c r="M155" s="8">
        <v>-264013.0448832692</v>
      </c>
      <c r="N155" s="4"/>
      <c r="O155" s="4"/>
      <c r="R155" s="351"/>
      <c r="S155" s="351"/>
    </row>
    <row r="156" spans="1:19" ht="12.75">
      <c r="A156" s="4"/>
      <c r="B156" s="4"/>
      <c r="C156" s="10">
        <v>-258632934.6458936</v>
      </c>
      <c r="D156" s="10">
        <v>-4420260.950589294</v>
      </c>
      <c r="E156" s="10">
        <v>-66824108.91574953</v>
      </c>
      <c r="F156" s="10">
        <v>-20558282.838395443</v>
      </c>
      <c r="G156" s="228">
        <v>0</v>
      </c>
      <c r="H156" s="228">
        <v>-31464808.088382654</v>
      </c>
      <c r="I156" s="10">
        <v>-111612218.033496</v>
      </c>
      <c r="J156" s="10">
        <v>-14566770.562203687</v>
      </c>
      <c r="K156" s="228">
        <v>-8315637.812363501</v>
      </c>
      <c r="L156" s="169">
        <f t="shared" si="2"/>
        <v>-39780445.90074615</v>
      </c>
      <c r="M156" s="10">
        <v>-870847.4447134924</v>
      </c>
      <c r="N156" s="4"/>
      <c r="O156" s="4"/>
      <c r="R156" s="351"/>
      <c r="S156" s="351"/>
    </row>
    <row r="157" spans="1:19" ht="12.75">
      <c r="A157" s="4"/>
      <c r="B157" s="4"/>
      <c r="C157" s="4"/>
      <c r="D157" s="4"/>
      <c r="E157" s="4"/>
      <c r="F157" s="4"/>
      <c r="G157" s="222"/>
      <c r="H157" s="222"/>
      <c r="I157" s="4"/>
      <c r="J157" s="4"/>
      <c r="K157" s="222"/>
      <c r="L157" s="89" t="s">
        <v>461</v>
      </c>
      <c r="M157" s="4"/>
      <c r="N157" s="4"/>
      <c r="O157" s="4"/>
      <c r="R157" s="351"/>
      <c r="S157" s="351"/>
    </row>
    <row r="158" spans="1:19" ht="12.75">
      <c r="A158" s="4" t="s">
        <v>164</v>
      </c>
      <c r="B158" s="4"/>
      <c r="C158" s="8">
        <v>585953415.0622013</v>
      </c>
      <c r="D158" s="8">
        <v>10014451.574042846</v>
      </c>
      <c r="E158" s="8">
        <v>151395315.84127903</v>
      </c>
      <c r="F158" s="8">
        <v>46576419.40870933</v>
      </c>
      <c r="G158" s="227">
        <v>0</v>
      </c>
      <c r="H158" s="227">
        <v>71286016.91392252</v>
      </c>
      <c r="I158" s="8">
        <v>252866327.36443865</v>
      </c>
      <c r="J158" s="8">
        <v>33002173.40470219</v>
      </c>
      <c r="K158" s="227">
        <v>18839736.6377412</v>
      </c>
      <c r="L158" s="88">
        <f t="shared" si="2"/>
        <v>90125753.55166373</v>
      </c>
      <c r="M158" s="8">
        <v>1972973.917365571</v>
      </c>
      <c r="N158" s="4"/>
      <c r="O158" s="4"/>
      <c r="R158" s="351"/>
      <c r="S158" s="351"/>
    </row>
    <row r="159" spans="1:19" ht="12.75">
      <c r="A159" s="3" t="s">
        <v>121</v>
      </c>
      <c r="B159" s="4"/>
      <c r="C159" s="4"/>
      <c r="D159" s="4"/>
      <c r="E159" s="4"/>
      <c r="F159" s="4"/>
      <c r="G159" s="222"/>
      <c r="H159" s="222"/>
      <c r="I159" s="4"/>
      <c r="J159" s="4"/>
      <c r="K159" s="222"/>
      <c r="L159" s="89" t="s">
        <v>461</v>
      </c>
      <c r="M159" s="4"/>
      <c r="N159" s="4"/>
      <c r="O159" s="4"/>
      <c r="R159" s="351"/>
      <c r="S159" s="351"/>
    </row>
    <row r="160" spans="1:19" ht="12.75">
      <c r="A160" s="3" t="s">
        <v>165</v>
      </c>
      <c r="B160" s="4"/>
      <c r="C160" s="12">
        <v>1.0000000000000002</v>
      </c>
      <c r="D160" s="12">
        <v>0.017090866469273453</v>
      </c>
      <c r="E160" s="12">
        <v>0.25837432114839337</v>
      </c>
      <c r="F160" s="12">
        <v>0.07948826342067665</v>
      </c>
      <c r="G160" s="229">
        <v>0</v>
      </c>
      <c r="H160" s="229">
        <v>0.12165816442311413</v>
      </c>
      <c r="I160" s="12">
        <v>0.43154681048764926</v>
      </c>
      <c r="J160" s="12">
        <v>0.0563221794708695</v>
      </c>
      <c r="K160" s="229">
        <v>0.03215227721770559</v>
      </c>
      <c r="L160" s="170">
        <f t="shared" si="2"/>
        <v>0.15381044164081972</v>
      </c>
      <c r="M160" s="12">
        <v>0.003367117362318184</v>
      </c>
      <c r="N160" s="4"/>
      <c r="O160" s="4"/>
      <c r="R160" s="351"/>
      <c r="S160" s="351"/>
    </row>
    <row r="161" spans="1:19" ht="12.75">
      <c r="A161" s="4"/>
      <c r="B161" s="4"/>
      <c r="C161" s="4"/>
      <c r="D161" s="4"/>
      <c r="E161" s="4"/>
      <c r="F161" s="4"/>
      <c r="G161" s="222"/>
      <c r="H161" s="222"/>
      <c r="I161" s="4"/>
      <c r="J161" s="4"/>
      <c r="K161" s="222"/>
      <c r="L161" s="89" t="s">
        <v>461</v>
      </c>
      <c r="M161" s="4"/>
      <c r="N161" s="4"/>
      <c r="O161" s="4"/>
      <c r="R161" s="351"/>
      <c r="S161" s="351"/>
    </row>
    <row r="162" spans="1:19" ht="12.75">
      <c r="A162" s="4"/>
      <c r="B162" s="4"/>
      <c r="C162" s="4"/>
      <c r="D162" s="4"/>
      <c r="E162" s="4"/>
      <c r="F162" s="4"/>
      <c r="G162" s="222"/>
      <c r="H162" s="222"/>
      <c r="I162" s="4"/>
      <c r="J162" s="4"/>
      <c r="K162" s="222"/>
      <c r="L162" s="89" t="s">
        <v>461</v>
      </c>
      <c r="M162" s="4"/>
      <c r="N162" s="4"/>
      <c r="O162" s="4"/>
      <c r="R162" s="351"/>
      <c r="S162" s="351"/>
    </row>
    <row r="163" spans="1:19" ht="12.75">
      <c r="A163" s="5" t="s">
        <v>591</v>
      </c>
      <c r="B163" s="4"/>
      <c r="C163" s="87" t="s">
        <v>149</v>
      </c>
      <c r="D163" s="87" t="s">
        <v>150</v>
      </c>
      <c r="E163" s="87" t="s">
        <v>151</v>
      </c>
      <c r="F163" s="87" t="s">
        <v>4</v>
      </c>
      <c r="G163" s="223" t="s">
        <v>152</v>
      </c>
      <c r="H163" s="223" t="s">
        <v>493</v>
      </c>
      <c r="I163" s="87" t="s">
        <v>153</v>
      </c>
      <c r="J163" s="87" t="s">
        <v>494</v>
      </c>
      <c r="K163" s="223" t="s">
        <v>495</v>
      </c>
      <c r="L163" s="87" t="s">
        <v>587</v>
      </c>
      <c r="M163" s="87" t="s">
        <v>154</v>
      </c>
      <c r="N163" s="4"/>
      <c r="O163" s="4"/>
      <c r="R163" s="351"/>
      <c r="S163" s="351"/>
    </row>
    <row r="164" spans="1:19" ht="12.75">
      <c r="A164" s="4" t="s">
        <v>592</v>
      </c>
      <c r="B164" s="4"/>
      <c r="C164" s="4"/>
      <c r="D164" s="4"/>
      <c r="E164" s="4"/>
      <c r="F164" s="4"/>
      <c r="G164" s="222"/>
      <c r="H164" s="222"/>
      <c r="I164" s="4"/>
      <c r="J164" s="4"/>
      <c r="K164" s="222"/>
      <c r="L164" s="89" t="s">
        <v>461</v>
      </c>
      <c r="M164" s="4"/>
      <c r="N164" s="4"/>
      <c r="O164" s="4"/>
      <c r="R164" s="351"/>
      <c r="S164" s="351"/>
    </row>
    <row r="165" spans="1:19" ht="12.75">
      <c r="A165" s="4"/>
      <c r="B165" s="4" t="s">
        <v>17</v>
      </c>
      <c r="C165" s="4">
        <v>0</v>
      </c>
      <c r="D165" s="4">
        <v>0</v>
      </c>
      <c r="E165" s="4">
        <v>0</v>
      </c>
      <c r="F165" s="4">
        <v>0</v>
      </c>
      <c r="G165" s="222">
        <v>0</v>
      </c>
      <c r="H165" s="222">
        <v>0</v>
      </c>
      <c r="I165" s="4">
        <v>0</v>
      </c>
      <c r="J165" s="4">
        <v>0</v>
      </c>
      <c r="K165" s="222">
        <v>0</v>
      </c>
      <c r="L165" s="89">
        <f t="shared" si="2"/>
        <v>0</v>
      </c>
      <c r="M165" s="4">
        <v>0</v>
      </c>
      <c r="N165" s="4"/>
      <c r="O165" s="4"/>
      <c r="R165" s="351"/>
      <c r="S165" s="351"/>
    </row>
    <row r="166" spans="1:19" ht="12.75">
      <c r="A166" s="4"/>
      <c r="B166" s="4" t="s">
        <v>19</v>
      </c>
      <c r="C166" s="8">
        <v>0</v>
      </c>
      <c r="D166" s="8">
        <v>0</v>
      </c>
      <c r="E166" s="8">
        <v>0</v>
      </c>
      <c r="F166" s="8">
        <v>0</v>
      </c>
      <c r="G166" s="227">
        <v>0</v>
      </c>
      <c r="H166" s="227">
        <v>0</v>
      </c>
      <c r="I166" s="8">
        <v>0</v>
      </c>
      <c r="J166" s="8">
        <v>0</v>
      </c>
      <c r="K166" s="227">
        <v>0</v>
      </c>
      <c r="L166" s="88">
        <f t="shared" si="2"/>
        <v>0</v>
      </c>
      <c r="M166" s="8">
        <v>0</v>
      </c>
      <c r="N166" s="4"/>
      <c r="O166" s="4"/>
      <c r="R166" s="351"/>
      <c r="S166" s="351"/>
    </row>
    <row r="167" spans="1:19" ht="12.75">
      <c r="A167" s="4"/>
      <c r="B167" s="4" t="s">
        <v>13</v>
      </c>
      <c r="C167" s="8">
        <v>3294917291.0654645</v>
      </c>
      <c r="D167" s="8">
        <v>56312991.448900044</v>
      </c>
      <c r="E167" s="8">
        <v>851322018.3191425</v>
      </c>
      <c r="F167" s="8">
        <v>261907253.58155403</v>
      </c>
      <c r="G167" s="227">
        <v>0</v>
      </c>
      <c r="H167" s="227">
        <v>400853589.55700415</v>
      </c>
      <c r="I167" s="8">
        <v>1421911047.7799065</v>
      </c>
      <c r="J167" s="8">
        <v>185576923.0090603</v>
      </c>
      <c r="K167" s="227">
        <v>105939094.15174831</v>
      </c>
      <c r="L167" s="88">
        <f t="shared" si="2"/>
        <v>506792683.70875245</v>
      </c>
      <c r="M167" s="8">
        <v>11094373.218148917</v>
      </c>
      <c r="N167" s="4"/>
      <c r="O167" s="4"/>
      <c r="R167" s="351"/>
      <c r="S167" s="351"/>
    </row>
    <row r="168" spans="1:19" ht="12.75">
      <c r="A168" s="4"/>
      <c r="B168" s="4" t="s">
        <v>59</v>
      </c>
      <c r="C168" s="8">
        <v>0</v>
      </c>
      <c r="D168" s="8">
        <v>0</v>
      </c>
      <c r="E168" s="8">
        <v>0</v>
      </c>
      <c r="F168" s="8">
        <v>0</v>
      </c>
      <c r="G168" s="227">
        <v>0</v>
      </c>
      <c r="H168" s="227">
        <v>0</v>
      </c>
      <c r="I168" s="8">
        <v>0</v>
      </c>
      <c r="J168" s="8">
        <v>0</v>
      </c>
      <c r="K168" s="227">
        <v>0</v>
      </c>
      <c r="L168" s="88">
        <f t="shared" si="2"/>
        <v>0</v>
      </c>
      <c r="M168" s="8">
        <v>0</v>
      </c>
      <c r="N168" s="4"/>
      <c r="O168" s="4"/>
      <c r="R168" s="351"/>
      <c r="S168" s="351"/>
    </row>
    <row r="169" spans="1:19" ht="12.75">
      <c r="A169" s="4"/>
      <c r="B169" s="4"/>
      <c r="C169" s="10">
        <v>3294917291.0654645</v>
      </c>
      <c r="D169" s="10">
        <v>56312991.448900044</v>
      </c>
      <c r="E169" s="10">
        <v>851322018.3191425</v>
      </c>
      <c r="F169" s="10">
        <v>261907253.58155403</v>
      </c>
      <c r="G169" s="228">
        <v>0</v>
      </c>
      <c r="H169" s="228">
        <v>400853589.55700415</v>
      </c>
      <c r="I169" s="10">
        <v>1421911047.7799065</v>
      </c>
      <c r="J169" s="10">
        <v>185576923.0090603</v>
      </c>
      <c r="K169" s="228">
        <v>105939094.15174831</v>
      </c>
      <c r="L169" s="169">
        <f t="shared" si="2"/>
        <v>506792683.70875245</v>
      </c>
      <c r="M169" s="10">
        <v>11094373.218148917</v>
      </c>
      <c r="N169" s="4"/>
      <c r="O169" s="4"/>
      <c r="R169" s="351"/>
      <c r="S169" s="351"/>
    </row>
    <row r="170" spans="1:19" ht="12.75">
      <c r="A170" s="4"/>
      <c r="B170" s="4"/>
      <c r="C170" s="8"/>
      <c r="D170" s="8"/>
      <c r="E170" s="8"/>
      <c r="F170" s="8"/>
      <c r="G170" s="227"/>
      <c r="H170" s="227"/>
      <c r="I170" s="8"/>
      <c r="J170" s="8"/>
      <c r="K170" s="227"/>
      <c r="L170" s="88" t="s">
        <v>461</v>
      </c>
      <c r="M170" s="8"/>
      <c r="N170" s="4"/>
      <c r="O170" s="4"/>
      <c r="R170" s="351"/>
      <c r="S170" s="351"/>
    </row>
    <row r="171" spans="1:19" ht="12.75">
      <c r="A171" s="4" t="s">
        <v>157</v>
      </c>
      <c r="B171" s="4"/>
      <c r="C171" s="4"/>
      <c r="D171" s="4"/>
      <c r="E171" s="4"/>
      <c r="F171" s="4"/>
      <c r="G171" s="222"/>
      <c r="H171" s="222"/>
      <c r="I171" s="4"/>
      <c r="J171" s="4"/>
      <c r="K171" s="222"/>
      <c r="L171" s="89" t="s">
        <v>461</v>
      </c>
      <c r="M171" s="4"/>
      <c r="N171" s="4"/>
      <c r="O171" s="4"/>
      <c r="R171" s="351"/>
      <c r="S171" s="351"/>
    </row>
    <row r="172" spans="1:19" ht="12.75">
      <c r="A172" s="4"/>
      <c r="B172" s="4" t="s">
        <v>17</v>
      </c>
      <c r="C172" s="8">
        <v>-338399433.1965647</v>
      </c>
      <c r="D172" s="8">
        <v>-5783539.526040308</v>
      </c>
      <c r="E172" s="8">
        <v>-87433723.82916348</v>
      </c>
      <c r="F172" s="8">
        <v>-26898783.28733621</v>
      </c>
      <c r="G172" s="227">
        <v>0</v>
      </c>
      <c r="H172" s="227">
        <v>-41169053.88451629</v>
      </c>
      <c r="I172" s="8">
        <v>-146035196.0668058</v>
      </c>
      <c r="J172" s="8">
        <v>-19059393.609337438</v>
      </c>
      <c r="K172" s="227">
        <v>-10880312.38645039</v>
      </c>
      <c r="L172" s="88">
        <f t="shared" si="2"/>
        <v>-52049366.27096668</v>
      </c>
      <c r="M172" s="8">
        <v>-1139430.6069147852</v>
      </c>
      <c r="N172" s="4"/>
      <c r="O172" s="4"/>
      <c r="R172" s="351"/>
      <c r="S172" s="351"/>
    </row>
    <row r="173" spans="1:19" ht="12.75">
      <c r="A173" s="4"/>
      <c r="B173" s="4" t="s">
        <v>19</v>
      </c>
      <c r="C173" s="8">
        <v>-824739.5817481263</v>
      </c>
      <c r="D173" s="8">
        <v>-14095.51406358166</v>
      </c>
      <c r="E173" s="8">
        <v>-213091.52955838197</v>
      </c>
      <c r="F173" s="8">
        <v>-65557.11712745378</v>
      </c>
      <c r="G173" s="227">
        <v>0</v>
      </c>
      <c r="H173" s="227">
        <v>-100336.30364256393</v>
      </c>
      <c r="I173" s="8">
        <v>-355913.73598632176</v>
      </c>
      <c r="J173" s="8">
        <v>-46451.13073994784</v>
      </c>
      <c r="K173" s="227">
        <v>-26517.255664780314</v>
      </c>
      <c r="L173" s="88">
        <f t="shared" si="2"/>
        <v>-126853.55930734424</v>
      </c>
      <c r="M173" s="8">
        <v>-2776.9949650951535</v>
      </c>
      <c r="N173" s="4"/>
      <c r="O173" s="4"/>
      <c r="R173" s="351"/>
      <c r="S173" s="351"/>
    </row>
    <row r="174" spans="1:19" ht="12.75">
      <c r="A174" s="4"/>
      <c r="B174" s="4" t="s">
        <v>13</v>
      </c>
      <c r="C174" s="8">
        <v>-190526941.2904515</v>
      </c>
      <c r="D174" s="8">
        <v>-3256270.5123942085</v>
      </c>
      <c r="E174" s="8">
        <v>-49227269.1164002</v>
      </c>
      <c r="F174" s="8">
        <v>-15144655.69803121</v>
      </c>
      <c r="G174" s="227">
        <v>0</v>
      </c>
      <c r="H174" s="227">
        <v>-23179157.950546764</v>
      </c>
      <c r="I174" s="8">
        <v>-82221293.82586193</v>
      </c>
      <c r="J174" s="8">
        <v>-10730892.58139663</v>
      </c>
      <c r="K174" s="227">
        <v>-6125875.033812113</v>
      </c>
      <c r="L174" s="88">
        <f t="shared" si="2"/>
        <v>-29305032.984358877</v>
      </c>
      <c r="M174" s="8">
        <v>-641526.5720084566</v>
      </c>
      <c r="N174" s="4"/>
      <c r="O174" s="4"/>
      <c r="R174" s="351"/>
      <c r="S174" s="351"/>
    </row>
    <row r="175" spans="1:19" ht="12.75">
      <c r="A175" s="4"/>
      <c r="B175" s="4" t="s">
        <v>59</v>
      </c>
      <c r="C175" s="8">
        <v>-24374979.49755644</v>
      </c>
      <c r="D175" s="8">
        <v>-416589.51978401514</v>
      </c>
      <c r="E175" s="8">
        <v>-6297868.780687151</v>
      </c>
      <c r="F175" s="8">
        <v>-1937524.7911753596</v>
      </c>
      <c r="G175" s="227">
        <v>0</v>
      </c>
      <c r="H175" s="227">
        <v>-2965415.2635237575</v>
      </c>
      <c r="I175" s="8">
        <v>-10518944.657872325</v>
      </c>
      <c r="J175" s="8">
        <v>-1372851.9698601388</v>
      </c>
      <c r="K175" s="227">
        <v>-783711.0979813247</v>
      </c>
      <c r="L175" s="88">
        <f t="shared" si="2"/>
        <v>-3749126.361505082</v>
      </c>
      <c r="M175" s="8">
        <v>-82073.41667237206</v>
      </c>
      <c r="N175" s="4"/>
      <c r="O175" s="4"/>
      <c r="R175" s="351"/>
      <c r="S175" s="351"/>
    </row>
    <row r="176" spans="1:19" ht="12.75">
      <c r="A176" s="4"/>
      <c r="B176" s="4"/>
      <c r="C176" s="10">
        <v>-554126093.5663208</v>
      </c>
      <c r="D176" s="10">
        <v>-9470495.072282113</v>
      </c>
      <c r="E176" s="10">
        <v>-143171953.2558092</v>
      </c>
      <c r="F176" s="10">
        <v>-44046520.89367023</v>
      </c>
      <c r="G176" s="228">
        <v>0</v>
      </c>
      <c r="H176" s="228">
        <v>-67413963.40222937</v>
      </c>
      <c r="I176" s="10">
        <v>-239131348.28652638</v>
      </c>
      <c r="J176" s="10">
        <v>-31209589.291334156</v>
      </c>
      <c r="K176" s="228">
        <v>-17816415.773908608</v>
      </c>
      <c r="L176" s="169">
        <f t="shared" si="2"/>
        <v>-85230379.17613798</v>
      </c>
      <c r="M176" s="10">
        <v>-1865807.590560709</v>
      </c>
      <c r="N176" s="4"/>
      <c r="O176" s="4"/>
      <c r="R176" s="351"/>
      <c r="S176" s="351"/>
    </row>
    <row r="177" spans="1:19" ht="12.75">
      <c r="A177" s="4"/>
      <c r="B177" s="4"/>
      <c r="C177" s="4"/>
      <c r="D177" s="4"/>
      <c r="E177" s="4"/>
      <c r="F177" s="4"/>
      <c r="G177" s="222"/>
      <c r="H177" s="222"/>
      <c r="I177" s="4"/>
      <c r="J177" s="4"/>
      <c r="K177" s="222"/>
      <c r="L177" s="89" t="s">
        <v>461</v>
      </c>
      <c r="M177" s="4"/>
      <c r="N177" s="4"/>
      <c r="O177" s="4"/>
      <c r="R177" s="351"/>
      <c r="S177" s="351"/>
    </row>
    <row r="178" spans="1:19" ht="12.75">
      <c r="A178" s="4" t="s">
        <v>166</v>
      </c>
      <c r="B178" s="4"/>
      <c r="C178" s="8">
        <v>2740791197.4991436</v>
      </c>
      <c r="D178" s="8">
        <v>46842496.37661793</v>
      </c>
      <c r="E178" s="8">
        <v>708150065.0633333</v>
      </c>
      <c r="F178" s="8">
        <v>217860732.6878838</v>
      </c>
      <c r="G178" s="227">
        <v>0</v>
      </c>
      <c r="H178" s="227">
        <v>333439626.1547748</v>
      </c>
      <c r="I178" s="8">
        <v>1182779699.49338</v>
      </c>
      <c r="J178" s="8">
        <v>154367333.71772614</v>
      </c>
      <c r="K178" s="227">
        <v>88122678.37783971</v>
      </c>
      <c r="L178" s="88">
        <f t="shared" si="2"/>
        <v>421562304.53261447</v>
      </c>
      <c r="M178" s="8">
        <v>9228565.627588209</v>
      </c>
      <c r="N178" s="4"/>
      <c r="O178" s="4"/>
      <c r="R178" s="351"/>
      <c r="S178" s="351"/>
    </row>
    <row r="179" spans="1:19" ht="12.75">
      <c r="A179" s="3" t="s">
        <v>125</v>
      </c>
      <c r="B179" s="4"/>
      <c r="C179" s="4"/>
      <c r="D179" s="4"/>
      <c r="E179" s="4"/>
      <c r="F179" s="4"/>
      <c r="G179" s="222"/>
      <c r="H179" s="222"/>
      <c r="I179" s="4"/>
      <c r="J179" s="4"/>
      <c r="K179" s="222"/>
      <c r="L179" s="89" t="s">
        <v>461</v>
      </c>
      <c r="M179" s="4"/>
      <c r="N179" s="4"/>
      <c r="O179" s="4"/>
      <c r="R179" s="351"/>
      <c r="S179" s="351"/>
    </row>
    <row r="180" spans="1:19" ht="12.75">
      <c r="A180" s="3" t="s">
        <v>167</v>
      </c>
      <c r="B180" s="4"/>
      <c r="C180" s="12">
        <v>1</v>
      </c>
      <c r="D180" s="12">
        <v>0.017090866469273446</v>
      </c>
      <c r="E180" s="12">
        <v>0.2583743211483933</v>
      </c>
      <c r="F180" s="12">
        <v>0.07948826342067668</v>
      </c>
      <c r="G180" s="229">
        <v>0</v>
      </c>
      <c r="H180" s="229">
        <v>0.12165816442311417</v>
      </c>
      <c r="I180" s="12">
        <v>0.4315468104876492</v>
      </c>
      <c r="J180" s="12">
        <v>0.05632217947086952</v>
      </c>
      <c r="K180" s="229">
        <v>0.03215227721770558</v>
      </c>
      <c r="L180" s="170">
        <f t="shared" si="2"/>
        <v>0.15381044164081975</v>
      </c>
      <c r="M180" s="12">
        <v>0.003367117362318182</v>
      </c>
      <c r="N180" s="4"/>
      <c r="O180" s="4"/>
      <c r="R180" s="351"/>
      <c r="S180" s="351"/>
    </row>
    <row r="181" spans="1:19" ht="12.75">
      <c r="A181" s="4"/>
      <c r="B181" s="4"/>
      <c r="C181" s="4"/>
      <c r="D181" s="4"/>
      <c r="E181" s="4"/>
      <c r="F181" s="4"/>
      <c r="G181" s="222"/>
      <c r="H181" s="222"/>
      <c r="I181" s="4"/>
      <c r="J181" s="4"/>
      <c r="K181" s="222"/>
      <c r="L181" s="89" t="s">
        <v>461</v>
      </c>
      <c r="M181" s="4"/>
      <c r="N181" s="4"/>
      <c r="O181" s="4"/>
      <c r="R181" s="351"/>
      <c r="S181" s="351"/>
    </row>
    <row r="182" spans="1:19" ht="12.75">
      <c r="A182" s="4"/>
      <c r="B182" s="4"/>
      <c r="C182" s="4"/>
      <c r="D182" s="4"/>
      <c r="E182" s="4"/>
      <c r="F182" s="4"/>
      <c r="G182" s="222"/>
      <c r="H182" s="222"/>
      <c r="I182" s="4"/>
      <c r="J182" s="4"/>
      <c r="K182" s="222"/>
      <c r="L182" s="89" t="s">
        <v>461</v>
      </c>
      <c r="M182" s="4"/>
      <c r="N182" s="4"/>
      <c r="O182" s="4"/>
      <c r="R182" s="351"/>
      <c r="S182" s="351"/>
    </row>
    <row r="183" spans="1:19" ht="12.75">
      <c r="A183" s="5" t="s">
        <v>593</v>
      </c>
      <c r="B183" s="4"/>
      <c r="C183" s="87" t="s">
        <v>149</v>
      </c>
      <c r="D183" s="87" t="s">
        <v>150</v>
      </c>
      <c r="E183" s="87" t="s">
        <v>151</v>
      </c>
      <c r="F183" s="87" t="s">
        <v>4</v>
      </c>
      <c r="G183" s="223" t="s">
        <v>152</v>
      </c>
      <c r="H183" s="223" t="s">
        <v>493</v>
      </c>
      <c r="I183" s="87" t="s">
        <v>153</v>
      </c>
      <c r="J183" s="87" t="s">
        <v>494</v>
      </c>
      <c r="K183" s="223" t="s">
        <v>495</v>
      </c>
      <c r="L183" s="87" t="s">
        <v>587</v>
      </c>
      <c r="M183" s="87" t="s">
        <v>154</v>
      </c>
      <c r="N183" s="91"/>
      <c r="O183" s="4"/>
      <c r="R183" s="351"/>
      <c r="S183" s="351"/>
    </row>
    <row r="184" spans="1:19" ht="12.75">
      <c r="A184" s="4" t="s">
        <v>168</v>
      </c>
      <c r="B184" s="4"/>
      <c r="C184" s="4"/>
      <c r="D184" s="4"/>
      <c r="E184" s="4"/>
      <c r="F184" s="4"/>
      <c r="G184" s="222"/>
      <c r="H184" s="222"/>
      <c r="I184" s="4"/>
      <c r="J184" s="4"/>
      <c r="K184" s="222"/>
      <c r="L184" s="89" t="s">
        <v>461</v>
      </c>
      <c r="M184" s="4"/>
      <c r="N184" s="4"/>
      <c r="O184" s="4"/>
      <c r="R184" s="351"/>
      <c r="S184" s="351"/>
    </row>
    <row r="185" spans="1:19" ht="12.75">
      <c r="A185" s="4"/>
      <c r="B185" s="4" t="s">
        <v>17</v>
      </c>
      <c r="C185" s="8">
        <v>0</v>
      </c>
      <c r="D185" s="8">
        <v>0</v>
      </c>
      <c r="E185" s="8">
        <v>0</v>
      </c>
      <c r="F185" s="8">
        <v>0</v>
      </c>
      <c r="G185" s="227">
        <v>0</v>
      </c>
      <c r="H185" s="227">
        <v>0</v>
      </c>
      <c r="I185" s="8">
        <v>0</v>
      </c>
      <c r="J185" s="8">
        <v>0</v>
      </c>
      <c r="K185" s="227">
        <v>0</v>
      </c>
      <c r="L185" s="88">
        <f t="shared" si="2"/>
        <v>0</v>
      </c>
      <c r="M185" s="8">
        <v>0</v>
      </c>
      <c r="N185" s="4"/>
      <c r="O185" s="4"/>
      <c r="R185" s="351"/>
      <c r="S185" s="351"/>
    </row>
    <row r="186" spans="1:19" ht="12.75">
      <c r="A186" s="4"/>
      <c r="B186" s="4" t="s">
        <v>19</v>
      </c>
      <c r="C186" s="8">
        <v>0</v>
      </c>
      <c r="D186" s="8">
        <v>0</v>
      </c>
      <c r="E186" s="8">
        <v>0</v>
      </c>
      <c r="F186" s="8">
        <v>0</v>
      </c>
      <c r="G186" s="227">
        <v>0</v>
      </c>
      <c r="H186" s="227">
        <v>0</v>
      </c>
      <c r="I186" s="8">
        <v>0</v>
      </c>
      <c r="J186" s="8">
        <v>0</v>
      </c>
      <c r="K186" s="227">
        <v>0</v>
      </c>
      <c r="L186" s="88">
        <f t="shared" si="2"/>
        <v>0</v>
      </c>
      <c r="M186" s="8">
        <v>0</v>
      </c>
      <c r="N186" s="4"/>
      <c r="O186" s="4"/>
      <c r="R186" s="351"/>
      <c r="S186" s="351"/>
    </row>
    <row r="187" spans="1:19" ht="12.75">
      <c r="A187" s="4"/>
      <c r="B187" s="4" t="s">
        <v>13</v>
      </c>
      <c r="C187" s="8">
        <v>10847177967.15075</v>
      </c>
      <c r="D187" s="8">
        <v>185387670.20501843</v>
      </c>
      <c r="E187" s="8">
        <v>2802632243.638384</v>
      </c>
      <c r="F187" s="8">
        <v>862223339.6238388</v>
      </c>
      <c r="G187" s="227">
        <v>0</v>
      </c>
      <c r="H187" s="227">
        <v>1319647760.6544065</v>
      </c>
      <c r="I187" s="8">
        <v>4681065054.515808</v>
      </c>
      <c r="J187" s="8">
        <v>610936704.2183261</v>
      </c>
      <c r="K187" s="227">
        <v>348761473.0296189</v>
      </c>
      <c r="L187" s="88">
        <f t="shared" si="2"/>
        <v>1668409233.6840255</v>
      </c>
      <c r="M187" s="8">
        <v>36523721.265348546</v>
      </c>
      <c r="N187" s="4"/>
      <c r="O187" s="4"/>
      <c r="R187" s="351"/>
      <c r="S187" s="351"/>
    </row>
    <row r="188" spans="1:19" ht="12.75">
      <c r="A188" s="4"/>
      <c r="B188" s="4" t="s">
        <v>51</v>
      </c>
      <c r="C188" s="8">
        <v>0</v>
      </c>
      <c r="D188" s="8">
        <v>0</v>
      </c>
      <c r="E188" s="8">
        <v>0</v>
      </c>
      <c r="F188" s="8">
        <v>0</v>
      </c>
      <c r="G188" s="227">
        <v>0</v>
      </c>
      <c r="H188" s="227">
        <v>0</v>
      </c>
      <c r="I188" s="8">
        <v>0</v>
      </c>
      <c r="J188" s="8">
        <v>0</v>
      </c>
      <c r="K188" s="227">
        <v>0</v>
      </c>
      <c r="L188" s="88">
        <f t="shared" si="2"/>
        <v>0</v>
      </c>
      <c r="M188" s="8">
        <v>0</v>
      </c>
      <c r="N188" s="4"/>
      <c r="O188" s="4"/>
      <c r="R188" s="351"/>
      <c r="S188" s="351"/>
    </row>
    <row r="189" spans="1:19" ht="12.75">
      <c r="A189" s="4"/>
      <c r="B189" s="4" t="s">
        <v>59</v>
      </c>
      <c r="C189" s="8">
        <v>0</v>
      </c>
      <c r="D189" s="8">
        <v>0</v>
      </c>
      <c r="E189" s="8">
        <v>0</v>
      </c>
      <c r="F189" s="8">
        <v>0</v>
      </c>
      <c r="G189" s="227">
        <v>0</v>
      </c>
      <c r="H189" s="227">
        <v>0</v>
      </c>
      <c r="I189" s="8">
        <v>0</v>
      </c>
      <c r="J189" s="8">
        <v>0</v>
      </c>
      <c r="K189" s="227">
        <v>0</v>
      </c>
      <c r="L189" s="88">
        <f t="shared" si="2"/>
        <v>0</v>
      </c>
      <c r="M189" s="8">
        <v>0</v>
      </c>
      <c r="N189" s="4"/>
      <c r="O189" s="4"/>
      <c r="R189" s="351"/>
      <c r="S189" s="351"/>
    </row>
    <row r="190" spans="1:19" ht="12.75">
      <c r="A190" s="4"/>
      <c r="B190" s="4"/>
      <c r="C190" s="10">
        <v>10847177967.15075</v>
      </c>
      <c r="D190" s="10">
        <v>185387670.20501843</v>
      </c>
      <c r="E190" s="10">
        <v>2802632243.638384</v>
      </c>
      <c r="F190" s="10">
        <v>862223339.6238388</v>
      </c>
      <c r="G190" s="228">
        <v>0</v>
      </c>
      <c r="H190" s="228">
        <v>1319647760.6544065</v>
      </c>
      <c r="I190" s="10">
        <v>4681065054.515808</v>
      </c>
      <c r="J190" s="10">
        <v>610936704.2183261</v>
      </c>
      <c r="K190" s="228">
        <v>348761473.0296189</v>
      </c>
      <c r="L190" s="169">
        <f t="shared" si="2"/>
        <v>1668409233.6840255</v>
      </c>
      <c r="M190" s="10">
        <v>36523721.265348546</v>
      </c>
      <c r="N190" s="4"/>
      <c r="O190" s="4"/>
      <c r="R190" s="351"/>
      <c r="S190" s="351"/>
    </row>
    <row r="191" spans="1:19" ht="12.75">
      <c r="A191" s="4"/>
      <c r="B191" s="4"/>
      <c r="C191" s="8"/>
      <c r="D191" s="8"/>
      <c r="E191" s="8"/>
      <c r="F191" s="8"/>
      <c r="G191" s="227"/>
      <c r="H191" s="227"/>
      <c r="I191" s="8"/>
      <c r="J191" s="8"/>
      <c r="K191" s="227"/>
      <c r="L191" s="88" t="s">
        <v>461</v>
      </c>
      <c r="M191" s="8"/>
      <c r="N191" s="4"/>
      <c r="O191" s="4"/>
      <c r="R191" s="351"/>
      <c r="S191" s="351"/>
    </row>
    <row r="192" spans="1:19" ht="12.75">
      <c r="A192" s="4" t="s">
        <v>157</v>
      </c>
      <c r="B192" s="4"/>
      <c r="C192" s="4"/>
      <c r="D192" s="4"/>
      <c r="E192" s="4"/>
      <c r="F192" s="4"/>
      <c r="G192" s="222"/>
      <c r="H192" s="222"/>
      <c r="I192" s="4"/>
      <c r="J192" s="4"/>
      <c r="K192" s="222"/>
      <c r="L192" s="89" t="s">
        <v>461</v>
      </c>
      <c r="M192" s="4"/>
      <c r="N192" s="4"/>
      <c r="O192" s="4"/>
      <c r="R192" s="351"/>
      <c r="S192" s="351"/>
    </row>
    <row r="193" spans="1:19" ht="12.75">
      <c r="A193" s="4"/>
      <c r="B193" s="4" t="s">
        <v>17</v>
      </c>
      <c r="C193" s="8">
        <v>0</v>
      </c>
      <c r="D193" s="8">
        <v>0</v>
      </c>
      <c r="E193" s="8">
        <v>0</v>
      </c>
      <c r="F193" s="8">
        <v>0</v>
      </c>
      <c r="G193" s="227">
        <v>0</v>
      </c>
      <c r="H193" s="227">
        <v>0</v>
      </c>
      <c r="I193" s="8">
        <v>0</v>
      </c>
      <c r="J193" s="8">
        <v>0</v>
      </c>
      <c r="K193" s="227">
        <v>0</v>
      </c>
      <c r="L193" s="88">
        <f t="shared" si="2"/>
        <v>0</v>
      </c>
      <c r="M193" s="8">
        <v>0</v>
      </c>
      <c r="N193" s="4"/>
      <c r="O193" s="4"/>
      <c r="R193" s="351"/>
      <c r="S193" s="351"/>
    </row>
    <row r="194" spans="1:19" ht="12.75">
      <c r="A194" s="4"/>
      <c r="B194" s="4" t="s">
        <v>19</v>
      </c>
      <c r="C194" s="8">
        <v>0</v>
      </c>
      <c r="D194" s="8">
        <v>0</v>
      </c>
      <c r="E194" s="8">
        <v>0</v>
      </c>
      <c r="F194" s="8">
        <v>0</v>
      </c>
      <c r="G194" s="227">
        <v>0</v>
      </c>
      <c r="H194" s="227">
        <v>0</v>
      </c>
      <c r="I194" s="8">
        <v>0</v>
      </c>
      <c r="J194" s="8">
        <v>0</v>
      </c>
      <c r="K194" s="227">
        <v>0</v>
      </c>
      <c r="L194" s="88">
        <f t="shared" si="2"/>
        <v>0</v>
      </c>
      <c r="M194" s="8">
        <v>0</v>
      </c>
      <c r="N194" s="4"/>
      <c r="O194" s="4"/>
      <c r="R194" s="351"/>
      <c r="S194" s="351"/>
    </row>
    <row r="195" spans="1:19" ht="12.75">
      <c r="A195" s="4"/>
      <c r="B195" s="4" t="s">
        <v>14</v>
      </c>
      <c r="C195" s="8">
        <v>-3311829193.484055</v>
      </c>
      <c r="D195" s="8">
        <v>-56602030.514877565</v>
      </c>
      <c r="E195" s="8">
        <v>-855691619.6258739</v>
      </c>
      <c r="F195" s="8">
        <v>-263251551.33594778</v>
      </c>
      <c r="G195" s="227">
        <v>0</v>
      </c>
      <c r="H195" s="227">
        <v>-402911060.5621527</v>
      </c>
      <c r="I195" s="8">
        <v>-1429209325.327928</v>
      </c>
      <c r="J195" s="8">
        <v>-186529438.2122741</v>
      </c>
      <c r="K195" s="227">
        <v>-106482850.32658966</v>
      </c>
      <c r="L195" s="88">
        <f t="shared" si="2"/>
        <v>-509393910.8887423</v>
      </c>
      <c r="M195" s="8">
        <v>-11151317.578412391</v>
      </c>
      <c r="N195" s="4"/>
      <c r="O195" s="4"/>
      <c r="R195" s="351"/>
      <c r="S195" s="351"/>
    </row>
    <row r="196" spans="1:19" ht="12.75">
      <c r="A196" s="4"/>
      <c r="B196" s="4" t="s">
        <v>51</v>
      </c>
      <c r="C196" s="8">
        <v>0</v>
      </c>
      <c r="D196" s="8">
        <v>0</v>
      </c>
      <c r="E196" s="8">
        <v>0</v>
      </c>
      <c r="F196" s="8">
        <v>0</v>
      </c>
      <c r="G196" s="227">
        <v>0</v>
      </c>
      <c r="H196" s="227">
        <v>0</v>
      </c>
      <c r="I196" s="8">
        <v>0</v>
      </c>
      <c r="J196" s="8">
        <v>0</v>
      </c>
      <c r="K196" s="227">
        <v>0</v>
      </c>
      <c r="L196" s="88">
        <f t="shared" si="2"/>
        <v>0</v>
      </c>
      <c r="M196" s="8">
        <v>0</v>
      </c>
      <c r="N196" s="4"/>
      <c r="O196" s="4"/>
      <c r="R196" s="351"/>
      <c r="S196" s="351"/>
    </row>
    <row r="197" spans="1:19" ht="12.75">
      <c r="A197" s="4"/>
      <c r="B197" s="4" t="s">
        <v>59</v>
      </c>
      <c r="C197" s="8">
        <v>0</v>
      </c>
      <c r="D197" s="8">
        <v>0</v>
      </c>
      <c r="E197" s="8">
        <v>0</v>
      </c>
      <c r="F197" s="8">
        <v>0</v>
      </c>
      <c r="G197" s="227">
        <v>0</v>
      </c>
      <c r="H197" s="227">
        <v>0</v>
      </c>
      <c r="I197" s="8">
        <v>0</v>
      </c>
      <c r="J197" s="8">
        <v>0</v>
      </c>
      <c r="K197" s="227">
        <v>0</v>
      </c>
      <c r="L197" s="88">
        <f t="shared" si="2"/>
        <v>0</v>
      </c>
      <c r="M197" s="8">
        <v>0</v>
      </c>
      <c r="N197" s="4"/>
      <c r="O197" s="4"/>
      <c r="R197" s="351"/>
      <c r="S197" s="351"/>
    </row>
    <row r="198" spans="1:19" ht="12.75">
      <c r="A198" s="4"/>
      <c r="B198" s="4"/>
      <c r="C198" s="10">
        <v>-3311829193.484055</v>
      </c>
      <c r="D198" s="10">
        <v>-56602030.514877565</v>
      </c>
      <c r="E198" s="10">
        <v>-855691619.6258739</v>
      </c>
      <c r="F198" s="10">
        <v>-263251551.33594778</v>
      </c>
      <c r="G198" s="228">
        <v>0</v>
      </c>
      <c r="H198" s="228">
        <v>-402911060.5621527</v>
      </c>
      <c r="I198" s="10">
        <v>-1429209325.327928</v>
      </c>
      <c r="J198" s="10">
        <v>-186529438.2122741</v>
      </c>
      <c r="K198" s="228">
        <v>-106482850.32658966</v>
      </c>
      <c r="L198" s="169">
        <f aca="true" t="shared" si="3" ref="L198:L259">+H198+K198</f>
        <v>-509393910.8887423</v>
      </c>
      <c r="M198" s="10">
        <v>-11151317.578412391</v>
      </c>
      <c r="N198" s="4"/>
      <c r="O198" s="4"/>
      <c r="R198" s="351"/>
      <c r="S198" s="351"/>
    </row>
    <row r="199" spans="1:19" ht="12.75">
      <c r="A199" s="4"/>
      <c r="B199" s="4"/>
      <c r="C199" s="4"/>
      <c r="D199" s="4"/>
      <c r="E199" s="4"/>
      <c r="F199" s="4"/>
      <c r="G199" s="222"/>
      <c r="H199" s="222"/>
      <c r="I199" s="4"/>
      <c r="J199" s="4"/>
      <c r="K199" s="222"/>
      <c r="L199" s="89" t="s">
        <v>461</v>
      </c>
      <c r="M199" s="4"/>
      <c r="N199" s="4"/>
      <c r="O199" s="4"/>
      <c r="R199" s="351"/>
      <c r="S199" s="351"/>
    </row>
    <row r="200" spans="1:19" ht="12.75">
      <c r="A200" s="4" t="s">
        <v>169</v>
      </c>
      <c r="B200" s="4"/>
      <c r="C200" s="8">
        <v>7535348773.666695</v>
      </c>
      <c r="D200" s="8">
        <v>128785639.69014087</v>
      </c>
      <c r="E200" s="8">
        <v>1946940624.0125098</v>
      </c>
      <c r="F200" s="8">
        <v>598971788.287891</v>
      </c>
      <c r="G200" s="227">
        <v>0</v>
      </c>
      <c r="H200" s="227">
        <v>916736700.0922539</v>
      </c>
      <c r="I200" s="8">
        <v>3251855729.18788</v>
      </c>
      <c r="J200" s="8">
        <v>424407266.006052</v>
      </c>
      <c r="K200" s="227">
        <v>242278622.70302927</v>
      </c>
      <c r="L200" s="88">
        <f t="shared" si="3"/>
        <v>1159015322.7952833</v>
      </c>
      <c r="M200" s="8">
        <v>25372403.686936155</v>
      </c>
      <c r="N200" s="4"/>
      <c r="O200" s="4"/>
      <c r="R200" s="351"/>
      <c r="S200" s="351"/>
    </row>
    <row r="201" spans="1:19" ht="12.75">
      <c r="A201" s="3" t="s">
        <v>119</v>
      </c>
      <c r="B201" s="4"/>
      <c r="C201" s="4"/>
      <c r="D201" s="4"/>
      <c r="E201" s="4"/>
      <c r="F201" s="4"/>
      <c r="G201" s="222"/>
      <c r="H201" s="222"/>
      <c r="I201" s="4"/>
      <c r="J201" s="4"/>
      <c r="K201" s="222"/>
      <c r="L201" s="89" t="s">
        <v>461</v>
      </c>
      <c r="M201" s="4"/>
      <c r="N201" s="4"/>
      <c r="O201" s="4"/>
      <c r="R201" s="351"/>
      <c r="S201" s="351"/>
    </row>
    <row r="202" spans="1:19" ht="12.75">
      <c r="A202" s="3" t="s">
        <v>170</v>
      </c>
      <c r="B202" s="4"/>
      <c r="C202" s="12">
        <v>0.9999999999999998</v>
      </c>
      <c r="D202" s="12">
        <v>0.017090866469273443</v>
      </c>
      <c r="E202" s="12">
        <v>0.25837432114839326</v>
      </c>
      <c r="F202" s="12">
        <v>0.07948826342067666</v>
      </c>
      <c r="G202" s="229">
        <v>0</v>
      </c>
      <c r="H202" s="229">
        <v>0.1216581644231141</v>
      </c>
      <c r="I202" s="12">
        <v>0.4315468104876491</v>
      </c>
      <c r="J202" s="12">
        <v>0.0563221794708695</v>
      </c>
      <c r="K202" s="229">
        <v>0.03215227721770557</v>
      </c>
      <c r="L202" s="170">
        <f t="shared" si="3"/>
        <v>0.15381044164081967</v>
      </c>
      <c r="M202" s="12">
        <v>0.003367117362318183</v>
      </c>
      <c r="N202" s="4"/>
      <c r="O202" s="4"/>
      <c r="R202" s="351"/>
      <c r="S202" s="351"/>
    </row>
    <row r="203" spans="1:19" ht="12.75">
      <c r="A203" s="4"/>
      <c r="B203" s="4"/>
      <c r="C203" s="4"/>
      <c r="D203" s="4"/>
      <c r="E203" s="4"/>
      <c r="F203" s="4"/>
      <c r="G203" s="222"/>
      <c r="H203" s="222"/>
      <c r="I203" s="4"/>
      <c r="J203" s="4"/>
      <c r="K203" s="222"/>
      <c r="L203" s="89" t="s">
        <v>461</v>
      </c>
      <c r="M203" s="4"/>
      <c r="N203" s="4"/>
      <c r="O203" s="4"/>
      <c r="R203" s="351"/>
      <c r="S203" s="351"/>
    </row>
    <row r="204" spans="1:19" ht="12.75">
      <c r="A204" s="4"/>
      <c r="B204" s="4"/>
      <c r="C204" s="4"/>
      <c r="D204" s="4"/>
      <c r="E204" s="4"/>
      <c r="F204" s="4"/>
      <c r="G204" s="222"/>
      <c r="H204" s="222"/>
      <c r="I204" s="4"/>
      <c r="J204" s="4"/>
      <c r="K204" s="222"/>
      <c r="L204" s="89" t="s">
        <v>461</v>
      </c>
      <c r="M204" s="4"/>
      <c r="N204" s="4"/>
      <c r="O204" s="4"/>
      <c r="R204" s="351"/>
      <c r="S204" s="351"/>
    </row>
    <row r="205" spans="1:19" ht="12.75">
      <c r="A205" s="5" t="s">
        <v>594</v>
      </c>
      <c r="B205" s="4"/>
      <c r="C205" s="87" t="s">
        <v>149</v>
      </c>
      <c r="D205" s="87" t="s">
        <v>150</v>
      </c>
      <c r="E205" s="87" t="s">
        <v>151</v>
      </c>
      <c r="F205" s="87" t="s">
        <v>4</v>
      </c>
      <c r="G205" s="223" t="s">
        <v>152</v>
      </c>
      <c r="H205" s="223" t="s">
        <v>493</v>
      </c>
      <c r="I205" s="87" t="s">
        <v>153</v>
      </c>
      <c r="J205" s="87" t="s">
        <v>494</v>
      </c>
      <c r="K205" s="223" t="s">
        <v>495</v>
      </c>
      <c r="L205" s="87" t="s">
        <v>587</v>
      </c>
      <c r="M205" s="87" t="s">
        <v>154</v>
      </c>
      <c r="N205" s="91"/>
      <c r="O205" s="91"/>
      <c r="R205" s="351"/>
      <c r="S205" s="351"/>
    </row>
    <row r="206" spans="1:19" ht="12.75">
      <c r="A206" s="4" t="s">
        <v>595</v>
      </c>
      <c r="B206" s="4"/>
      <c r="C206" s="4"/>
      <c r="D206" s="4"/>
      <c r="E206" s="4"/>
      <c r="F206" s="4"/>
      <c r="G206" s="222"/>
      <c r="H206" s="222"/>
      <c r="I206" s="4"/>
      <c r="J206" s="4"/>
      <c r="K206" s="222"/>
      <c r="L206" s="89" t="s">
        <v>461</v>
      </c>
      <c r="M206" s="4"/>
      <c r="N206" s="4"/>
      <c r="O206" s="4"/>
      <c r="R206" s="351"/>
      <c r="S206" s="351"/>
    </row>
    <row r="207" spans="1:19" ht="12.75">
      <c r="A207" s="4"/>
      <c r="B207" s="4" t="s">
        <v>17</v>
      </c>
      <c r="C207" s="8">
        <v>0</v>
      </c>
      <c r="D207" s="8">
        <v>0</v>
      </c>
      <c r="E207" s="8">
        <v>0</v>
      </c>
      <c r="F207" s="8">
        <v>0</v>
      </c>
      <c r="G207" s="227">
        <v>0</v>
      </c>
      <c r="H207" s="227">
        <v>0</v>
      </c>
      <c r="I207" s="8">
        <v>0</v>
      </c>
      <c r="J207" s="8">
        <v>0</v>
      </c>
      <c r="K207" s="227">
        <v>0</v>
      </c>
      <c r="L207" s="88">
        <f t="shared" si="3"/>
        <v>0</v>
      </c>
      <c r="M207" s="8">
        <v>0</v>
      </c>
      <c r="N207" s="8"/>
      <c r="O207" s="4"/>
      <c r="R207" s="351"/>
      <c r="S207" s="351"/>
    </row>
    <row r="208" spans="1:19" ht="12.75">
      <c r="A208" s="4"/>
      <c r="B208" s="4" t="s">
        <v>19</v>
      </c>
      <c r="C208" s="8">
        <v>0</v>
      </c>
      <c r="D208" s="8">
        <v>0</v>
      </c>
      <c r="E208" s="8">
        <v>0</v>
      </c>
      <c r="F208" s="8">
        <v>0</v>
      </c>
      <c r="G208" s="227">
        <v>0</v>
      </c>
      <c r="H208" s="227">
        <v>0</v>
      </c>
      <c r="I208" s="8">
        <v>0</v>
      </c>
      <c r="J208" s="8">
        <v>0</v>
      </c>
      <c r="K208" s="227">
        <v>0</v>
      </c>
      <c r="L208" s="88">
        <f t="shared" si="3"/>
        <v>0</v>
      </c>
      <c r="M208" s="8">
        <v>0</v>
      </c>
      <c r="N208" s="8"/>
      <c r="O208" s="4"/>
      <c r="R208" s="351"/>
      <c r="S208" s="351"/>
    </row>
    <row r="209" spans="1:19" ht="12.75">
      <c r="A209" s="4"/>
      <c r="B209" s="4" t="s">
        <v>13</v>
      </c>
      <c r="C209" s="8">
        <v>4712613109.896973</v>
      </c>
      <c r="D209" s="8">
        <v>80542641.38259666</v>
      </c>
      <c r="E209" s="8">
        <v>1217618213.1046498</v>
      </c>
      <c r="F209" s="8">
        <v>374597432.279225</v>
      </c>
      <c r="G209" s="227">
        <v>0</v>
      </c>
      <c r="H209" s="227">
        <v>573327860.5863694</v>
      </c>
      <c r="I209" s="8">
        <v>2033713156.6383204</v>
      </c>
      <c r="J209" s="8">
        <v>265424641.3523899</v>
      </c>
      <c r="K209" s="227">
        <v>151521243.12920114</v>
      </c>
      <c r="L209" s="88">
        <f t="shared" si="3"/>
        <v>724849103.7155706</v>
      </c>
      <c r="M209" s="8">
        <v>15867921.424222391</v>
      </c>
      <c r="N209" s="4"/>
      <c r="O209" s="4"/>
      <c r="R209" s="351"/>
      <c r="S209" s="351"/>
    </row>
    <row r="210" spans="1:19" ht="12.75">
      <c r="A210" s="4"/>
      <c r="B210" s="4"/>
      <c r="C210" s="10">
        <v>4712613109.896973</v>
      </c>
      <c r="D210" s="10">
        <v>80542641.38259666</v>
      </c>
      <c r="E210" s="10">
        <v>1217618213.1046498</v>
      </c>
      <c r="F210" s="10">
        <v>374597432.279225</v>
      </c>
      <c r="G210" s="228">
        <v>0</v>
      </c>
      <c r="H210" s="228">
        <v>573327860.5863694</v>
      </c>
      <c r="I210" s="10">
        <v>2033713156.6383204</v>
      </c>
      <c r="J210" s="10">
        <v>265424641.3523899</v>
      </c>
      <c r="K210" s="228">
        <v>151521243.12920114</v>
      </c>
      <c r="L210" s="169">
        <f t="shared" si="3"/>
        <v>724849103.7155706</v>
      </c>
      <c r="M210" s="10">
        <v>15867921.424222391</v>
      </c>
      <c r="N210" s="4"/>
      <c r="O210" s="4"/>
      <c r="R210" s="351"/>
      <c r="S210" s="351"/>
    </row>
    <row r="211" spans="1:19" ht="12.75">
      <c r="A211" s="4"/>
      <c r="B211" s="4"/>
      <c r="C211" s="8"/>
      <c r="D211" s="8"/>
      <c r="E211" s="8"/>
      <c r="F211" s="8"/>
      <c r="G211" s="227"/>
      <c r="H211" s="227"/>
      <c r="I211" s="8"/>
      <c r="J211" s="8"/>
      <c r="K211" s="227"/>
      <c r="L211" s="88" t="s">
        <v>461</v>
      </c>
      <c r="M211" s="8"/>
      <c r="N211" s="4"/>
      <c r="O211" s="4"/>
      <c r="R211" s="351"/>
      <c r="S211" s="351"/>
    </row>
    <row r="212" spans="1:19" ht="12.75">
      <c r="A212" s="4" t="s">
        <v>157</v>
      </c>
      <c r="B212" s="4"/>
      <c r="C212" s="4"/>
      <c r="D212" s="4"/>
      <c r="E212" s="4"/>
      <c r="F212" s="4"/>
      <c r="G212" s="222"/>
      <c r="H212" s="222"/>
      <c r="I212" s="4"/>
      <c r="J212" s="4"/>
      <c r="K212" s="222"/>
      <c r="L212" s="89" t="s">
        <v>461</v>
      </c>
      <c r="M212" s="4"/>
      <c r="N212" s="4"/>
      <c r="O212" s="4"/>
      <c r="R212" s="351"/>
      <c r="S212" s="351"/>
    </row>
    <row r="213" spans="1:19" ht="12.75">
      <c r="A213" s="4"/>
      <c r="B213" s="4" t="s">
        <v>17</v>
      </c>
      <c r="C213" s="8">
        <v>-377796885.408328</v>
      </c>
      <c r="D213" s="8">
        <v>-6456876.121021137</v>
      </c>
      <c r="E213" s="8">
        <v>-97613013.79935409</v>
      </c>
      <c r="F213" s="8">
        <v>-30030418.346848376</v>
      </c>
      <c r="G213" s="227">
        <v>0</v>
      </c>
      <c r="H213" s="227">
        <v>-45962075.603546776</v>
      </c>
      <c r="I213" s="8">
        <v>-163037040.91013184</v>
      </c>
      <c r="J213" s="8">
        <v>-21278343.98350338</v>
      </c>
      <c r="K213" s="227">
        <v>-12147030.19163431</v>
      </c>
      <c r="L213" s="88">
        <f t="shared" si="3"/>
        <v>-58109105.79518109</v>
      </c>
      <c r="M213" s="8">
        <v>-1272086.4522881145</v>
      </c>
      <c r="N213" s="4"/>
      <c r="O213" s="4"/>
      <c r="R213" s="351"/>
      <c r="S213" s="351"/>
    </row>
    <row r="214" spans="1:19" ht="12.75">
      <c r="A214" s="4"/>
      <c r="B214" s="4" t="s">
        <v>19</v>
      </c>
      <c r="C214" s="8">
        <v>-410620625.392635</v>
      </c>
      <c r="D214" s="8">
        <v>-7017862.27811508</v>
      </c>
      <c r="E214" s="8">
        <v>-106093825.33535078</v>
      </c>
      <c r="F214" s="8">
        <v>-32639520.437172767</v>
      </c>
      <c r="G214" s="227">
        <v>0</v>
      </c>
      <c r="H214" s="227">
        <v>-49955351.55953915</v>
      </c>
      <c r="I214" s="8">
        <v>-177202021.20863545</v>
      </c>
      <c r="J214" s="8">
        <v>-23127048.55780467</v>
      </c>
      <c r="K214" s="227">
        <v>-13202388.178931637</v>
      </c>
      <c r="L214" s="88">
        <f t="shared" si="3"/>
        <v>-63157739.738470785</v>
      </c>
      <c r="M214" s="8">
        <v>-1382607.8370854922</v>
      </c>
      <c r="N214" s="4"/>
      <c r="O214" s="4"/>
      <c r="R214" s="351"/>
      <c r="S214" s="351"/>
    </row>
    <row r="215" spans="1:19" ht="12.75">
      <c r="A215" s="4"/>
      <c r="B215" s="4" t="s">
        <v>13</v>
      </c>
      <c r="C215" s="8">
        <v>-484564924.6914419</v>
      </c>
      <c r="D215" s="8">
        <v>-8281634.423594979</v>
      </c>
      <c r="E215" s="8">
        <v>-125199133.46947363</v>
      </c>
      <c r="F215" s="8">
        <v>-38517224.37829369</v>
      </c>
      <c r="G215" s="227">
        <v>0</v>
      </c>
      <c r="H215" s="227">
        <v>-58951279.28178536</v>
      </c>
      <c r="I215" s="8">
        <v>-209112447.7247797</v>
      </c>
      <c r="J215" s="8">
        <v>-27291752.653759766</v>
      </c>
      <c r="K215" s="227">
        <v>-15579865.788655868</v>
      </c>
      <c r="L215" s="88">
        <f t="shared" si="3"/>
        <v>-74531145.07044123</v>
      </c>
      <c r="M215" s="8">
        <v>-1631586.9710989574</v>
      </c>
      <c r="N215" s="4"/>
      <c r="O215" s="4"/>
      <c r="R215" s="351"/>
      <c r="S215" s="351"/>
    </row>
    <row r="216" spans="1:19" ht="12.75">
      <c r="A216" s="4"/>
      <c r="B216" s="4"/>
      <c r="C216" s="10">
        <v>-1272982435.492405</v>
      </c>
      <c r="D216" s="10">
        <v>-21756372.822731193</v>
      </c>
      <c r="E216" s="10">
        <v>-328905972.60417855</v>
      </c>
      <c r="F216" s="10">
        <v>-101187163.16231483</v>
      </c>
      <c r="G216" s="228">
        <v>0</v>
      </c>
      <c r="H216" s="228">
        <v>-154868706.44487128</v>
      </c>
      <c r="I216" s="10">
        <v>-549351509.843547</v>
      </c>
      <c r="J216" s="10">
        <v>-71697145.19506781</v>
      </c>
      <c r="K216" s="228">
        <v>-40929284.15922181</v>
      </c>
      <c r="L216" s="169">
        <f t="shared" si="3"/>
        <v>-195797990.60409307</v>
      </c>
      <c r="M216" s="10">
        <v>-4286281.260472564</v>
      </c>
      <c r="N216" s="4"/>
      <c r="O216" s="4"/>
      <c r="R216" s="351"/>
      <c r="S216" s="351"/>
    </row>
    <row r="217" spans="1:19" ht="12.75">
      <c r="A217" s="4"/>
      <c r="B217" s="4"/>
      <c r="C217" s="4"/>
      <c r="D217" s="4"/>
      <c r="E217" s="4"/>
      <c r="F217" s="4"/>
      <c r="G217" s="222"/>
      <c r="H217" s="222"/>
      <c r="I217" s="4"/>
      <c r="J217" s="4"/>
      <c r="K217" s="222"/>
      <c r="L217" s="89" t="s">
        <v>461</v>
      </c>
      <c r="M217" s="4"/>
      <c r="N217" s="4"/>
      <c r="O217" s="4"/>
      <c r="R217" s="351"/>
      <c r="S217" s="351"/>
    </row>
    <row r="218" spans="1:19" ht="12.75">
      <c r="A218" s="4" t="s">
        <v>171</v>
      </c>
      <c r="B218" s="4"/>
      <c r="C218" s="8">
        <v>3439630674.4045677</v>
      </c>
      <c r="D218" s="8">
        <v>58786268.55986546</v>
      </c>
      <c r="E218" s="8">
        <v>888712240.5004712</v>
      </c>
      <c r="F218" s="8">
        <v>273410269.11691016</v>
      </c>
      <c r="G218" s="227">
        <v>0</v>
      </c>
      <c r="H218" s="227">
        <v>418459154.1414981</v>
      </c>
      <c r="I218" s="8">
        <v>1484361646.7947736</v>
      </c>
      <c r="J218" s="8">
        <v>193727496.1573221</v>
      </c>
      <c r="K218" s="227">
        <v>110591958.96997933</v>
      </c>
      <c r="L218" s="88">
        <f t="shared" si="3"/>
        <v>529051113.11147743</v>
      </c>
      <c r="M218" s="8">
        <v>11581640.163749827</v>
      </c>
      <c r="N218" s="4"/>
      <c r="O218" s="4"/>
      <c r="R218" s="351"/>
      <c r="S218" s="351"/>
    </row>
    <row r="219" spans="1:19" ht="12.75">
      <c r="A219" s="3" t="s">
        <v>117</v>
      </c>
      <c r="B219" s="4"/>
      <c r="C219" s="4"/>
      <c r="D219" s="4"/>
      <c r="E219" s="4"/>
      <c r="F219" s="4"/>
      <c r="G219" s="222"/>
      <c r="H219" s="222"/>
      <c r="I219" s="4"/>
      <c r="J219" s="4"/>
      <c r="K219" s="222"/>
      <c r="L219" s="89" t="s">
        <v>461</v>
      </c>
      <c r="M219" s="4"/>
      <c r="N219" s="4"/>
      <c r="O219" s="4"/>
      <c r="R219" s="351"/>
      <c r="S219" s="351"/>
    </row>
    <row r="220" spans="1:19" ht="12.75">
      <c r="A220" s="3" t="s">
        <v>596</v>
      </c>
      <c r="B220" s="4"/>
      <c r="C220" s="12">
        <v>1.0000000000000007</v>
      </c>
      <c r="D220" s="12">
        <v>0.017090866469273453</v>
      </c>
      <c r="E220" s="12">
        <v>0.25837432114839354</v>
      </c>
      <c r="F220" s="12">
        <v>0.0794882634206767</v>
      </c>
      <c r="G220" s="229">
        <v>0</v>
      </c>
      <c r="H220" s="229">
        <v>0.1216581644231142</v>
      </c>
      <c r="I220" s="12">
        <v>0.43154681048764937</v>
      </c>
      <c r="J220" s="12">
        <v>0.056322179470869545</v>
      </c>
      <c r="K220" s="229">
        <v>0.0321522772177056</v>
      </c>
      <c r="L220" s="170">
        <f t="shared" si="3"/>
        <v>0.1538104416408198</v>
      </c>
      <c r="M220" s="12">
        <v>0.0033671173623181848</v>
      </c>
      <c r="N220" s="4"/>
      <c r="O220" s="4"/>
      <c r="R220" s="351"/>
      <c r="S220" s="351"/>
    </row>
    <row r="221" spans="1:19" ht="12.75">
      <c r="A221" s="4"/>
      <c r="B221" s="4"/>
      <c r="C221" s="4"/>
      <c r="D221" s="4"/>
      <c r="E221" s="4"/>
      <c r="F221" s="4"/>
      <c r="G221" s="222"/>
      <c r="H221" s="222"/>
      <c r="I221" s="4"/>
      <c r="J221" s="4"/>
      <c r="K221" s="222"/>
      <c r="L221" s="89" t="s">
        <v>461</v>
      </c>
      <c r="M221" s="4"/>
      <c r="N221" s="4"/>
      <c r="O221" s="4"/>
      <c r="R221" s="351"/>
      <c r="S221" s="351"/>
    </row>
    <row r="222" spans="1:19" ht="12.75">
      <c r="A222" s="4"/>
      <c r="B222" s="4"/>
      <c r="C222" s="4"/>
      <c r="D222" s="4"/>
      <c r="E222" s="4"/>
      <c r="F222" s="4"/>
      <c r="G222" s="222"/>
      <c r="H222" s="222"/>
      <c r="I222" s="4"/>
      <c r="J222" s="4"/>
      <c r="K222" s="222"/>
      <c r="L222" s="89" t="s">
        <v>461</v>
      </c>
      <c r="M222" s="4"/>
      <c r="N222" s="4"/>
      <c r="O222" s="4"/>
      <c r="R222" s="351"/>
      <c r="S222" s="351"/>
    </row>
    <row r="223" spans="1:19" ht="12.75">
      <c r="A223" s="5" t="s">
        <v>597</v>
      </c>
      <c r="B223" s="4"/>
      <c r="C223" s="87" t="s">
        <v>149</v>
      </c>
      <c r="D223" s="87" t="s">
        <v>150</v>
      </c>
      <c r="E223" s="87" t="s">
        <v>151</v>
      </c>
      <c r="F223" s="87" t="s">
        <v>4</v>
      </c>
      <c r="G223" s="223" t="s">
        <v>152</v>
      </c>
      <c r="H223" s="223" t="s">
        <v>493</v>
      </c>
      <c r="I223" s="87" t="s">
        <v>153</v>
      </c>
      <c r="J223" s="87" t="s">
        <v>494</v>
      </c>
      <c r="K223" s="223" t="s">
        <v>495</v>
      </c>
      <c r="L223" s="87" t="s">
        <v>587</v>
      </c>
      <c r="M223" s="87" t="s">
        <v>154</v>
      </c>
      <c r="N223" s="4"/>
      <c r="O223" s="4"/>
      <c r="R223" s="351"/>
      <c r="S223" s="351"/>
    </row>
    <row r="224" spans="1:19" ht="12.75">
      <c r="A224" s="4" t="s">
        <v>497</v>
      </c>
      <c r="B224" s="4"/>
      <c r="C224" s="4"/>
      <c r="D224" s="4"/>
      <c r="E224" s="4"/>
      <c r="F224" s="4"/>
      <c r="G224" s="222"/>
      <c r="H224" s="222"/>
      <c r="I224" s="4"/>
      <c r="J224" s="4"/>
      <c r="K224" s="222"/>
      <c r="L224" s="89" t="s">
        <v>461</v>
      </c>
      <c r="M224" s="4"/>
      <c r="N224" s="4"/>
      <c r="O224" s="4"/>
      <c r="R224" s="351"/>
      <c r="S224" s="351"/>
    </row>
    <row r="225" spans="1:19" ht="12.75">
      <c r="A225" s="4"/>
      <c r="B225" s="4" t="s">
        <v>10</v>
      </c>
      <c r="C225" s="8">
        <v>2945309179.611862</v>
      </c>
      <c r="D225" s="8">
        <v>232022939.87099415</v>
      </c>
      <c r="E225" s="8">
        <v>1786980891.0703294</v>
      </c>
      <c r="F225" s="8">
        <v>411121330.4042851</v>
      </c>
      <c r="G225" s="227">
        <v>0</v>
      </c>
      <c r="H225" s="227">
        <v>515184018.2662536</v>
      </c>
      <c r="I225" s="7">
        <v>0</v>
      </c>
      <c r="J225" s="7">
        <v>0</v>
      </c>
      <c r="K225" s="225">
        <v>0</v>
      </c>
      <c r="L225" s="167">
        <f t="shared" si="3"/>
        <v>515184018.2662536</v>
      </c>
      <c r="M225" s="7">
        <v>0</v>
      </c>
      <c r="N225" s="7"/>
      <c r="O225" s="7"/>
      <c r="R225" s="351"/>
      <c r="S225" s="351"/>
    </row>
    <row r="226" spans="1:19" ht="12.75">
      <c r="A226" s="4" t="s">
        <v>157</v>
      </c>
      <c r="B226" s="4"/>
      <c r="C226" s="4"/>
      <c r="D226" s="4"/>
      <c r="E226" s="4"/>
      <c r="F226" s="4"/>
      <c r="G226" s="222"/>
      <c r="H226" s="222"/>
      <c r="I226" s="4"/>
      <c r="J226" s="4"/>
      <c r="K226" s="222"/>
      <c r="L226" s="89" t="s">
        <v>461</v>
      </c>
      <c r="M226" s="4"/>
      <c r="N226" s="4"/>
      <c r="O226" s="4"/>
      <c r="R226" s="351"/>
      <c r="S226" s="351"/>
    </row>
    <row r="227" spans="1:19" ht="12.75">
      <c r="A227" s="4"/>
      <c r="B227" s="4" t="s">
        <v>10</v>
      </c>
      <c r="C227" s="8">
        <v>-1329785161.8946311</v>
      </c>
      <c r="D227" s="8">
        <v>-106970096.03541675</v>
      </c>
      <c r="E227" s="8">
        <v>-831894435.0571349</v>
      </c>
      <c r="F227" s="8">
        <v>-186857517.99801183</v>
      </c>
      <c r="G227" s="227">
        <v>0</v>
      </c>
      <c r="H227" s="227">
        <v>-204063112.80406776</v>
      </c>
      <c r="I227" s="7">
        <v>0</v>
      </c>
      <c r="J227" s="7">
        <v>0</v>
      </c>
      <c r="K227" s="225">
        <v>0</v>
      </c>
      <c r="L227" s="175">
        <f t="shared" si="3"/>
        <v>-204063112.80406776</v>
      </c>
      <c r="M227" s="7">
        <v>0</v>
      </c>
      <c r="N227" s="7"/>
      <c r="O227" s="7"/>
      <c r="R227" s="351"/>
      <c r="S227" s="351"/>
    </row>
    <row r="228" spans="1:19" ht="12.75">
      <c r="A228" s="4"/>
      <c r="B228" s="4"/>
      <c r="C228" s="10">
        <v>1615524017.717231</v>
      </c>
      <c r="D228" s="10">
        <v>125052843.8355774</v>
      </c>
      <c r="E228" s="10">
        <v>955086456.0131946</v>
      </c>
      <c r="F228" s="10">
        <v>224263812.40627325</v>
      </c>
      <c r="G228" s="228">
        <v>0</v>
      </c>
      <c r="H228" s="228">
        <v>311120905.46218586</v>
      </c>
      <c r="I228" s="10">
        <v>0</v>
      </c>
      <c r="J228" s="10">
        <v>0</v>
      </c>
      <c r="K228" s="228">
        <v>0</v>
      </c>
      <c r="L228" s="169">
        <f t="shared" si="3"/>
        <v>311120905.46218586</v>
      </c>
      <c r="M228" s="10">
        <v>0</v>
      </c>
      <c r="N228" s="7"/>
      <c r="O228" s="7"/>
      <c r="R228" s="351"/>
      <c r="S228" s="351"/>
    </row>
    <row r="229" spans="1:19" ht="12.75">
      <c r="A229" s="3" t="s">
        <v>172</v>
      </c>
      <c r="B229" s="4"/>
      <c r="C229" s="4"/>
      <c r="D229" s="4"/>
      <c r="E229" s="4"/>
      <c r="F229" s="4"/>
      <c r="G229" s="222"/>
      <c r="H229" s="222"/>
      <c r="I229" s="4"/>
      <c r="J229" s="4"/>
      <c r="K229" s="222"/>
      <c r="L229" s="89" t="s">
        <v>461</v>
      </c>
      <c r="M229" s="4"/>
      <c r="N229" s="4"/>
      <c r="O229" s="4"/>
      <c r="R229" s="351"/>
      <c r="S229" s="351"/>
    </row>
    <row r="230" spans="1:19" ht="12.75">
      <c r="A230" s="3" t="s">
        <v>498</v>
      </c>
      <c r="B230" s="4"/>
      <c r="C230" s="12">
        <v>1</v>
      </c>
      <c r="D230" s="12">
        <v>0.07740698526554848</v>
      </c>
      <c r="E230" s="12">
        <v>0.5911929785870664</v>
      </c>
      <c r="F230" s="12">
        <v>0.13881799957586682</v>
      </c>
      <c r="G230" s="229">
        <v>0</v>
      </c>
      <c r="H230" s="229">
        <v>0.19258203657151823</v>
      </c>
      <c r="I230" s="12">
        <v>0</v>
      </c>
      <c r="J230" s="12">
        <v>0</v>
      </c>
      <c r="K230" s="229">
        <v>0</v>
      </c>
      <c r="L230" s="170">
        <f t="shared" si="3"/>
        <v>0.19258203657151823</v>
      </c>
      <c r="M230" s="12">
        <v>0</v>
      </c>
      <c r="N230" s="14"/>
      <c r="O230" s="4"/>
      <c r="R230" s="351"/>
      <c r="S230" s="351"/>
    </row>
    <row r="231" spans="1:19" ht="12.75">
      <c r="A231" s="4"/>
      <c r="B231" s="4"/>
      <c r="C231" s="4"/>
      <c r="D231" s="4"/>
      <c r="E231" s="4"/>
      <c r="F231" s="4"/>
      <c r="G231" s="222"/>
      <c r="H231" s="222"/>
      <c r="I231" s="4"/>
      <c r="J231" s="4"/>
      <c r="K231" s="222"/>
      <c r="L231" s="89" t="s">
        <v>461</v>
      </c>
      <c r="M231" s="4"/>
      <c r="N231" s="4"/>
      <c r="O231" s="4"/>
      <c r="R231" s="351"/>
      <c r="S231" s="351"/>
    </row>
    <row r="232" spans="1:19" ht="12.75">
      <c r="A232" s="4"/>
      <c r="B232" s="4"/>
      <c r="C232" s="4"/>
      <c r="D232" s="4"/>
      <c r="E232" s="4"/>
      <c r="F232" s="4"/>
      <c r="G232" s="222"/>
      <c r="H232" s="222"/>
      <c r="I232" s="4"/>
      <c r="J232" s="4"/>
      <c r="K232" s="222"/>
      <c r="L232" s="89" t="s">
        <v>461</v>
      </c>
      <c r="M232" s="4"/>
      <c r="N232" s="4"/>
      <c r="O232" s="4"/>
      <c r="R232" s="351"/>
      <c r="S232" s="351"/>
    </row>
    <row r="233" spans="1:19" ht="12.75">
      <c r="A233" s="4" t="s">
        <v>499</v>
      </c>
      <c r="B233" s="4"/>
      <c r="C233" s="4"/>
      <c r="D233" s="4"/>
      <c r="E233" s="4"/>
      <c r="F233" s="4"/>
      <c r="G233" s="222"/>
      <c r="H233" s="222"/>
      <c r="I233" s="4"/>
      <c r="J233" s="4"/>
      <c r="K233" s="222"/>
      <c r="L233" s="89" t="s">
        <v>588</v>
      </c>
      <c r="M233" s="4"/>
      <c r="N233" s="4"/>
      <c r="O233" s="4"/>
      <c r="R233" s="351"/>
      <c r="S233" s="351"/>
    </row>
    <row r="234" spans="1:19" ht="12.75">
      <c r="A234" s="4"/>
      <c r="B234" s="4" t="s">
        <v>10</v>
      </c>
      <c r="C234" s="8">
        <v>2852145650.0551147</v>
      </c>
      <c r="D234" s="4">
        <v>0</v>
      </c>
      <c r="E234" s="7">
        <v>0</v>
      </c>
      <c r="F234" s="4">
        <v>0</v>
      </c>
      <c r="G234" s="222">
        <v>0</v>
      </c>
      <c r="H234" s="222">
        <v>0</v>
      </c>
      <c r="I234" s="8">
        <v>2467573721.9132667</v>
      </c>
      <c r="J234" s="8">
        <v>293351212.2868482</v>
      </c>
      <c r="K234" s="227">
        <v>91220715.85499981</v>
      </c>
      <c r="L234" s="88">
        <f t="shared" si="3"/>
        <v>91220715.85499981</v>
      </c>
      <c r="M234" s="8">
        <v>0</v>
      </c>
      <c r="N234" s="4"/>
      <c r="O234" s="4"/>
      <c r="R234" s="351"/>
      <c r="S234" s="351"/>
    </row>
    <row r="235" spans="1:19" ht="12.75">
      <c r="A235" s="4" t="s">
        <v>157</v>
      </c>
      <c r="B235" s="4"/>
      <c r="C235" s="4"/>
      <c r="D235" s="4"/>
      <c r="E235" s="4"/>
      <c r="F235" s="4"/>
      <c r="G235" s="222"/>
      <c r="H235" s="222"/>
      <c r="I235" s="4"/>
      <c r="J235" s="4"/>
      <c r="K235" s="222"/>
      <c r="L235" s="89" t="s">
        <v>461</v>
      </c>
      <c r="M235" s="4"/>
      <c r="N235" s="4"/>
      <c r="O235" s="4"/>
      <c r="R235" s="351"/>
      <c r="S235" s="351"/>
    </row>
    <row r="236" spans="1:19" ht="12.75">
      <c r="A236" s="4"/>
      <c r="B236" s="4" t="s">
        <v>10</v>
      </c>
      <c r="C236" s="8">
        <v>-927299399.5406615</v>
      </c>
      <c r="D236" s="4">
        <v>0</v>
      </c>
      <c r="E236" s="7">
        <v>0</v>
      </c>
      <c r="F236" s="4">
        <v>0</v>
      </c>
      <c r="G236" s="222">
        <v>0</v>
      </c>
      <c r="H236" s="222">
        <v>0</v>
      </c>
      <c r="I236" s="8">
        <v>-764941199.4915396</v>
      </c>
      <c r="J236" s="8">
        <v>-125556461.99912193</v>
      </c>
      <c r="K236" s="227">
        <v>-36801738.050000004</v>
      </c>
      <c r="L236" s="88">
        <f t="shared" si="3"/>
        <v>-36801738.050000004</v>
      </c>
      <c r="M236" s="8">
        <v>0</v>
      </c>
      <c r="N236" s="4"/>
      <c r="O236" s="4"/>
      <c r="R236" s="351"/>
      <c r="S236" s="351"/>
    </row>
    <row r="237" spans="1:19" ht="12.75">
      <c r="A237" s="4"/>
      <c r="B237" s="4"/>
      <c r="C237" s="10">
        <v>1924846250.5144534</v>
      </c>
      <c r="D237" s="10">
        <v>0</v>
      </c>
      <c r="E237" s="10">
        <v>0</v>
      </c>
      <c r="F237" s="10">
        <v>0</v>
      </c>
      <c r="G237" s="228">
        <v>0</v>
      </c>
      <c r="H237" s="228">
        <v>0</v>
      </c>
      <c r="I237" s="10">
        <v>1702632522.4217272</v>
      </c>
      <c r="J237" s="10">
        <v>167794750.28772625</v>
      </c>
      <c r="K237" s="228">
        <v>54418977.804999806</v>
      </c>
      <c r="L237" s="169">
        <f t="shared" si="3"/>
        <v>54418977.804999806</v>
      </c>
      <c r="M237" s="10">
        <v>0</v>
      </c>
      <c r="N237" s="4"/>
      <c r="O237" s="4"/>
      <c r="R237" s="351"/>
      <c r="S237" s="351"/>
    </row>
    <row r="238" spans="1:19" ht="12.75">
      <c r="A238" s="3" t="s">
        <v>173</v>
      </c>
      <c r="B238" s="4"/>
      <c r="C238" s="4"/>
      <c r="D238" s="4"/>
      <c r="E238" s="4"/>
      <c r="F238" s="4"/>
      <c r="G238" s="222"/>
      <c r="H238" s="222"/>
      <c r="I238" s="4"/>
      <c r="J238" s="4"/>
      <c r="K238" s="222"/>
      <c r="L238" s="89" t="s">
        <v>461</v>
      </c>
      <c r="M238" s="4"/>
      <c r="N238" s="4"/>
      <c r="O238" s="4"/>
      <c r="R238" s="351"/>
      <c r="S238" s="351"/>
    </row>
    <row r="239" spans="1:19" ht="12.75">
      <c r="A239" s="3" t="s">
        <v>500</v>
      </c>
      <c r="B239" s="4"/>
      <c r="C239" s="12">
        <v>1</v>
      </c>
      <c r="D239" s="12">
        <v>0</v>
      </c>
      <c r="E239" s="12">
        <v>0</v>
      </c>
      <c r="F239" s="12">
        <v>0</v>
      </c>
      <c r="G239" s="229">
        <v>0</v>
      </c>
      <c r="H239" s="229">
        <v>0</v>
      </c>
      <c r="I239" s="12">
        <v>0.8845550765245094</v>
      </c>
      <c r="J239" s="12">
        <v>0.08717306654642144</v>
      </c>
      <c r="K239" s="229">
        <v>0.028271856929069143</v>
      </c>
      <c r="L239" s="170">
        <f t="shared" si="3"/>
        <v>0.028271856929069143</v>
      </c>
      <c r="M239" s="12">
        <v>0</v>
      </c>
      <c r="N239" s="14"/>
      <c r="O239" s="4"/>
      <c r="R239" s="351"/>
      <c r="S239" s="351"/>
    </row>
    <row r="240" spans="1:19" ht="12.75">
      <c r="A240" s="4"/>
      <c r="B240" s="4"/>
      <c r="C240" s="4"/>
      <c r="D240" s="4"/>
      <c r="E240" s="4"/>
      <c r="F240" s="4"/>
      <c r="G240" s="222"/>
      <c r="H240" s="222"/>
      <c r="I240" s="4"/>
      <c r="J240" s="4"/>
      <c r="K240" s="222"/>
      <c r="L240" s="89" t="s">
        <v>461</v>
      </c>
      <c r="M240" s="4"/>
      <c r="N240" s="4"/>
      <c r="O240" s="4"/>
      <c r="R240" s="351"/>
      <c r="S240" s="351"/>
    </row>
    <row r="241" spans="1:19" ht="12.75">
      <c r="A241" s="4" t="s">
        <v>174</v>
      </c>
      <c r="B241" s="4"/>
      <c r="C241" s="8">
        <v>3540370268.2316847</v>
      </c>
      <c r="D241" s="8">
        <v>125052843.8355774</v>
      </c>
      <c r="E241" s="8">
        <v>955086456.0131946</v>
      </c>
      <c r="F241" s="8">
        <v>224263812.40627325</v>
      </c>
      <c r="G241" s="227">
        <v>0</v>
      </c>
      <c r="H241" s="227">
        <v>311120905.46218586</v>
      </c>
      <c r="I241" s="8">
        <v>1702632522.4217272</v>
      </c>
      <c r="J241" s="8">
        <v>167794750.28772625</v>
      </c>
      <c r="K241" s="227">
        <v>54418977.804999806</v>
      </c>
      <c r="L241" s="88">
        <f t="shared" si="3"/>
        <v>365539883.2671857</v>
      </c>
      <c r="M241" s="8">
        <v>0</v>
      </c>
      <c r="N241" s="7"/>
      <c r="O241" s="7"/>
      <c r="R241" s="351"/>
      <c r="S241" s="351"/>
    </row>
    <row r="242" spans="1:19" ht="12.75">
      <c r="A242" s="3" t="s">
        <v>561</v>
      </c>
      <c r="B242" s="4"/>
      <c r="C242" s="4"/>
      <c r="D242" s="4"/>
      <c r="E242" s="4"/>
      <c r="F242" s="4"/>
      <c r="G242" s="222"/>
      <c r="H242" s="222"/>
      <c r="I242" s="4"/>
      <c r="J242" s="4"/>
      <c r="K242" s="222"/>
      <c r="L242" s="89" t="s">
        <v>461</v>
      </c>
      <c r="M242" s="4"/>
      <c r="N242" s="4"/>
      <c r="O242" s="4"/>
      <c r="R242" s="351"/>
      <c r="S242" s="351"/>
    </row>
    <row r="243" spans="1:19" ht="12.75">
      <c r="A243" s="3" t="s">
        <v>598</v>
      </c>
      <c r="B243" s="4"/>
      <c r="C243" s="12">
        <v>1</v>
      </c>
      <c r="D243" s="12">
        <v>0.0353219675799723</v>
      </c>
      <c r="E243" s="12">
        <v>0.2697702171389642</v>
      </c>
      <c r="F243" s="12">
        <v>0.06334473385979673</v>
      </c>
      <c r="G243" s="229">
        <v>0</v>
      </c>
      <c r="H243" s="229">
        <v>0.0878780697753351</v>
      </c>
      <c r="I243" s="12">
        <v>0.48091933708169576</v>
      </c>
      <c r="J243" s="12">
        <v>0.047394689700502715</v>
      </c>
      <c r="K243" s="229">
        <v>0.015370984863733068</v>
      </c>
      <c r="L243" s="170">
        <f t="shared" si="3"/>
        <v>0.10324905463906817</v>
      </c>
      <c r="M243" s="12">
        <v>0</v>
      </c>
      <c r="N243" s="14"/>
      <c r="O243" s="4"/>
      <c r="R243" s="351"/>
      <c r="S243" s="351"/>
    </row>
    <row r="244" spans="1:19" ht="12.75">
      <c r="A244" s="4"/>
      <c r="B244" s="4"/>
      <c r="C244" s="4"/>
      <c r="D244" s="4"/>
      <c r="E244" s="4"/>
      <c r="F244" s="4"/>
      <c r="G244" s="222"/>
      <c r="H244" s="222"/>
      <c r="I244" s="4"/>
      <c r="J244" s="4"/>
      <c r="K244" s="222"/>
      <c r="L244" s="89" t="s">
        <v>461</v>
      </c>
      <c r="M244" s="4"/>
      <c r="N244" s="4"/>
      <c r="O244" s="4"/>
      <c r="R244" s="351"/>
      <c r="S244" s="351"/>
    </row>
    <row r="245" spans="1:19" ht="12.75">
      <c r="A245" s="4"/>
      <c r="B245" s="4"/>
      <c r="C245" s="4"/>
      <c r="D245" s="4"/>
      <c r="E245" s="4"/>
      <c r="F245" s="4"/>
      <c r="G245" s="222"/>
      <c r="H245" s="222"/>
      <c r="I245" s="4"/>
      <c r="J245" s="4"/>
      <c r="K245" s="222"/>
      <c r="L245" s="89" t="s">
        <v>461</v>
      </c>
      <c r="M245" s="4"/>
      <c r="N245" s="4"/>
      <c r="O245" s="4"/>
      <c r="R245" s="351"/>
      <c r="S245" s="351"/>
    </row>
    <row r="246" spans="1:19" ht="12.75">
      <c r="A246" s="5" t="s">
        <v>599</v>
      </c>
      <c r="B246" s="4"/>
      <c r="C246" s="87" t="s">
        <v>149</v>
      </c>
      <c r="D246" s="87" t="s">
        <v>150</v>
      </c>
      <c r="E246" s="87" t="s">
        <v>151</v>
      </c>
      <c r="F246" s="87" t="s">
        <v>4</v>
      </c>
      <c r="G246" s="223" t="s">
        <v>152</v>
      </c>
      <c r="H246" s="223" t="s">
        <v>493</v>
      </c>
      <c r="I246" s="87" t="s">
        <v>153</v>
      </c>
      <c r="J246" s="87" t="s">
        <v>494</v>
      </c>
      <c r="K246" s="223" t="s">
        <v>495</v>
      </c>
      <c r="L246" s="87" t="s">
        <v>587</v>
      </c>
      <c r="M246" s="87" t="s">
        <v>154</v>
      </c>
      <c r="N246" s="91"/>
      <c r="O246" s="4"/>
      <c r="R246" s="351"/>
      <c r="S246" s="351"/>
    </row>
    <row r="247" spans="1:19" ht="12.75">
      <c r="A247" s="4" t="s">
        <v>175</v>
      </c>
      <c r="B247" s="4"/>
      <c r="C247" s="4"/>
      <c r="D247" s="4"/>
      <c r="E247" s="4"/>
      <c r="F247" s="4"/>
      <c r="G247" s="222"/>
      <c r="H247" s="222"/>
      <c r="I247" s="4"/>
      <c r="J247" s="4"/>
      <c r="K247" s="222"/>
      <c r="L247" s="89" t="s">
        <v>461</v>
      </c>
      <c r="M247" s="4"/>
      <c r="N247" s="4"/>
      <c r="O247" s="4"/>
      <c r="R247" s="351"/>
      <c r="S247" s="351"/>
    </row>
    <row r="248" spans="1:19" ht="12.75">
      <c r="A248" s="4"/>
      <c r="B248" s="4" t="s">
        <v>10</v>
      </c>
      <c r="C248" s="15">
        <v>564494933.3133765</v>
      </c>
      <c r="D248" s="8">
        <v>17282984.681229502</v>
      </c>
      <c r="E248" s="8">
        <v>179186046.4249565</v>
      </c>
      <c r="F248" s="8">
        <v>46460960.590894714</v>
      </c>
      <c r="G248" s="227">
        <v>0</v>
      </c>
      <c r="H248" s="227">
        <v>69888424.2013495</v>
      </c>
      <c r="I248" s="8">
        <v>203686660.64566338</v>
      </c>
      <c r="J248" s="8">
        <v>36835039.48340037</v>
      </c>
      <c r="K248" s="227">
        <v>11154817.285882631</v>
      </c>
      <c r="L248" s="88">
        <f t="shared" si="3"/>
        <v>81043241.48723213</v>
      </c>
      <c r="M248" s="8">
        <v>0</v>
      </c>
      <c r="N248" s="4"/>
      <c r="O248" s="4"/>
      <c r="R248" s="351"/>
      <c r="S248" s="351"/>
    </row>
    <row r="249" spans="1:19" ht="12.75">
      <c r="A249" s="4"/>
      <c r="B249" s="4" t="s">
        <v>17</v>
      </c>
      <c r="C249" s="8">
        <v>0</v>
      </c>
      <c r="D249" s="8">
        <v>0</v>
      </c>
      <c r="E249" s="8">
        <v>0</v>
      </c>
      <c r="F249" s="8">
        <v>0</v>
      </c>
      <c r="G249" s="227">
        <v>0</v>
      </c>
      <c r="H249" s="227">
        <v>0</v>
      </c>
      <c r="I249" s="8">
        <v>0</v>
      </c>
      <c r="J249" s="8">
        <v>0</v>
      </c>
      <c r="K249" s="227">
        <v>0</v>
      </c>
      <c r="L249" s="88">
        <f t="shared" si="3"/>
        <v>0</v>
      </c>
      <c r="M249" s="8">
        <v>0</v>
      </c>
      <c r="N249" s="4"/>
      <c r="O249" s="4"/>
      <c r="R249" s="351"/>
      <c r="S249" s="351"/>
    </row>
    <row r="250" spans="1:19" ht="12.75">
      <c r="A250" s="8"/>
      <c r="B250" s="4" t="s">
        <v>19</v>
      </c>
      <c r="C250" s="8">
        <v>0</v>
      </c>
      <c r="D250" s="8">
        <v>0</v>
      </c>
      <c r="E250" s="8">
        <v>0</v>
      </c>
      <c r="F250" s="8">
        <v>0</v>
      </c>
      <c r="G250" s="227">
        <v>0</v>
      </c>
      <c r="H250" s="227">
        <v>0</v>
      </c>
      <c r="I250" s="8">
        <v>0</v>
      </c>
      <c r="J250" s="8">
        <v>0</v>
      </c>
      <c r="K250" s="227">
        <v>0</v>
      </c>
      <c r="L250" s="88">
        <f t="shared" si="3"/>
        <v>0</v>
      </c>
      <c r="M250" s="8">
        <v>0</v>
      </c>
      <c r="N250" s="4"/>
      <c r="O250" s="4"/>
      <c r="R250" s="351"/>
      <c r="S250" s="351"/>
    </row>
    <row r="251" spans="1:19" ht="12.75">
      <c r="A251" s="8"/>
      <c r="B251" s="4" t="s">
        <v>23</v>
      </c>
      <c r="C251" s="8">
        <v>570439.7042368054</v>
      </c>
      <c r="D251" s="8">
        <v>9019.900174759328</v>
      </c>
      <c r="E251" s="8">
        <v>138673.18425273895</v>
      </c>
      <c r="F251" s="8">
        <v>42603.328933887184</v>
      </c>
      <c r="G251" s="227">
        <v>0</v>
      </c>
      <c r="H251" s="227">
        <v>75492.674236916</v>
      </c>
      <c r="I251" s="8">
        <v>245023.0616093278</v>
      </c>
      <c r="J251" s="8">
        <v>36365.0286831595</v>
      </c>
      <c r="K251" s="227">
        <v>21110.772214975208</v>
      </c>
      <c r="L251" s="88">
        <f t="shared" si="3"/>
        <v>96603.44645189121</v>
      </c>
      <c r="M251" s="8">
        <v>2151.754131063586</v>
      </c>
      <c r="N251" s="4"/>
      <c r="O251" s="4"/>
      <c r="R251" s="351"/>
      <c r="S251" s="351"/>
    </row>
    <row r="252" spans="1:19" ht="12.75">
      <c r="A252" s="4"/>
      <c r="B252" s="4" t="s">
        <v>13</v>
      </c>
      <c r="C252" s="8">
        <v>236234855.56286213</v>
      </c>
      <c r="D252" s="8">
        <v>4037458.3718129774</v>
      </c>
      <c r="E252" s="8">
        <v>61037020.43764326</v>
      </c>
      <c r="F252" s="8">
        <v>18777898.428126294</v>
      </c>
      <c r="G252" s="227">
        <v>0</v>
      </c>
      <c r="H252" s="227">
        <v>28739898.90053731</v>
      </c>
      <c r="I252" s="8">
        <v>101946398.44416367</v>
      </c>
      <c r="J252" s="8">
        <v>13305261.932286462</v>
      </c>
      <c r="K252" s="227">
        <v>7595488.564541781</v>
      </c>
      <c r="L252" s="88">
        <f t="shared" si="3"/>
        <v>36335387.46507909</v>
      </c>
      <c r="M252" s="8">
        <v>795430.4837504416</v>
      </c>
      <c r="N252" s="4"/>
      <c r="O252" s="4"/>
      <c r="R252" s="351"/>
      <c r="S252" s="351"/>
    </row>
    <row r="253" spans="1:19" ht="12.75">
      <c r="A253" s="4"/>
      <c r="B253" s="4" t="s">
        <v>31</v>
      </c>
      <c r="C253" s="8">
        <v>247558167.23750767</v>
      </c>
      <c r="D253" s="8">
        <v>5748037.802526381</v>
      </c>
      <c r="E253" s="8">
        <v>67383636.80444847</v>
      </c>
      <c r="F253" s="8">
        <v>19133280.256701034</v>
      </c>
      <c r="G253" s="227">
        <v>0</v>
      </c>
      <c r="H253" s="227">
        <v>28074393.79856238</v>
      </c>
      <c r="I253" s="8">
        <v>106087601.89028169</v>
      </c>
      <c r="J253" s="8">
        <v>13673936.253134182</v>
      </c>
      <c r="K253" s="227">
        <v>6856202.386641217</v>
      </c>
      <c r="L253" s="88">
        <f t="shared" si="3"/>
        <v>34930596.1852036</v>
      </c>
      <c r="M253" s="8">
        <v>601078.0452123481</v>
      </c>
      <c r="N253" s="4"/>
      <c r="O253" s="4"/>
      <c r="R253" s="351"/>
      <c r="S253" s="351"/>
    </row>
    <row r="254" spans="1:19" ht="12.75">
      <c r="A254" s="8"/>
      <c r="B254" s="4" t="s">
        <v>79</v>
      </c>
      <c r="C254" s="8">
        <v>22364407.971539333</v>
      </c>
      <c r="D254" s="8">
        <v>544331.8108562367</v>
      </c>
      <c r="E254" s="8">
        <v>6647120.531029375</v>
      </c>
      <c r="F254" s="8">
        <v>1520053.551140759</v>
      </c>
      <c r="G254" s="227">
        <v>0</v>
      </c>
      <c r="H254" s="227">
        <v>1457809.2293363868</v>
      </c>
      <c r="I254" s="8">
        <v>11158221.615308356</v>
      </c>
      <c r="J254" s="8">
        <v>848068.5047439893</v>
      </c>
      <c r="K254" s="227">
        <v>188802.72912423048</v>
      </c>
      <c r="L254" s="88">
        <f t="shared" si="3"/>
        <v>1646611.9584606173</v>
      </c>
      <c r="M254" s="8">
        <v>0</v>
      </c>
      <c r="N254" s="4"/>
      <c r="O254" s="4"/>
      <c r="R254" s="351"/>
      <c r="S254" s="351"/>
    </row>
    <row r="255" spans="1:19" ht="12.75">
      <c r="A255" s="8"/>
      <c r="B255" s="4" t="s">
        <v>29</v>
      </c>
      <c r="C255" s="8">
        <v>0</v>
      </c>
      <c r="D255" s="8">
        <v>0</v>
      </c>
      <c r="E255" s="8">
        <v>0</v>
      </c>
      <c r="F255" s="8">
        <v>0</v>
      </c>
      <c r="G255" s="227">
        <v>0</v>
      </c>
      <c r="H255" s="227">
        <v>0</v>
      </c>
      <c r="I255" s="8">
        <v>0</v>
      </c>
      <c r="J255" s="8">
        <v>0</v>
      </c>
      <c r="K255" s="227">
        <v>0</v>
      </c>
      <c r="L255" s="88">
        <f t="shared" si="3"/>
        <v>0</v>
      </c>
      <c r="M255" s="8">
        <v>0</v>
      </c>
      <c r="N255" s="4"/>
      <c r="O255" s="4"/>
      <c r="R255" s="351"/>
      <c r="S255" s="351"/>
    </row>
    <row r="256" spans="1:19" ht="12.75">
      <c r="A256" s="8"/>
      <c r="B256" s="4" t="s">
        <v>59</v>
      </c>
      <c r="C256" s="8">
        <v>0</v>
      </c>
      <c r="D256" s="8">
        <v>0</v>
      </c>
      <c r="E256" s="8">
        <v>0</v>
      </c>
      <c r="F256" s="8">
        <v>0</v>
      </c>
      <c r="G256" s="227">
        <v>0</v>
      </c>
      <c r="H256" s="227">
        <v>0</v>
      </c>
      <c r="I256" s="8">
        <v>0</v>
      </c>
      <c r="J256" s="8">
        <v>0</v>
      </c>
      <c r="K256" s="227">
        <v>0</v>
      </c>
      <c r="L256" s="88">
        <f t="shared" si="3"/>
        <v>0</v>
      </c>
      <c r="M256" s="8">
        <v>0</v>
      </c>
      <c r="N256" s="4"/>
      <c r="O256" s="4"/>
      <c r="R256" s="351"/>
      <c r="S256" s="351"/>
    </row>
    <row r="257" spans="1:19" ht="12.75">
      <c r="A257" s="8"/>
      <c r="B257" s="4" t="s">
        <v>51</v>
      </c>
      <c r="C257" s="8">
        <v>0</v>
      </c>
      <c r="D257" s="8">
        <v>0</v>
      </c>
      <c r="E257" s="8">
        <v>0</v>
      </c>
      <c r="F257" s="8">
        <v>0</v>
      </c>
      <c r="G257" s="227">
        <v>0</v>
      </c>
      <c r="H257" s="227">
        <v>0</v>
      </c>
      <c r="I257" s="8">
        <v>0</v>
      </c>
      <c r="J257" s="8">
        <v>0</v>
      </c>
      <c r="K257" s="227">
        <v>0</v>
      </c>
      <c r="L257" s="88">
        <f t="shared" si="3"/>
        <v>0</v>
      </c>
      <c r="M257" s="8">
        <v>0</v>
      </c>
      <c r="N257" s="4"/>
      <c r="O257" s="4"/>
      <c r="R257" s="351"/>
      <c r="S257" s="351"/>
    </row>
    <row r="258" spans="1:19" s="248" customFormat="1" ht="12.75">
      <c r="A258" s="88"/>
      <c r="B258" s="89" t="s">
        <v>501</v>
      </c>
      <c r="C258" s="88">
        <v>-56996561.7099999</v>
      </c>
      <c r="D258" s="88">
        <v>-727271.1847463937</v>
      </c>
      <c r="E258" s="88">
        <v>-15878598.360112397</v>
      </c>
      <c r="F258" s="88">
        <v>-2993676.1216603974</v>
      </c>
      <c r="G258" s="227">
        <v>0</v>
      </c>
      <c r="H258" s="227">
        <v>-5907759.409735183</v>
      </c>
      <c r="I258" s="88">
        <v>-28080238.263952892</v>
      </c>
      <c r="J258" s="88">
        <v>-2127176.5666584917</v>
      </c>
      <c r="K258" s="227">
        <v>-1165742.2550524687</v>
      </c>
      <c r="L258" s="88">
        <f t="shared" si="3"/>
        <v>-7073501.664787652</v>
      </c>
      <c r="M258" s="88">
        <v>-116099.54808167719</v>
      </c>
      <c r="N258" s="89"/>
      <c r="O258" s="89"/>
      <c r="R258" s="351"/>
      <c r="S258" s="351"/>
    </row>
    <row r="259" spans="1:19" ht="12.75">
      <c r="A259" s="4"/>
      <c r="B259" s="4"/>
      <c r="C259" s="16">
        <v>1014226242.0795227</v>
      </c>
      <c r="D259" s="16">
        <v>26894561.381853465</v>
      </c>
      <c r="E259" s="16">
        <v>298513899.022218</v>
      </c>
      <c r="F259" s="16">
        <v>82941120.0341363</v>
      </c>
      <c r="G259" s="231">
        <v>0</v>
      </c>
      <c r="H259" s="231">
        <v>122328259.3942873</v>
      </c>
      <c r="I259" s="16">
        <v>395043667.3930735</v>
      </c>
      <c r="J259" s="16">
        <v>62571494.635589674</v>
      </c>
      <c r="K259" s="231">
        <v>24650679.483352367</v>
      </c>
      <c r="L259" s="171">
        <f t="shared" si="3"/>
        <v>146978938.87763968</v>
      </c>
      <c r="M259" s="16">
        <v>1282560.7350121762</v>
      </c>
      <c r="N259" s="17"/>
      <c r="O259" s="4"/>
      <c r="R259" s="351"/>
      <c r="S259" s="351"/>
    </row>
    <row r="260" spans="1:19" ht="12.75">
      <c r="A260" s="4"/>
      <c r="B260" s="4"/>
      <c r="C260" s="8"/>
      <c r="D260" s="8"/>
      <c r="E260" s="8"/>
      <c r="F260" s="8"/>
      <c r="G260" s="227"/>
      <c r="H260" s="227"/>
      <c r="I260" s="8"/>
      <c r="J260" s="8"/>
      <c r="K260" s="227"/>
      <c r="L260" s="88" t="s">
        <v>461</v>
      </c>
      <c r="M260" s="8"/>
      <c r="N260" s="4"/>
      <c r="O260" s="4"/>
      <c r="R260" s="351"/>
      <c r="S260" s="351"/>
    </row>
    <row r="261" spans="1:19" ht="12.75">
      <c r="A261" s="4" t="s">
        <v>157</v>
      </c>
      <c r="B261" s="4"/>
      <c r="C261" s="4"/>
      <c r="D261" s="4"/>
      <c r="E261" s="4"/>
      <c r="F261" s="4"/>
      <c r="G261" s="222"/>
      <c r="H261" s="222"/>
      <c r="I261" s="4"/>
      <c r="J261" s="4"/>
      <c r="K261" s="222"/>
      <c r="L261" s="89" t="s">
        <v>461</v>
      </c>
      <c r="M261" s="4"/>
      <c r="N261" s="4"/>
      <c r="O261" s="4"/>
      <c r="R261" s="351"/>
      <c r="S261" s="351"/>
    </row>
    <row r="262" spans="1:19" ht="12.75">
      <c r="A262" s="4"/>
      <c r="B262" s="4" t="s">
        <v>10</v>
      </c>
      <c r="C262" s="8">
        <v>-171450006.9503576</v>
      </c>
      <c r="D262" s="8">
        <v>-5583910.954658127</v>
      </c>
      <c r="E262" s="8">
        <v>-50162048.89991915</v>
      </c>
      <c r="F262" s="8">
        <v>-19617499.295409825</v>
      </c>
      <c r="G262" s="227">
        <v>0</v>
      </c>
      <c r="H262" s="227">
        <v>-26212158.25113158</v>
      </c>
      <c r="I262" s="8">
        <v>-55232691.9601636</v>
      </c>
      <c r="J262" s="8">
        <v>-10386729.107623788</v>
      </c>
      <c r="K262" s="227">
        <v>-4254968.48145151</v>
      </c>
      <c r="L262" s="88">
        <f aca="true" t="shared" si="4" ref="L262:L325">+H262+K262</f>
        <v>-30467126.73258309</v>
      </c>
      <c r="M262" s="8">
        <v>0</v>
      </c>
      <c r="N262" s="4"/>
      <c r="O262" s="4"/>
      <c r="R262" s="351"/>
      <c r="S262" s="351"/>
    </row>
    <row r="263" spans="1:19" ht="13.5" customHeight="1">
      <c r="A263" s="4"/>
      <c r="B263" s="4" t="s">
        <v>17</v>
      </c>
      <c r="C263" s="8">
        <v>-2164009.6162632704</v>
      </c>
      <c r="D263" s="8">
        <v>-36984.79938977923</v>
      </c>
      <c r="E263" s="8">
        <v>-559124.5155606176</v>
      </c>
      <c r="F263" s="8">
        <v>-172013.36642241228</v>
      </c>
      <c r="G263" s="227">
        <v>0</v>
      </c>
      <c r="H263" s="227">
        <v>-263269.43770855706</v>
      </c>
      <c r="I263" s="8">
        <v>-933871.447763016</v>
      </c>
      <c r="J263" s="8">
        <v>-121881.73798386741</v>
      </c>
      <c r="K263" s="227">
        <v>-69577.83708387736</v>
      </c>
      <c r="L263" s="88">
        <f t="shared" si="4"/>
        <v>-332847.2747924344</v>
      </c>
      <c r="M263" s="8">
        <v>-7286.474351143568</v>
      </c>
      <c r="N263" s="4"/>
      <c r="O263" s="4"/>
      <c r="R263" s="351"/>
      <c r="S263" s="351"/>
    </row>
    <row r="264" spans="1:19" ht="12.75">
      <c r="A264" s="4"/>
      <c r="B264" s="4" t="s">
        <v>19</v>
      </c>
      <c r="C264" s="8">
        <v>-3100063.69078096</v>
      </c>
      <c r="D264" s="8">
        <v>-52982.77458538041</v>
      </c>
      <c r="E264" s="8">
        <v>-800976.8516223133</v>
      </c>
      <c r="F264" s="8">
        <v>-246418.6792736721</v>
      </c>
      <c r="G264" s="227">
        <v>0</v>
      </c>
      <c r="H264" s="227">
        <v>-377148.0582151561</v>
      </c>
      <c r="I264" s="8">
        <v>-1337822.5980650934</v>
      </c>
      <c r="J264" s="8">
        <v>-174602.3435632914</v>
      </c>
      <c r="K264" s="227">
        <v>-99674.10717853294</v>
      </c>
      <c r="L264" s="88">
        <f t="shared" si="4"/>
        <v>-476822.165393689</v>
      </c>
      <c r="M264" s="8">
        <v>-10438.27827752076</v>
      </c>
      <c r="N264" s="4"/>
      <c r="O264" s="4"/>
      <c r="R264" s="351"/>
      <c r="S264" s="351"/>
    </row>
    <row r="265" spans="1:19" ht="12.75">
      <c r="A265" s="4"/>
      <c r="B265" s="4" t="s">
        <v>23</v>
      </c>
      <c r="C265" s="8">
        <v>-284824.8661366357</v>
      </c>
      <c r="D265" s="8">
        <v>-4503.7044945509115</v>
      </c>
      <c r="E265" s="8">
        <v>-69240.57152433191</v>
      </c>
      <c r="F265" s="8">
        <v>-21272.164911456937</v>
      </c>
      <c r="G265" s="227">
        <v>0</v>
      </c>
      <c r="H265" s="227">
        <v>-37694.06420016453</v>
      </c>
      <c r="I265" s="8">
        <v>-122341.87102497292</v>
      </c>
      <c r="J265" s="8">
        <v>-18157.334333158</v>
      </c>
      <c r="K265" s="227">
        <v>-10540.768508067666</v>
      </c>
      <c r="L265" s="88">
        <f t="shared" si="4"/>
        <v>-48234.8327082322</v>
      </c>
      <c r="M265" s="8">
        <v>-1074.3871399328636</v>
      </c>
      <c r="N265" s="4"/>
      <c r="O265" s="4"/>
      <c r="R265" s="351"/>
      <c r="S265" s="351"/>
    </row>
    <row r="266" spans="1:19" ht="12.75">
      <c r="A266" s="4"/>
      <c r="B266" s="4" t="s">
        <v>13</v>
      </c>
      <c r="C266" s="8">
        <v>-55049577.778789714</v>
      </c>
      <c r="D266" s="8">
        <v>-940844.983007178</v>
      </c>
      <c r="E266" s="8">
        <v>-14223397.28810047</v>
      </c>
      <c r="F266" s="8">
        <v>-4375795.339677466</v>
      </c>
      <c r="G266" s="227">
        <v>0</v>
      </c>
      <c r="H266" s="227">
        <v>-6697230.58483501</v>
      </c>
      <c r="I266" s="8">
        <v>-23756469.70912847</v>
      </c>
      <c r="J266" s="8">
        <v>-3100512.199452585</v>
      </c>
      <c r="K266" s="227">
        <v>-1769969.285461292</v>
      </c>
      <c r="L266" s="88">
        <f t="shared" si="4"/>
        <v>-8467199.870296301</v>
      </c>
      <c r="M266" s="8">
        <v>-185358.38912724814</v>
      </c>
      <c r="N266" s="4"/>
      <c r="O266" s="4"/>
      <c r="R266" s="351"/>
      <c r="S266" s="351"/>
    </row>
    <row r="267" spans="1:19" ht="12.75">
      <c r="A267" s="4"/>
      <c r="B267" s="4" t="s">
        <v>31</v>
      </c>
      <c r="C267" s="8">
        <v>-77365598.05886155</v>
      </c>
      <c r="D267" s="8">
        <v>-1796347.0453016865</v>
      </c>
      <c r="E267" s="8">
        <v>-21058385.667218734</v>
      </c>
      <c r="F267" s="8">
        <v>-5979433.7888570735</v>
      </c>
      <c r="G267" s="227">
        <v>0</v>
      </c>
      <c r="H267" s="227">
        <v>-8773664.349687805</v>
      </c>
      <c r="I267" s="8">
        <v>-33153948.659660805</v>
      </c>
      <c r="J267" s="8">
        <v>-4273307.836487297</v>
      </c>
      <c r="K267" s="227">
        <v>-2142664.909722782</v>
      </c>
      <c r="L267" s="88">
        <f t="shared" si="4"/>
        <v>-10916329.259410588</v>
      </c>
      <c r="M267" s="8">
        <v>-187845.80192537094</v>
      </c>
      <c r="N267" s="4"/>
      <c r="O267" s="4"/>
      <c r="R267" s="351"/>
      <c r="S267" s="351"/>
    </row>
    <row r="268" spans="1:19" ht="12.75">
      <c r="A268" s="4"/>
      <c r="B268" s="4" t="s">
        <v>79</v>
      </c>
      <c r="C268" s="8">
        <v>-10846301.49310651</v>
      </c>
      <c r="D268" s="8">
        <v>-263990.30729311996</v>
      </c>
      <c r="E268" s="8">
        <v>-3223723.7593014836</v>
      </c>
      <c r="F268" s="8">
        <v>-737196.3131025408</v>
      </c>
      <c r="G268" s="227">
        <v>0</v>
      </c>
      <c r="H268" s="227">
        <v>-707009.0315351806</v>
      </c>
      <c r="I268" s="8">
        <v>-5411519.764822204</v>
      </c>
      <c r="J268" s="8">
        <v>-411296.6773351262</v>
      </c>
      <c r="K268" s="227">
        <v>-91565.63971685476</v>
      </c>
      <c r="L268" s="88">
        <f t="shared" si="4"/>
        <v>-798574.6712520354</v>
      </c>
      <c r="M268" s="8">
        <v>0</v>
      </c>
      <c r="N268" s="4"/>
      <c r="O268" s="4"/>
      <c r="R268" s="351"/>
      <c r="S268" s="351"/>
    </row>
    <row r="269" spans="1:19" ht="12.75">
      <c r="A269" s="4"/>
      <c r="B269" s="4" t="s">
        <v>59</v>
      </c>
      <c r="C269" s="8">
        <v>-46171.22387913443</v>
      </c>
      <c r="D269" s="8">
        <v>-789.1062220412163</v>
      </c>
      <c r="E269" s="8">
        <v>-11929.458626361846</v>
      </c>
      <c r="F269" s="8">
        <v>-3670.070406159675</v>
      </c>
      <c r="G269" s="227">
        <v>0</v>
      </c>
      <c r="H269" s="227">
        <v>-5617.10634630415</v>
      </c>
      <c r="I269" s="8">
        <v>-19925.04440135165</v>
      </c>
      <c r="J269" s="8">
        <v>-2600.4639577103057</v>
      </c>
      <c r="K269" s="227">
        <v>-1484.5099896426777</v>
      </c>
      <c r="L269" s="88">
        <f t="shared" si="4"/>
        <v>-7101.616335946828</v>
      </c>
      <c r="M269" s="8">
        <v>-155.46392956291345</v>
      </c>
      <c r="N269" s="4"/>
      <c r="O269" s="4"/>
      <c r="R269" s="351"/>
      <c r="S269" s="351"/>
    </row>
    <row r="270" spans="1:19" ht="12.75">
      <c r="A270" s="4"/>
      <c r="B270" s="4" t="s">
        <v>51</v>
      </c>
      <c r="C270" s="8">
        <v>-1694437.6039609644</v>
      </c>
      <c r="D270" s="8">
        <v>-28959.40682981249</v>
      </c>
      <c r="E270" s="8">
        <v>-437799.16565172427</v>
      </c>
      <c r="F270" s="8">
        <v>-134687.90261354935</v>
      </c>
      <c r="G270" s="227">
        <v>0</v>
      </c>
      <c r="H270" s="227">
        <v>-206142.16862739055</v>
      </c>
      <c r="I270" s="8">
        <v>-731229.1435596887</v>
      </c>
      <c r="J270" s="8">
        <v>-95434.41883247957</v>
      </c>
      <c r="K270" s="227">
        <v>-54480.02757065775</v>
      </c>
      <c r="L270" s="88">
        <f t="shared" si="4"/>
        <v>-260622.1961980483</v>
      </c>
      <c r="M270" s="8">
        <v>-5705.370275661786</v>
      </c>
      <c r="N270" s="4"/>
      <c r="O270" s="4"/>
      <c r="R270" s="351"/>
      <c r="S270" s="351"/>
    </row>
    <row r="271" spans="1:19" ht="12.75">
      <c r="A271" s="4"/>
      <c r="B271" s="4"/>
      <c r="C271" s="16">
        <v>-322000991.2821364</v>
      </c>
      <c r="D271" s="16">
        <v>-8709313.081781676</v>
      </c>
      <c r="E271" s="16">
        <v>-90546626.17752518</v>
      </c>
      <c r="F271" s="16">
        <v>-31287986.920674156</v>
      </c>
      <c r="G271" s="231">
        <v>0</v>
      </c>
      <c r="H271" s="231">
        <v>-43279933.05228714</v>
      </c>
      <c r="I271" s="16">
        <v>-120699820.1985892</v>
      </c>
      <c r="J271" s="16">
        <v>-18584522.119569305</v>
      </c>
      <c r="K271" s="231">
        <v>-8494925.566683216</v>
      </c>
      <c r="L271" s="171">
        <f t="shared" si="4"/>
        <v>-51774858.61897036</v>
      </c>
      <c r="M271" s="16">
        <v>-397864.165026441</v>
      </c>
      <c r="N271" s="22"/>
      <c r="O271" s="22"/>
      <c r="R271" s="351"/>
      <c r="S271" s="351"/>
    </row>
    <row r="272" spans="1:19" ht="12.75">
      <c r="A272" s="4"/>
      <c r="B272" s="4"/>
      <c r="C272" s="8"/>
      <c r="D272" s="18"/>
      <c r="E272" s="18"/>
      <c r="F272" s="18"/>
      <c r="G272" s="232"/>
      <c r="H272" s="232"/>
      <c r="I272" s="18"/>
      <c r="J272" s="18"/>
      <c r="K272" s="232"/>
      <c r="L272" s="172" t="s">
        <v>461</v>
      </c>
      <c r="M272" s="18"/>
      <c r="N272" s="4"/>
      <c r="O272" s="4"/>
      <c r="R272" s="351"/>
      <c r="S272" s="351"/>
    </row>
    <row r="273" spans="1:19" ht="12.75">
      <c r="A273" s="4" t="s">
        <v>176</v>
      </c>
      <c r="B273" s="4"/>
      <c r="C273" s="19">
        <v>692225250.7973864</v>
      </c>
      <c r="D273" s="18">
        <v>18185248.30007179</v>
      </c>
      <c r="E273" s="18">
        <v>207967272.84469283</v>
      </c>
      <c r="F273" s="18">
        <v>51653133.113462135</v>
      </c>
      <c r="G273" s="232">
        <v>0</v>
      </c>
      <c r="H273" s="232">
        <v>79048326.34200016</v>
      </c>
      <c r="I273" s="18">
        <v>274343847.1944843</v>
      </c>
      <c r="J273" s="18">
        <v>43986972.51602037</v>
      </c>
      <c r="K273" s="232">
        <v>16155753.91666915</v>
      </c>
      <c r="L273" s="172">
        <f t="shared" si="4"/>
        <v>95204080.2586693</v>
      </c>
      <c r="M273" s="18">
        <v>884696.5699857352</v>
      </c>
      <c r="N273" s="20"/>
      <c r="O273" s="4"/>
      <c r="R273" s="351"/>
      <c r="S273" s="351"/>
    </row>
    <row r="274" spans="1:19" ht="12.75">
      <c r="A274" s="3" t="s">
        <v>127</v>
      </c>
      <c r="B274" s="4"/>
      <c r="C274" s="4"/>
      <c r="D274" s="4"/>
      <c r="E274" s="4"/>
      <c r="F274" s="4"/>
      <c r="G274" s="222"/>
      <c r="H274" s="222"/>
      <c r="I274" s="4"/>
      <c r="J274" s="4"/>
      <c r="K274" s="222"/>
      <c r="L274" s="89" t="s">
        <v>461</v>
      </c>
      <c r="M274" s="4"/>
      <c r="N274" s="4"/>
      <c r="O274" s="4"/>
      <c r="R274" s="351"/>
      <c r="S274" s="351"/>
    </row>
    <row r="275" spans="1:19" ht="12.75">
      <c r="A275" s="3" t="s">
        <v>177</v>
      </c>
      <c r="B275" s="4"/>
      <c r="C275" s="12">
        <v>1</v>
      </c>
      <c r="D275" s="12">
        <v>0.02627070925125006</v>
      </c>
      <c r="E275" s="12">
        <v>0.30043294809764837</v>
      </c>
      <c r="F275" s="12">
        <v>0.07461896695325977</v>
      </c>
      <c r="G275" s="229">
        <v>0</v>
      </c>
      <c r="H275" s="229">
        <v>0.11419451435922484</v>
      </c>
      <c r="I275" s="12">
        <v>0.3963216407931707</v>
      </c>
      <c r="J275" s="12">
        <v>0.06354430507316948</v>
      </c>
      <c r="K275" s="229">
        <v>0.023338868234088622</v>
      </c>
      <c r="L275" s="170">
        <f t="shared" si="4"/>
        <v>0.13753338259331346</v>
      </c>
      <c r="M275" s="12">
        <v>0.001278047238188202</v>
      </c>
      <c r="N275" s="21"/>
      <c r="O275" s="4"/>
      <c r="R275" s="351"/>
      <c r="S275" s="351"/>
    </row>
    <row r="276" spans="1:19" ht="12.75">
      <c r="A276" s="4"/>
      <c r="B276" s="4"/>
      <c r="C276" s="4"/>
      <c r="D276" s="22"/>
      <c r="E276" s="22"/>
      <c r="F276" s="22"/>
      <c r="G276" s="233"/>
      <c r="H276" s="233"/>
      <c r="I276" s="22"/>
      <c r="J276" s="22"/>
      <c r="K276" s="233"/>
      <c r="L276" s="100" t="s">
        <v>461</v>
      </c>
      <c r="M276" s="22"/>
      <c r="N276" s="4"/>
      <c r="O276" s="4"/>
      <c r="R276" s="351"/>
      <c r="S276" s="351"/>
    </row>
    <row r="277" spans="1:19" ht="12.75">
      <c r="A277" s="4"/>
      <c r="B277" s="4"/>
      <c r="C277" s="4"/>
      <c r="D277" s="4"/>
      <c r="E277" s="4"/>
      <c r="F277" s="4"/>
      <c r="G277" s="222"/>
      <c r="H277" s="222"/>
      <c r="I277" s="4"/>
      <c r="J277" s="4"/>
      <c r="K277" s="222"/>
      <c r="L277" s="89" t="s">
        <v>461</v>
      </c>
      <c r="M277" s="4"/>
      <c r="N277" s="4"/>
      <c r="O277" s="4"/>
      <c r="R277" s="351"/>
      <c r="S277" s="351"/>
    </row>
    <row r="278" spans="1:19" ht="12.75">
      <c r="A278" s="5" t="s">
        <v>600</v>
      </c>
      <c r="B278" s="4"/>
      <c r="C278" s="87" t="s">
        <v>149</v>
      </c>
      <c r="D278" s="87" t="s">
        <v>150</v>
      </c>
      <c r="E278" s="87" t="s">
        <v>151</v>
      </c>
      <c r="F278" s="87" t="s">
        <v>4</v>
      </c>
      <c r="G278" s="223" t="s">
        <v>152</v>
      </c>
      <c r="H278" s="223" t="s">
        <v>493</v>
      </c>
      <c r="I278" s="87" t="s">
        <v>153</v>
      </c>
      <c r="J278" s="87" t="s">
        <v>494</v>
      </c>
      <c r="K278" s="223" t="s">
        <v>495</v>
      </c>
      <c r="L278" s="87" t="s">
        <v>587</v>
      </c>
      <c r="M278" s="87" t="s">
        <v>154</v>
      </c>
      <c r="N278" s="4"/>
      <c r="O278" s="4"/>
      <c r="R278" s="351"/>
      <c r="S278" s="351"/>
    </row>
    <row r="279" spans="1:19" ht="12.75">
      <c r="A279" s="4" t="s">
        <v>601</v>
      </c>
      <c r="B279" s="4"/>
      <c r="C279" s="4"/>
      <c r="D279" s="4"/>
      <c r="E279" s="4"/>
      <c r="F279" s="4"/>
      <c r="G279" s="222"/>
      <c r="H279" s="222"/>
      <c r="I279" s="4"/>
      <c r="J279" s="4"/>
      <c r="K279" s="222"/>
      <c r="L279" s="89" t="s">
        <v>461</v>
      </c>
      <c r="M279" s="4"/>
      <c r="N279" s="4"/>
      <c r="O279" s="4"/>
      <c r="R279" s="351"/>
      <c r="S279" s="351"/>
    </row>
    <row r="280" spans="1:19" ht="12.75">
      <c r="A280" s="4"/>
      <c r="B280" s="4" t="s">
        <v>23</v>
      </c>
      <c r="C280" s="8">
        <v>484883128.59981316</v>
      </c>
      <c r="D280" s="8">
        <v>7667063.466850859</v>
      </c>
      <c r="E280" s="8">
        <v>117874486.88083057</v>
      </c>
      <c r="F280" s="8">
        <v>36213530.13964148</v>
      </c>
      <c r="G280" s="227">
        <v>0</v>
      </c>
      <c r="H280" s="227">
        <v>64170014.46162386</v>
      </c>
      <c r="I280" s="8">
        <v>208273631.39314556</v>
      </c>
      <c r="J280" s="8">
        <v>30910872.347328424</v>
      </c>
      <c r="K280" s="227">
        <v>17944503.51672025</v>
      </c>
      <c r="L280" s="88">
        <f t="shared" si="4"/>
        <v>82114517.97834411</v>
      </c>
      <c r="M280" s="8">
        <v>1829026.3936721797</v>
      </c>
      <c r="N280" s="4"/>
      <c r="O280" s="4"/>
      <c r="R280" s="351"/>
      <c r="S280" s="351"/>
    </row>
    <row r="281" spans="1:19" ht="12.75">
      <c r="A281" s="4" t="s">
        <v>157</v>
      </c>
      <c r="B281" s="4"/>
      <c r="C281" s="4"/>
      <c r="D281" s="4"/>
      <c r="E281" s="4"/>
      <c r="F281" s="4"/>
      <c r="G281" s="222"/>
      <c r="H281" s="222"/>
      <c r="I281" s="4"/>
      <c r="J281" s="4"/>
      <c r="K281" s="222"/>
      <c r="L281" s="89" t="s">
        <v>461</v>
      </c>
      <c r="M281" s="4"/>
      <c r="N281" s="4"/>
      <c r="O281" s="4"/>
      <c r="R281" s="351"/>
      <c r="S281" s="351"/>
    </row>
    <row r="282" spans="1:19" ht="12.75">
      <c r="A282" s="4"/>
      <c r="B282" s="4" t="s">
        <v>23</v>
      </c>
      <c r="C282" s="8">
        <v>-156834930.11645955</v>
      </c>
      <c r="D282" s="8">
        <v>-2479903.49034074</v>
      </c>
      <c r="E282" s="8">
        <v>-38126376.89798085</v>
      </c>
      <c r="F282" s="8">
        <v>-11713227.649561</v>
      </c>
      <c r="G282" s="227">
        <v>0</v>
      </c>
      <c r="H282" s="227">
        <v>-20755722.64748181</v>
      </c>
      <c r="I282" s="8">
        <v>-67365883.64905594</v>
      </c>
      <c r="J282" s="8">
        <v>-9998088.649591187</v>
      </c>
      <c r="K282" s="227">
        <v>-5804130.498716774</v>
      </c>
      <c r="L282" s="88">
        <f t="shared" si="4"/>
        <v>-26559853.146198586</v>
      </c>
      <c r="M282" s="8">
        <v>-591596.6337312708</v>
      </c>
      <c r="N282" s="4"/>
      <c r="O282" s="4"/>
      <c r="R282" s="351"/>
      <c r="S282" s="351"/>
    </row>
    <row r="283" spans="1:19" ht="12.75">
      <c r="A283" s="4"/>
      <c r="B283" s="4"/>
      <c r="C283" s="10">
        <v>328048198.4833536</v>
      </c>
      <c r="D283" s="10">
        <v>5187159.976510119</v>
      </c>
      <c r="E283" s="10">
        <v>79748109.98284972</v>
      </c>
      <c r="F283" s="10">
        <v>24500302.49008048</v>
      </c>
      <c r="G283" s="228">
        <v>0</v>
      </c>
      <c r="H283" s="228">
        <v>43414291.81414205</v>
      </c>
      <c r="I283" s="10">
        <v>140907747.7440896</v>
      </c>
      <c r="J283" s="10">
        <v>20912783.69773724</v>
      </c>
      <c r="K283" s="228">
        <v>12140373.018003475</v>
      </c>
      <c r="L283" s="169">
        <f t="shared" si="4"/>
        <v>55554664.83214553</v>
      </c>
      <c r="M283" s="10">
        <v>1237429.7599409088</v>
      </c>
      <c r="N283" s="4"/>
      <c r="O283" s="4"/>
      <c r="R283" s="351"/>
      <c r="S283" s="351"/>
    </row>
    <row r="284" spans="1:19" ht="12.75">
      <c r="A284" s="3" t="s">
        <v>178</v>
      </c>
      <c r="B284" s="4"/>
      <c r="C284" s="4"/>
      <c r="D284" s="4"/>
      <c r="E284" s="4"/>
      <c r="F284" s="4"/>
      <c r="G284" s="222"/>
      <c r="H284" s="222"/>
      <c r="I284" s="4"/>
      <c r="J284" s="4"/>
      <c r="K284" s="222"/>
      <c r="L284" s="89" t="s">
        <v>461</v>
      </c>
      <c r="M284" s="4"/>
      <c r="N284" s="4"/>
      <c r="O284" s="4"/>
      <c r="R284" s="351"/>
      <c r="S284" s="351"/>
    </row>
    <row r="285" spans="1:19" ht="12.75">
      <c r="A285" s="3" t="s">
        <v>502</v>
      </c>
      <c r="B285" s="4"/>
      <c r="C285" s="12">
        <v>1</v>
      </c>
      <c r="D285" s="12">
        <v>0.015812188576226353</v>
      </c>
      <c r="E285" s="12">
        <v>0.24309875911998471</v>
      </c>
      <c r="F285" s="12">
        <v>0.07468506946037601</v>
      </c>
      <c r="G285" s="229">
        <v>0</v>
      </c>
      <c r="H285" s="229">
        <v>0.13234119868622005</v>
      </c>
      <c r="I285" s="12">
        <v>0.4295336733917159</v>
      </c>
      <c r="J285" s="12">
        <v>0.06374911916731173</v>
      </c>
      <c r="K285" s="229">
        <v>0.03700789418790094</v>
      </c>
      <c r="L285" s="170">
        <f t="shared" si="4"/>
        <v>0.16934909287412098</v>
      </c>
      <c r="M285" s="12">
        <v>0.0037720974102642434</v>
      </c>
      <c r="N285" s="4"/>
      <c r="O285" s="4"/>
      <c r="R285" s="351"/>
      <c r="S285" s="351"/>
    </row>
    <row r="286" spans="1:19" ht="12.75">
      <c r="A286" s="4"/>
      <c r="B286" s="4"/>
      <c r="C286" s="4"/>
      <c r="D286" s="4"/>
      <c r="E286" s="4"/>
      <c r="F286" s="4"/>
      <c r="G286" s="222"/>
      <c r="H286" s="222"/>
      <c r="I286" s="4"/>
      <c r="J286" s="4"/>
      <c r="K286" s="222"/>
      <c r="L286" s="89" t="s">
        <v>461</v>
      </c>
      <c r="M286" s="4"/>
      <c r="N286" s="4"/>
      <c r="O286" s="4"/>
      <c r="R286" s="351"/>
      <c r="S286" s="351"/>
    </row>
    <row r="287" spans="1:19" ht="12.75">
      <c r="A287" s="4"/>
      <c r="B287" s="4"/>
      <c r="C287" s="12"/>
      <c r="D287" s="4"/>
      <c r="E287" s="4"/>
      <c r="F287" s="4"/>
      <c r="G287" s="222"/>
      <c r="H287" s="222"/>
      <c r="I287" s="4"/>
      <c r="J287" s="4"/>
      <c r="K287" s="222"/>
      <c r="L287" s="89" t="s">
        <v>461</v>
      </c>
      <c r="M287" s="4"/>
      <c r="N287" s="4"/>
      <c r="O287" s="4"/>
      <c r="R287" s="351"/>
      <c r="S287" s="351"/>
    </row>
    <row r="288" spans="1:19" ht="12.75">
      <c r="A288" s="4"/>
      <c r="B288" s="4"/>
      <c r="C288" s="4"/>
      <c r="D288" s="4"/>
      <c r="E288" s="4"/>
      <c r="F288" s="4"/>
      <c r="G288" s="222"/>
      <c r="H288" s="222"/>
      <c r="I288" s="4"/>
      <c r="J288" s="4"/>
      <c r="K288" s="222"/>
      <c r="L288" s="89" t="s">
        <v>461</v>
      </c>
      <c r="M288" s="4"/>
      <c r="N288" s="4"/>
      <c r="O288" s="4"/>
      <c r="R288" s="351"/>
      <c r="S288" s="351"/>
    </row>
    <row r="289" spans="1:19" ht="12.75">
      <c r="A289" s="5" t="s">
        <v>602</v>
      </c>
      <c r="B289" s="4"/>
      <c r="C289" s="87" t="s">
        <v>149</v>
      </c>
      <c r="D289" s="87" t="s">
        <v>150</v>
      </c>
      <c r="E289" s="87" t="s">
        <v>151</v>
      </c>
      <c r="F289" s="87" t="s">
        <v>4</v>
      </c>
      <c r="G289" s="223" t="s">
        <v>152</v>
      </c>
      <c r="H289" s="223" t="s">
        <v>493</v>
      </c>
      <c r="I289" s="87" t="s">
        <v>153</v>
      </c>
      <c r="J289" s="87" t="s">
        <v>494</v>
      </c>
      <c r="K289" s="223" t="s">
        <v>495</v>
      </c>
      <c r="L289" s="87" t="s">
        <v>587</v>
      </c>
      <c r="M289" s="87" t="s">
        <v>154</v>
      </c>
      <c r="N289" s="91"/>
      <c r="O289" s="91"/>
      <c r="R289" s="351"/>
      <c r="S289" s="351"/>
    </row>
    <row r="290" spans="1:19" ht="12.75">
      <c r="A290" s="4" t="s">
        <v>603</v>
      </c>
      <c r="B290" s="4"/>
      <c r="C290" s="4"/>
      <c r="D290" s="4"/>
      <c r="E290" s="4"/>
      <c r="F290" s="4"/>
      <c r="G290" s="222"/>
      <c r="H290" s="222"/>
      <c r="I290" s="4"/>
      <c r="J290" s="4"/>
      <c r="K290" s="222"/>
      <c r="L290" s="89" t="s">
        <v>461</v>
      </c>
      <c r="M290" s="4"/>
      <c r="N290" s="4"/>
      <c r="O290" s="4"/>
      <c r="R290" s="351"/>
      <c r="S290" s="351"/>
    </row>
    <row r="291" spans="1:19" ht="12.75">
      <c r="A291" s="4"/>
      <c r="B291" s="4" t="s">
        <v>10</v>
      </c>
      <c r="C291" s="8">
        <v>7845267.831285263</v>
      </c>
      <c r="D291" s="8">
        <v>216406.50999999998</v>
      </c>
      <c r="E291" s="8">
        <v>1355928.152977632</v>
      </c>
      <c r="F291" s="8">
        <v>463450.404296944</v>
      </c>
      <c r="G291" s="227">
        <v>0</v>
      </c>
      <c r="H291" s="227">
        <v>1379643.7200000002</v>
      </c>
      <c r="I291" s="8">
        <v>3002246.274010688</v>
      </c>
      <c r="J291" s="8">
        <v>1427592.7699999998</v>
      </c>
      <c r="K291" s="227">
        <v>0</v>
      </c>
      <c r="L291" s="88">
        <f t="shared" si="4"/>
        <v>1379643.7200000002</v>
      </c>
      <c r="M291" s="8">
        <v>0</v>
      </c>
      <c r="N291" s="4"/>
      <c r="O291" s="4"/>
      <c r="R291" s="351"/>
      <c r="S291" s="351"/>
    </row>
    <row r="292" spans="1:19" ht="12.75">
      <c r="A292" s="4"/>
      <c r="B292" s="4" t="s">
        <v>17</v>
      </c>
      <c r="C292" s="8">
        <v>0</v>
      </c>
      <c r="D292" s="8">
        <v>0</v>
      </c>
      <c r="E292" s="8">
        <v>0</v>
      </c>
      <c r="F292" s="8">
        <v>0</v>
      </c>
      <c r="G292" s="227">
        <v>0</v>
      </c>
      <c r="H292" s="227">
        <v>0</v>
      </c>
      <c r="I292" s="8">
        <v>0</v>
      </c>
      <c r="J292" s="8">
        <v>0</v>
      </c>
      <c r="K292" s="227">
        <v>0</v>
      </c>
      <c r="L292" s="88">
        <f t="shared" si="4"/>
        <v>0</v>
      </c>
      <c r="M292" s="8">
        <v>0</v>
      </c>
      <c r="N292" s="4"/>
      <c r="O292" s="4"/>
      <c r="R292" s="351"/>
      <c r="S292" s="351"/>
    </row>
    <row r="293" spans="1:19" ht="12.75">
      <c r="A293" s="4"/>
      <c r="B293" s="4" t="s">
        <v>19</v>
      </c>
      <c r="C293" s="8">
        <v>0</v>
      </c>
      <c r="D293" s="8">
        <v>0</v>
      </c>
      <c r="E293" s="8">
        <v>0</v>
      </c>
      <c r="F293" s="8">
        <v>0</v>
      </c>
      <c r="G293" s="227">
        <v>0</v>
      </c>
      <c r="H293" s="227">
        <v>0</v>
      </c>
      <c r="I293" s="8">
        <v>0</v>
      </c>
      <c r="J293" s="8">
        <v>0</v>
      </c>
      <c r="K293" s="227">
        <v>0</v>
      </c>
      <c r="L293" s="88">
        <f t="shared" si="4"/>
        <v>0</v>
      </c>
      <c r="M293" s="8">
        <v>0</v>
      </c>
      <c r="N293" s="4"/>
      <c r="O293" s="4"/>
      <c r="R293" s="351"/>
      <c r="S293" s="351"/>
    </row>
    <row r="294" spans="1:19" ht="12.75">
      <c r="A294" s="4"/>
      <c r="B294" s="4" t="s">
        <v>23</v>
      </c>
      <c r="C294" s="8">
        <v>3544783.822366416</v>
      </c>
      <c r="D294" s="8">
        <v>56050.79026121423</v>
      </c>
      <c r="E294" s="8">
        <v>861732.5485658722</v>
      </c>
      <c r="F294" s="8">
        <v>264742.42599545297</v>
      </c>
      <c r="G294" s="227">
        <v>0</v>
      </c>
      <c r="H294" s="227">
        <v>469120.9401354924</v>
      </c>
      <c r="I294" s="8">
        <v>1522604.0166005748</v>
      </c>
      <c r="J294" s="8">
        <v>225976.84631439543</v>
      </c>
      <c r="K294" s="227">
        <v>131184.9846171194</v>
      </c>
      <c r="L294" s="88">
        <f t="shared" si="4"/>
        <v>600305.9247526118</v>
      </c>
      <c r="M294" s="8">
        <v>13371.269876294948</v>
      </c>
      <c r="N294" s="4"/>
      <c r="O294" s="4"/>
      <c r="R294" s="351"/>
      <c r="S294" s="351"/>
    </row>
    <row r="295" spans="1:19" ht="12.75">
      <c r="A295" s="4"/>
      <c r="B295" s="4" t="s">
        <v>79</v>
      </c>
      <c r="C295" s="8">
        <v>120718264.24438086</v>
      </c>
      <c r="D295" s="8">
        <v>2938186.043788338</v>
      </c>
      <c r="E295" s="8">
        <v>35879727.00865654</v>
      </c>
      <c r="F295" s="8">
        <v>8204922.146194847</v>
      </c>
      <c r="G295" s="227">
        <v>0</v>
      </c>
      <c r="H295" s="227">
        <v>7868940.684183656</v>
      </c>
      <c r="I295" s="8">
        <v>60229680.444406725</v>
      </c>
      <c r="J295" s="8">
        <v>4577691.391755419</v>
      </c>
      <c r="K295" s="227">
        <v>1019116.5253953448</v>
      </c>
      <c r="L295" s="88">
        <f t="shared" si="4"/>
        <v>8888057.209579</v>
      </c>
      <c r="M295" s="8">
        <v>0</v>
      </c>
      <c r="N295" s="4"/>
      <c r="O295" s="4"/>
      <c r="R295" s="351"/>
      <c r="S295" s="351"/>
    </row>
    <row r="296" spans="1:19" ht="12.75">
      <c r="A296" s="4"/>
      <c r="B296" s="4" t="s">
        <v>13</v>
      </c>
      <c r="C296" s="8">
        <v>319481020.3189093</v>
      </c>
      <c r="D296" s="8">
        <v>5460207.457737717</v>
      </c>
      <c r="E296" s="8">
        <v>82545691.74469425</v>
      </c>
      <c r="F296" s="8">
        <v>25394991.50101602</v>
      </c>
      <c r="G296" s="227">
        <v>0</v>
      </c>
      <c r="H296" s="227">
        <v>38867474.50002214</v>
      </c>
      <c r="I296" s="8">
        <v>137871015.32996517</v>
      </c>
      <c r="J296" s="8">
        <v>17993867.363938123</v>
      </c>
      <c r="K296" s="227">
        <v>10272042.331089003</v>
      </c>
      <c r="L296" s="88">
        <f t="shared" si="4"/>
        <v>49139516.83111115</v>
      </c>
      <c r="M296" s="8">
        <v>1075730.090446928</v>
      </c>
      <c r="N296" s="4"/>
      <c r="O296" s="4"/>
      <c r="R296" s="351"/>
      <c r="S296" s="351"/>
    </row>
    <row r="297" spans="1:19" ht="12.75">
      <c r="A297" s="4"/>
      <c r="B297" s="4" t="s">
        <v>31</v>
      </c>
      <c r="C297" s="8">
        <v>383419080.1137637</v>
      </c>
      <c r="D297" s="8">
        <v>8902583.951469362</v>
      </c>
      <c r="E297" s="8">
        <v>104364046.34347741</v>
      </c>
      <c r="F297" s="8">
        <v>29633701.03053363</v>
      </c>
      <c r="G297" s="227">
        <v>0</v>
      </c>
      <c r="H297" s="227">
        <v>43481733.46536815</v>
      </c>
      <c r="I297" s="8">
        <v>164308902.3567635</v>
      </c>
      <c r="J297" s="8">
        <v>21178247.19020866</v>
      </c>
      <c r="K297" s="227">
        <v>10618913.694080204</v>
      </c>
      <c r="L297" s="88">
        <f t="shared" si="4"/>
        <v>54100647.159448355</v>
      </c>
      <c r="M297" s="8">
        <v>930952.0818628031</v>
      </c>
      <c r="N297" s="4"/>
      <c r="O297" s="4"/>
      <c r="R297" s="351"/>
      <c r="S297" s="351"/>
    </row>
    <row r="298" spans="1:19" ht="12.75">
      <c r="A298" s="4"/>
      <c r="B298" s="4" t="s">
        <v>59</v>
      </c>
      <c r="C298" s="8">
        <v>0</v>
      </c>
      <c r="D298" s="8">
        <v>0</v>
      </c>
      <c r="E298" s="8">
        <v>0</v>
      </c>
      <c r="F298" s="8">
        <v>0</v>
      </c>
      <c r="G298" s="227">
        <v>0</v>
      </c>
      <c r="H298" s="227">
        <v>0</v>
      </c>
      <c r="I298" s="8">
        <v>0</v>
      </c>
      <c r="J298" s="8">
        <v>0</v>
      </c>
      <c r="K298" s="227">
        <v>0</v>
      </c>
      <c r="L298" s="88">
        <f t="shared" si="4"/>
        <v>0</v>
      </c>
      <c r="M298" s="8">
        <v>0</v>
      </c>
      <c r="N298" s="4"/>
      <c r="O298" s="4"/>
      <c r="R298" s="351"/>
      <c r="S298" s="351"/>
    </row>
    <row r="299" spans="1:19" ht="12.75">
      <c r="A299" s="4"/>
      <c r="B299" s="4" t="s">
        <v>51</v>
      </c>
      <c r="C299" s="8">
        <v>0</v>
      </c>
      <c r="D299" s="8">
        <v>0</v>
      </c>
      <c r="E299" s="8">
        <v>0</v>
      </c>
      <c r="F299" s="8">
        <v>0</v>
      </c>
      <c r="G299" s="227">
        <v>0</v>
      </c>
      <c r="H299" s="227">
        <v>0</v>
      </c>
      <c r="I299" s="8">
        <v>0</v>
      </c>
      <c r="J299" s="8">
        <v>0</v>
      </c>
      <c r="K299" s="227">
        <v>0</v>
      </c>
      <c r="L299" s="88">
        <f t="shared" si="4"/>
        <v>0</v>
      </c>
      <c r="M299" s="8">
        <v>0</v>
      </c>
      <c r="N299" s="4"/>
      <c r="O299" s="4"/>
      <c r="R299" s="351"/>
      <c r="S299" s="351"/>
    </row>
    <row r="300" spans="1:19" ht="12.75">
      <c r="A300" s="4"/>
      <c r="B300" s="4"/>
      <c r="C300" s="10">
        <v>835008416.3307055</v>
      </c>
      <c r="D300" s="10">
        <v>17573434.75325663</v>
      </c>
      <c r="E300" s="10">
        <v>225007125.7983717</v>
      </c>
      <c r="F300" s="10">
        <v>63961807.5080369</v>
      </c>
      <c r="G300" s="228">
        <v>0</v>
      </c>
      <c r="H300" s="228">
        <v>92066913.30970944</v>
      </c>
      <c r="I300" s="10">
        <v>366934448.4217467</v>
      </c>
      <c r="J300" s="10">
        <v>45403375.562216595</v>
      </c>
      <c r="K300" s="228">
        <v>22041257.53518167</v>
      </c>
      <c r="L300" s="169">
        <f t="shared" si="4"/>
        <v>114108170.84489112</v>
      </c>
      <c r="M300" s="10">
        <v>2020053.4421860261</v>
      </c>
      <c r="N300" s="4"/>
      <c r="O300" s="4"/>
      <c r="R300" s="351"/>
      <c r="S300" s="351"/>
    </row>
    <row r="301" spans="1:19" ht="12.75">
      <c r="A301" s="4"/>
      <c r="B301" s="4"/>
      <c r="C301" s="8"/>
      <c r="D301" s="4"/>
      <c r="E301" s="4"/>
      <c r="F301" s="4"/>
      <c r="G301" s="222"/>
      <c r="H301" s="222"/>
      <c r="I301" s="4"/>
      <c r="J301" s="4"/>
      <c r="K301" s="222"/>
      <c r="L301" s="89" t="s">
        <v>461</v>
      </c>
      <c r="M301" s="4"/>
      <c r="N301" s="4"/>
      <c r="O301" s="4"/>
      <c r="R301" s="351"/>
      <c r="S301" s="351"/>
    </row>
    <row r="302" spans="1:19" ht="12.75">
      <c r="A302" s="4" t="s">
        <v>179</v>
      </c>
      <c r="B302" s="4"/>
      <c r="C302" s="4"/>
      <c r="D302" s="4"/>
      <c r="E302" s="4"/>
      <c r="F302" s="4"/>
      <c r="G302" s="222"/>
      <c r="H302" s="222"/>
      <c r="I302" s="4"/>
      <c r="J302" s="4"/>
      <c r="K302" s="222"/>
      <c r="L302" s="89" t="s">
        <v>461</v>
      </c>
      <c r="M302" s="4"/>
      <c r="N302" s="4"/>
      <c r="O302" s="4"/>
      <c r="R302" s="351"/>
      <c r="S302" s="351"/>
    </row>
    <row r="303" spans="1:19" ht="12.75">
      <c r="A303" s="4"/>
      <c r="B303" s="4" t="s">
        <v>10</v>
      </c>
      <c r="C303" s="8">
        <v>-730681.4694368737</v>
      </c>
      <c r="D303" s="8">
        <v>0</v>
      </c>
      <c r="E303" s="8">
        <v>430789.6355294002</v>
      </c>
      <c r="F303" s="8">
        <v>161941.6757030559</v>
      </c>
      <c r="G303" s="227">
        <v>0</v>
      </c>
      <c r="H303" s="227">
        <v>-475880.73540513567</v>
      </c>
      <c r="I303" s="8">
        <v>-51505.382764193724</v>
      </c>
      <c r="J303" s="8">
        <v>-796026.6625000004</v>
      </c>
      <c r="K303" s="227">
        <v>0</v>
      </c>
      <c r="L303" s="88">
        <f t="shared" si="4"/>
        <v>-475880.73540513567</v>
      </c>
      <c r="M303" s="8">
        <v>0</v>
      </c>
      <c r="N303" s="4"/>
      <c r="O303" s="4"/>
      <c r="R303" s="351"/>
      <c r="S303" s="351"/>
    </row>
    <row r="304" spans="1:19" ht="12.75">
      <c r="A304" s="4"/>
      <c r="B304" s="4" t="s">
        <v>17</v>
      </c>
      <c r="C304" s="8">
        <v>0</v>
      </c>
      <c r="D304" s="8">
        <v>0</v>
      </c>
      <c r="E304" s="8">
        <v>0</v>
      </c>
      <c r="F304" s="8">
        <v>0</v>
      </c>
      <c r="G304" s="227">
        <v>0</v>
      </c>
      <c r="H304" s="227">
        <v>0</v>
      </c>
      <c r="I304" s="8">
        <v>0</v>
      </c>
      <c r="J304" s="8">
        <v>0</v>
      </c>
      <c r="K304" s="227">
        <v>0</v>
      </c>
      <c r="L304" s="88">
        <f t="shared" si="4"/>
        <v>0</v>
      </c>
      <c r="M304" s="8">
        <v>0</v>
      </c>
      <c r="N304" s="4"/>
      <c r="O304" s="4"/>
      <c r="R304" s="351"/>
      <c r="S304" s="351"/>
    </row>
    <row r="305" spans="1:19" ht="12.75">
      <c r="A305" s="4"/>
      <c r="B305" s="4" t="s">
        <v>19</v>
      </c>
      <c r="C305" s="8">
        <v>-360557.60207485064</v>
      </c>
      <c r="D305" s="8">
        <v>-6162.241831542704</v>
      </c>
      <c r="E305" s="8">
        <v>-93158.82567098207</v>
      </c>
      <c r="F305" s="8">
        <v>-28660.097652053246</v>
      </c>
      <c r="G305" s="227">
        <v>0</v>
      </c>
      <c r="H305" s="227">
        <v>-43864.776037225936</v>
      </c>
      <c r="I305" s="8">
        <v>-155597.48317247682</v>
      </c>
      <c r="J305" s="8">
        <v>-20307.389973646095</v>
      </c>
      <c r="K305" s="227">
        <v>-11592.747974861775</v>
      </c>
      <c r="L305" s="88">
        <f t="shared" si="4"/>
        <v>-55457.52401208771</v>
      </c>
      <c r="M305" s="8">
        <v>-1214.0397620620404</v>
      </c>
      <c r="N305" s="4"/>
      <c r="O305" s="4"/>
      <c r="R305" s="351"/>
      <c r="S305" s="351"/>
    </row>
    <row r="306" spans="1:19" ht="12.75">
      <c r="A306" s="4"/>
      <c r="B306" s="4" t="s">
        <v>23</v>
      </c>
      <c r="C306" s="8">
        <v>-1827567.6265357141</v>
      </c>
      <c r="D306" s="8">
        <v>-28897.843946589128</v>
      </c>
      <c r="E306" s="8">
        <v>-444279.42221868783</v>
      </c>
      <c r="F306" s="8">
        <v>-136492.01513135433</v>
      </c>
      <c r="G306" s="227">
        <v>0</v>
      </c>
      <c r="H306" s="227">
        <v>-241862.49037586653</v>
      </c>
      <c r="I306" s="8">
        <v>-785001.8359976651</v>
      </c>
      <c r="J306" s="8">
        <v>-116505.8264103463</v>
      </c>
      <c r="K306" s="227">
        <v>-67634.42934406697</v>
      </c>
      <c r="L306" s="88">
        <f t="shared" si="4"/>
        <v>-309496.91971993353</v>
      </c>
      <c r="M306" s="8">
        <v>-6893.763111138139</v>
      </c>
      <c r="N306" s="4"/>
      <c r="O306" s="4"/>
      <c r="R306" s="351"/>
      <c r="S306" s="351"/>
    </row>
    <row r="307" spans="1:19" ht="12.75">
      <c r="A307" s="4"/>
      <c r="B307" s="4" t="s">
        <v>79</v>
      </c>
      <c r="C307" s="8">
        <v>-105726617.76044644</v>
      </c>
      <c r="D307" s="8">
        <v>-2573301.3534043394</v>
      </c>
      <c r="E307" s="8">
        <v>-31423929.150554962</v>
      </c>
      <c r="F307" s="8">
        <v>-7185976.976514915</v>
      </c>
      <c r="G307" s="227">
        <v>0</v>
      </c>
      <c r="H307" s="227">
        <v>-6891720.06492826</v>
      </c>
      <c r="I307" s="8">
        <v>-52749933.42588617</v>
      </c>
      <c r="J307" s="8">
        <v>-4009201.3501920407</v>
      </c>
      <c r="K307" s="227">
        <v>-892555.4389657597</v>
      </c>
      <c r="L307" s="88">
        <f t="shared" si="4"/>
        <v>-7784275.50389402</v>
      </c>
      <c r="M307" s="8">
        <v>0</v>
      </c>
      <c r="N307" s="4"/>
      <c r="O307" s="4"/>
      <c r="R307" s="351"/>
      <c r="S307" s="351"/>
    </row>
    <row r="308" spans="1:19" ht="12.75">
      <c r="A308" s="4"/>
      <c r="B308" s="4" t="s">
        <v>13</v>
      </c>
      <c r="C308" s="8">
        <v>-66516928.07578753</v>
      </c>
      <c r="D308" s="8">
        <v>-1136831.9356895508</v>
      </c>
      <c r="E308" s="8">
        <v>-17186266.136458106</v>
      </c>
      <c r="F308" s="8">
        <v>-5287315.100822403</v>
      </c>
      <c r="G308" s="227">
        <v>0</v>
      </c>
      <c r="H308" s="227">
        <v>-8092327.372764617</v>
      </c>
      <c r="I308" s="8">
        <v>-28705168.154542476</v>
      </c>
      <c r="J308" s="8">
        <v>-3746378.3609354254</v>
      </c>
      <c r="K308" s="227">
        <v>-2138670.7111629043</v>
      </c>
      <c r="L308" s="88">
        <f t="shared" si="4"/>
        <v>-10230998.083927521</v>
      </c>
      <c r="M308" s="8">
        <v>-223970.30341205408</v>
      </c>
      <c r="N308" s="4"/>
      <c r="O308" s="4"/>
      <c r="R308" s="351"/>
      <c r="S308" s="351"/>
    </row>
    <row r="309" spans="1:19" ht="12.75">
      <c r="A309" s="4"/>
      <c r="B309" s="4" t="s">
        <v>31</v>
      </c>
      <c r="C309" s="8">
        <v>-283026996.3330198</v>
      </c>
      <c r="D309" s="8">
        <v>-6571586.3556902595</v>
      </c>
      <c r="E309" s="8">
        <v>-77038009.04480383</v>
      </c>
      <c r="F309" s="8">
        <v>-21874595.782802753</v>
      </c>
      <c r="G309" s="227">
        <v>0</v>
      </c>
      <c r="H309" s="227">
        <v>-32096744.93612746</v>
      </c>
      <c r="I309" s="8">
        <v>-121287274.2040175</v>
      </c>
      <c r="J309" s="8">
        <v>-15633065.751616998</v>
      </c>
      <c r="K309" s="227">
        <v>-7838522.919264614</v>
      </c>
      <c r="L309" s="88">
        <f t="shared" si="4"/>
        <v>-39935267.855392076</v>
      </c>
      <c r="M309" s="8">
        <v>-687197.3386964013</v>
      </c>
      <c r="N309" s="4"/>
      <c r="O309" s="4"/>
      <c r="R309" s="351"/>
      <c r="S309" s="351"/>
    </row>
    <row r="310" spans="1:19" ht="12.75">
      <c r="A310" s="4"/>
      <c r="B310" s="4" t="s">
        <v>59</v>
      </c>
      <c r="C310" s="8">
        <v>0</v>
      </c>
      <c r="D310" s="8">
        <v>0</v>
      </c>
      <c r="E310" s="8">
        <v>0</v>
      </c>
      <c r="F310" s="8">
        <v>0</v>
      </c>
      <c r="G310" s="227">
        <v>0</v>
      </c>
      <c r="H310" s="227">
        <v>0</v>
      </c>
      <c r="I310" s="8">
        <v>0</v>
      </c>
      <c r="J310" s="8">
        <v>0</v>
      </c>
      <c r="K310" s="227">
        <v>0</v>
      </c>
      <c r="L310" s="88">
        <f t="shared" si="4"/>
        <v>0</v>
      </c>
      <c r="M310" s="8">
        <v>0</v>
      </c>
      <c r="N310" s="4"/>
      <c r="O310" s="4"/>
      <c r="R310" s="351"/>
      <c r="S310" s="351"/>
    </row>
    <row r="311" spans="1:19" ht="12.75">
      <c r="A311" s="4"/>
      <c r="B311" s="4" t="s">
        <v>51</v>
      </c>
      <c r="C311" s="8">
        <v>-171087.87999999995</v>
      </c>
      <c r="D311" s="8">
        <v>-2924.0401115910786</v>
      </c>
      <c r="E311" s="8">
        <v>-44204.71485171776</v>
      </c>
      <c r="F311" s="8">
        <v>-13599.478473525116</v>
      </c>
      <c r="G311" s="227">
        <v>0</v>
      </c>
      <c r="H311" s="227">
        <v>-20814.237435842013</v>
      </c>
      <c r="I311" s="8">
        <v>-73832.42892709364</v>
      </c>
      <c r="J311" s="8">
        <v>-9636.042282650586</v>
      </c>
      <c r="K311" s="227">
        <v>-5500.864946349545</v>
      </c>
      <c r="L311" s="88">
        <f t="shared" si="4"/>
        <v>-26315.10238219156</v>
      </c>
      <c r="M311" s="8">
        <v>-576.0729712302098</v>
      </c>
      <c r="N311" s="4"/>
      <c r="O311" s="4"/>
      <c r="R311" s="351"/>
      <c r="S311" s="351"/>
    </row>
    <row r="312" spans="1:19" ht="12.75">
      <c r="A312" s="4"/>
      <c r="B312" s="4"/>
      <c r="C312" s="10">
        <v>-458360436.7473012</v>
      </c>
      <c r="D312" s="10">
        <v>-10319703.770673871</v>
      </c>
      <c r="E312" s="10">
        <v>-125799057.65902889</v>
      </c>
      <c r="F312" s="10">
        <v>-34364697.775693946</v>
      </c>
      <c r="G312" s="228">
        <v>0</v>
      </c>
      <c r="H312" s="228">
        <v>-47863214.61307441</v>
      </c>
      <c r="I312" s="10">
        <v>-203808312.91530758</v>
      </c>
      <c r="J312" s="10">
        <v>-24331121.383911107</v>
      </c>
      <c r="K312" s="228">
        <v>-10954477.111658556</v>
      </c>
      <c r="L312" s="169">
        <f t="shared" si="4"/>
        <v>-58817691.724732965</v>
      </c>
      <c r="M312" s="10">
        <v>-919851.5179528858</v>
      </c>
      <c r="N312" s="4"/>
      <c r="O312" s="4"/>
      <c r="R312" s="351"/>
      <c r="S312" s="351"/>
    </row>
    <row r="313" spans="1:19" ht="12.75">
      <c r="A313" s="3"/>
      <c r="B313" s="4"/>
      <c r="C313" s="12"/>
      <c r="D313" s="12"/>
      <c r="E313" s="12"/>
      <c r="F313" s="12"/>
      <c r="G313" s="229"/>
      <c r="H313" s="229"/>
      <c r="I313" s="12"/>
      <c r="J313" s="12"/>
      <c r="K313" s="229"/>
      <c r="L313" s="170" t="s">
        <v>461</v>
      </c>
      <c r="M313" s="12"/>
      <c r="N313" s="4"/>
      <c r="O313" s="4"/>
      <c r="R313" s="351"/>
      <c r="S313" s="351"/>
    </row>
    <row r="314" spans="1:19" ht="12.75">
      <c r="A314" s="4" t="s">
        <v>180</v>
      </c>
      <c r="B314" s="4"/>
      <c r="C314" s="8">
        <v>376647979.5834043</v>
      </c>
      <c r="D314" s="8">
        <v>7253730.982582759</v>
      </c>
      <c r="E314" s="8">
        <v>99208068.13934281</v>
      </c>
      <c r="F314" s="8">
        <v>29597109.73234295</v>
      </c>
      <c r="G314" s="227">
        <v>0</v>
      </c>
      <c r="H314" s="227">
        <v>44203698.69663504</v>
      </c>
      <c r="I314" s="8">
        <v>163126135.5064391</v>
      </c>
      <c r="J314" s="8">
        <v>21072254.178305488</v>
      </c>
      <c r="K314" s="227">
        <v>11086780.423523115</v>
      </c>
      <c r="L314" s="88">
        <f t="shared" si="4"/>
        <v>55290479.12015815</v>
      </c>
      <c r="M314" s="8">
        <v>1100201.9242331404</v>
      </c>
      <c r="N314" s="4"/>
      <c r="O314" s="4"/>
      <c r="R314" s="351"/>
      <c r="S314" s="351"/>
    </row>
    <row r="315" spans="1:19" ht="12.75">
      <c r="A315" s="3" t="s">
        <v>129</v>
      </c>
      <c r="B315" s="4"/>
      <c r="C315" s="8"/>
      <c r="D315" s="4"/>
      <c r="E315" s="4"/>
      <c r="F315" s="4"/>
      <c r="G315" s="222"/>
      <c r="H315" s="222"/>
      <c r="I315" s="4"/>
      <c r="J315" s="4"/>
      <c r="K315" s="222"/>
      <c r="L315" s="89" t="s">
        <v>461</v>
      </c>
      <c r="M315" s="4"/>
      <c r="N315" s="4"/>
      <c r="O315" s="4"/>
      <c r="R315" s="351"/>
      <c r="S315" s="351"/>
    </row>
    <row r="316" spans="1:19" ht="12.75">
      <c r="A316" s="3" t="s">
        <v>181</v>
      </c>
      <c r="B316" s="4"/>
      <c r="C316" s="12">
        <v>1.0000000000000002</v>
      </c>
      <c r="D316" s="12">
        <v>0.019258648328887438</v>
      </c>
      <c r="E316" s="12">
        <v>0.263397319292866</v>
      </c>
      <c r="F316" s="12">
        <v>0.07858029602356865</v>
      </c>
      <c r="G316" s="229">
        <v>0</v>
      </c>
      <c r="H316" s="229">
        <v>0.11736077476249052</v>
      </c>
      <c r="I316" s="12">
        <v>0.43309972268234803</v>
      </c>
      <c r="J316" s="12">
        <v>0.05594681325945964</v>
      </c>
      <c r="K316" s="229">
        <v>0.029435390668458575</v>
      </c>
      <c r="L316" s="170">
        <f t="shared" si="4"/>
        <v>0.1467961654309491</v>
      </c>
      <c r="M316" s="12">
        <v>0.002921034981921398</v>
      </c>
      <c r="N316" s="4"/>
      <c r="O316" s="4"/>
      <c r="R316" s="351"/>
      <c r="S316" s="351"/>
    </row>
    <row r="317" spans="1:19" ht="12.75">
      <c r="A317" s="4"/>
      <c r="B317" s="4"/>
      <c r="C317" s="4"/>
      <c r="D317" s="4"/>
      <c r="E317" s="4"/>
      <c r="F317" s="4"/>
      <c r="G317" s="222"/>
      <c r="H317" s="222"/>
      <c r="I317" s="4"/>
      <c r="J317" s="4"/>
      <c r="K317" s="222"/>
      <c r="L317" s="89" t="s">
        <v>461</v>
      </c>
      <c r="M317" s="4"/>
      <c r="N317" s="4"/>
      <c r="O317" s="4"/>
      <c r="R317" s="351"/>
      <c r="S317" s="351"/>
    </row>
    <row r="318" spans="1:19" ht="12.75">
      <c r="A318" s="4"/>
      <c r="B318" s="4"/>
      <c r="C318" s="4"/>
      <c r="D318" s="4"/>
      <c r="E318" s="4"/>
      <c r="F318" s="4"/>
      <c r="G318" s="222"/>
      <c r="H318" s="222"/>
      <c r="I318" s="4"/>
      <c r="J318" s="4"/>
      <c r="K318" s="222"/>
      <c r="L318" s="89" t="s">
        <v>461</v>
      </c>
      <c r="M318" s="4"/>
      <c r="N318" s="4"/>
      <c r="O318" s="4"/>
      <c r="R318" s="351"/>
      <c r="S318" s="351"/>
    </row>
    <row r="319" spans="1:19" ht="12.75">
      <c r="A319" s="4"/>
      <c r="B319" s="4"/>
      <c r="C319" s="4"/>
      <c r="D319" s="4"/>
      <c r="E319" s="4"/>
      <c r="F319" s="4"/>
      <c r="G319" s="222"/>
      <c r="H319" s="222"/>
      <c r="I319" s="4"/>
      <c r="J319" s="4"/>
      <c r="K319" s="222"/>
      <c r="L319" s="89" t="s">
        <v>461</v>
      </c>
      <c r="M319" s="4"/>
      <c r="N319" s="4"/>
      <c r="O319" s="4"/>
      <c r="R319" s="351"/>
      <c r="S319" s="351"/>
    </row>
    <row r="320" spans="1:19" ht="12.75">
      <c r="A320" s="5" t="s">
        <v>604</v>
      </c>
      <c r="B320" s="4"/>
      <c r="C320" s="87" t="s">
        <v>149</v>
      </c>
      <c r="D320" s="87" t="s">
        <v>150</v>
      </c>
      <c r="E320" s="87" t="s">
        <v>151</v>
      </c>
      <c r="F320" s="87" t="s">
        <v>4</v>
      </c>
      <c r="G320" s="223" t="s">
        <v>152</v>
      </c>
      <c r="H320" s="223" t="s">
        <v>493</v>
      </c>
      <c r="I320" s="87" t="s">
        <v>153</v>
      </c>
      <c r="J320" s="87" t="s">
        <v>494</v>
      </c>
      <c r="K320" s="223" t="s">
        <v>495</v>
      </c>
      <c r="L320" s="87" t="s">
        <v>587</v>
      </c>
      <c r="M320" s="87" t="s">
        <v>154</v>
      </c>
      <c r="N320" s="91"/>
      <c r="O320" s="4"/>
      <c r="R320" s="351"/>
      <c r="S320" s="351"/>
    </row>
    <row r="321" spans="1:19" ht="12.75">
      <c r="A321" s="4" t="s">
        <v>182</v>
      </c>
      <c r="B321" s="4"/>
      <c r="C321" s="8">
        <v>10847177967.15075</v>
      </c>
      <c r="D321" s="8">
        <v>185387670.20501843</v>
      </c>
      <c r="E321" s="8">
        <v>2802632243.638384</v>
      </c>
      <c r="F321" s="8">
        <v>862223339.6238388</v>
      </c>
      <c r="G321" s="227">
        <v>0</v>
      </c>
      <c r="H321" s="227">
        <v>1319647760.6544065</v>
      </c>
      <c r="I321" s="8">
        <v>4681065054.515808</v>
      </c>
      <c r="J321" s="8">
        <v>610936704.2183261</v>
      </c>
      <c r="K321" s="227">
        <v>348761473.0296189</v>
      </c>
      <c r="L321" s="88">
        <f t="shared" si="4"/>
        <v>1668409233.6840255</v>
      </c>
      <c r="M321" s="8">
        <v>36523721.265348546</v>
      </c>
      <c r="N321" s="8"/>
      <c r="O321" s="4"/>
      <c r="R321" s="351"/>
      <c r="S321" s="351"/>
    </row>
    <row r="322" spans="1:19" ht="12.75">
      <c r="A322" s="4" t="s">
        <v>183</v>
      </c>
      <c r="B322" s="4"/>
      <c r="C322" s="8">
        <v>4712613109.896973</v>
      </c>
      <c r="D322" s="8">
        <v>80542641.38259666</v>
      </c>
      <c r="E322" s="8">
        <v>1217618213.1046498</v>
      </c>
      <c r="F322" s="8">
        <v>374597432.279225</v>
      </c>
      <c r="G322" s="227">
        <v>0</v>
      </c>
      <c r="H322" s="227">
        <v>573327860.5863694</v>
      </c>
      <c r="I322" s="8">
        <v>2033713156.6383204</v>
      </c>
      <c r="J322" s="8">
        <v>265424641.3523899</v>
      </c>
      <c r="K322" s="227">
        <v>151521243.12920114</v>
      </c>
      <c r="L322" s="88">
        <f t="shared" si="4"/>
        <v>724849103.7155706</v>
      </c>
      <c r="M322" s="8">
        <v>15867921.424222391</v>
      </c>
      <c r="N322" s="8"/>
      <c r="O322" s="4"/>
      <c r="R322" s="351"/>
      <c r="S322" s="351"/>
    </row>
    <row r="323" spans="1:19" ht="12.75">
      <c r="A323" s="4" t="s">
        <v>184</v>
      </c>
      <c r="B323" s="4"/>
      <c r="C323" s="8">
        <v>5797454829.666977</v>
      </c>
      <c r="D323" s="8">
        <v>232022939.87099415</v>
      </c>
      <c r="E323" s="8">
        <v>1786980891.0703294</v>
      </c>
      <c r="F323" s="8">
        <v>411121330.4042851</v>
      </c>
      <c r="G323" s="227">
        <v>0</v>
      </c>
      <c r="H323" s="227">
        <v>515184018.2662536</v>
      </c>
      <c r="I323" s="8">
        <v>2467573721.9132667</v>
      </c>
      <c r="J323" s="8">
        <v>293351212.2868482</v>
      </c>
      <c r="K323" s="227">
        <v>91220715.85499981</v>
      </c>
      <c r="L323" s="88">
        <f t="shared" si="4"/>
        <v>606404734.1212534</v>
      </c>
      <c r="M323" s="8">
        <v>0</v>
      </c>
      <c r="N323" s="8"/>
      <c r="O323" s="4"/>
      <c r="R323" s="351"/>
      <c r="S323" s="351"/>
    </row>
    <row r="324" spans="1:19" ht="12.75">
      <c r="A324" s="4" t="s">
        <v>175</v>
      </c>
      <c r="B324" s="4"/>
      <c r="C324" s="8">
        <v>1499109370.6793358</v>
      </c>
      <c r="D324" s="8">
        <v>34561624.84870432</v>
      </c>
      <c r="E324" s="8">
        <v>416388385.9030486</v>
      </c>
      <c r="F324" s="8">
        <v>119154650.17377777</v>
      </c>
      <c r="G324" s="227">
        <v>0</v>
      </c>
      <c r="H324" s="227">
        <v>186498273.85591117</v>
      </c>
      <c r="I324" s="8">
        <v>603317298.7862191</v>
      </c>
      <c r="J324" s="8">
        <v>93482366.9829181</v>
      </c>
      <c r="K324" s="227">
        <v>42595183.00007261</v>
      </c>
      <c r="L324" s="88">
        <f t="shared" si="4"/>
        <v>229093456.8559838</v>
      </c>
      <c r="M324" s="8">
        <v>3111587.128684356</v>
      </c>
      <c r="N324" s="8"/>
      <c r="O324" s="4"/>
      <c r="R324" s="351"/>
      <c r="S324" s="351"/>
    </row>
    <row r="325" spans="1:19" ht="12.75">
      <c r="A325" s="4" t="s">
        <v>185</v>
      </c>
      <c r="B325" s="4"/>
      <c r="C325" s="23">
        <v>835008416.3307055</v>
      </c>
      <c r="D325" s="23">
        <v>17573434.75325663</v>
      </c>
      <c r="E325" s="23">
        <v>225007125.7983717</v>
      </c>
      <c r="F325" s="23">
        <v>63961807.5080369</v>
      </c>
      <c r="G325" s="234">
        <v>0</v>
      </c>
      <c r="H325" s="234">
        <v>92066913.30970944</v>
      </c>
      <c r="I325" s="23">
        <v>366934448.4217467</v>
      </c>
      <c r="J325" s="23">
        <v>45403375.562216595</v>
      </c>
      <c r="K325" s="234">
        <v>22041257.53518167</v>
      </c>
      <c r="L325" s="173">
        <f t="shared" si="4"/>
        <v>114108170.84489112</v>
      </c>
      <c r="M325" s="23">
        <v>2020053.4421860261</v>
      </c>
      <c r="N325" s="8"/>
      <c r="O325" s="4"/>
      <c r="R325" s="351"/>
      <c r="S325" s="351"/>
    </row>
    <row r="326" spans="1:19" ht="12.75">
      <c r="A326" s="4"/>
      <c r="B326" s="4"/>
      <c r="C326" s="4"/>
      <c r="D326" s="4"/>
      <c r="E326" s="4"/>
      <c r="F326" s="4"/>
      <c r="G326" s="222"/>
      <c r="H326" s="222"/>
      <c r="I326" s="4"/>
      <c r="J326" s="4"/>
      <c r="K326" s="222"/>
      <c r="L326" s="89" t="s">
        <v>461</v>
      </c>
      <c r="M326" s="4"/>
      <c r="N326" s="4"/>
      <c r="O326" s="4"/>
      <c r="R326" s="351"/>
      <c r="S326" s="351"/>
    </row>
    <row r="327" spans="1:19" ht="12.75">
      <c r="A327" s="4" t="s">
        <v>186</v>
      </c>
      <c r="B327" s="4"/>
      <c r="C327" s="8">
        <v>23691363693.72474</v>
      </c>
      <c r="D327" s="8">
        <v>550088311.0605702</v>
      </c>
      <c r="E327" s="8">
        <v>6448626859.514783</v>
      </c>
      <c r="F327" s="8">
        <v>1831058559.9891634</v>
      </c>
      <c r="G327" s="227">
        <v>0</v>
      </c>
      <c r="H327" s="227">
        <v>2686724826.6726503</v>
      </c>
      <c r="I327" s="8">
        <v>10152603680.275362</v>
      </c>
      <c r="J327" s="8">
        <v>1308598300.4026988</v>
      </c>
      <c r="K327" s="227">
        <v>656139872.549074</v>
      </c>
      <c r="L327" s="88">
        <f>+H327+K327</f>
        <v>3342864699.2217245</v>
      </c>
      <c r="M327" s="8">
        <v>57523283.26044132</v>
      </c>
      <c r="N327" s="8"/>
      <c r="O327" s="4"/>
      <c r="R327" s="351"/>
      <c r="S327" s="351"/>
    </row>
    <row r="328" spans="1:19" ht="12.75">
      <c r="A328" s="3" t="s">
        <v>37</v>
      </c>
      <c r="B328" s="4"/>
      <c r="C328" s="4"/>
      <c r="D328" s="4"/>
      <c r="E328" s="4"/>
      <c r="F328" s="4"/>
      <c r="G328" s="222"/>
      <c r="H328" s="222"/>
      <c r="I328" s="4"/>
      <c r="J328" s="4"/>
      <c r="K328" s="222"/>
      <c r="L328" s="89" t="s">
        <v>461</v>
      </c>
      <c r="M328" s="4"/>
      <c r="N328" s="4"/>
      <c r="O328" s="4"/>
      <c r="R328" s="351"/>
      <c r="S328" s="351"/>
    </row>
    <row r="329" spans="1:19" ht="12.75">
      <c r="A329" s="3" t="s">
        <v>605</v>
      </c>
      <c r="B329" s="4"/>
      <c r="C329" s="12">
        <v>1.0000000000000002</v>
      </c>
      <c r="D329" s="12">
        <v>0.023218938266786015</v>
      </c>
      <c r="E329" s="12">
        <v>0.27219314780190834</v>
      </c>
      <c r="F329" s="12">
        <v>0.07728801869156084</v>
      </c>
      <c r="G329" s="229">
        <v>0</v>
      </c>
      <c r="H329" s="229">
        <v>0.1134052417330581</v>
      </c>
      <c r="I329" s="12">
        <v>0.4285360611371028</v>
      </c>
      <c r="J329" s="12">
        <v>0.05523524594531105</v>
      </c>
      <c r="K329" s="229">
        <v>0.027695318894744306</v>
      </c>
      <c r="L329" s="170">
        <f>+H329+K329</f>
        <v>0.1411005606278024</v>
      </c>
      <c r="M329" s="12">
        <v>0.0024280275295287383</v>
      </c>
      <c r="N329" s="12"/>
      <c r="O329" s="4"/>
      <c r="R329" s="351"/>
      <c r="S329" s="351"/>
    </row>
    <row r="330" spans="1:19" ht="12.75">
      <c r="A330" s="4" t="s">
        <v>461</v>
      </c>
      <c r="B330" s="4"/>
      <c r="C330" s="4"/>
      <c r="D330" s="4"/>
      <c r="E330" s="4"/>
      <c r="F330" s="4"/>
      <c r="G330" s="222"/>
      <c r="H330" s="222"/>
      <c r="I330" s="4"/>
      <c r="J330" s="4"/>
      <c r="K330" s="222"/>
      <c r="L330" s="89" t="s">
        <v>461</v>
      </c>
      <c r="M330" s="4"/>
      <c r="N330" s="4"/>
      <c r="O330" s="4"/>
      <c r="R330" s="351"/>
      <c r="S330" s="351"/>
    </row>
    <row r="331" spans="1:19" ht="12.75">
      <c r="A331" s="4"/>
      <c r="B331" s="4"/>
      <c r="C331" s="4"/>
      <c r="D331" s="4"/>
      <c r="E331" s="4"/>
      <c r="F331" s="4"/>
      <c r="G331" s="222"/>
      <c r="H331" s="222"/>
      <c r="I331" s="4"/>
      <c r="J331" s="4"/>
      <c r="K331" s="222"/>
      <c r="L331" s="89" t="s">
        <v>461</v>
      </c>
      <c r="M331" s="4"/>
      <c r="N331" s="4"/>
      <c r="O331" s="4"/>
      <c r="R331" s="351"/>
      <c r="S331" s="351"/>
    </row>
    <row r="332" spans="1:19" ht="12.75">
      <c r="A332" s="4" t="s">
        <v>187</v>
      </c>
      <c r="B332" s="4"/>
      <c r="C332" s="4"/>
      <c r="D332" s="4"/>
      <c r="E332" s="4"/>
      <c r="F332" s="4"/>
      <c r="G332" s="222"/>
      <c r="H332" s="222"/>
      <c r="I332" s="4"/>
      <c r="J332" s="4"/>
      <c r="K332" s="222"/>
      <c r="L332" s="89" t="s">
        <v>461</v>
      </c>
      <c r="M332" s="4"/>
      <c r="N332" s="4"/>
      <c r="O332" s="4"/>
      <c r="R332" s="351"/>
      <c r="S332" s="351"/>
    </row>
    <row r="333" spans="1:19" ht="12.75">
      <c r="A333" s="4" t="s">
        <v>182</v>
      </c>
      <c r="B333" s="4"/>
      <c r="C333" s="8">
        <v>-3311829193.484055</v>
      </c>
      <c r="D333" s="8">
        <v>-56602030.514877565</v>
      </c>
      <c r="E333" s="8">
        <v>-855691619.6258739</v>
      </c>
      <c r="F333" s="8">
        <v>-263251551.33594778</v>
      </c>
      <c r="G333" s="227">
        <v>0</v>
      </c>
      <c r="H333" s="227">
        <v>-402911060.5621527</v>
      </c>
      <c r="I333" s="8">
        <v>-1429209325.327928</v>
      </c>
      <c r="J333" s="8">
        <v>-186529438.2122741</v>
      </c>
      <c r="K333" s="227">
        <v>-106482850.32658966</v>
      </c>
      <c r="L333" s="88">
        <f aca="true" t="shared" si="5" ref="L333:L338">+H333+K333</f>
        <v>-509393910.8887423</v>
      </c>
      <c r="M333" s="8">
        <v>-11151317.578412391</v>
      </c>
      <c r="N333" s="8"/>
      <c r="O333" s="4"/>
      <c r="R333" s="351"/>
      <c r="S333" s="351"/>
    </row>
    <row r="334" spans="1:19" ht="12.75">
      <c r="A334" s="4" t="s">
        <v>183</v>
      </c>
      <c r="B334" s="4"/>
      <c r="C334" s="8">
        <v>-1272982435.492405</v>
      </c>
      <c r="D334" s="8">
        <v>-21756372.822731193</v>
      </c>
      <c r="E334" s="8">
        <v>-328905972.60417855</v>
      </c>
      <c r="F334" s="8">
        <v>-101187163.16231483</v>
      </c>
      <c r="G334" s="227">
        <v>0</v>
      </c>
      <c r="H334" s="227">
        <v>-154868706.44487128</v>
      </c>
      <c r="I334" s="8">
        <v>-549351509.843547</v>
      </c>
      <c r="J334" s="8">
        <v>-71697145.19506781</v>
      </c>
      <c r="K334" s="227">
        <v>-40929284.15922181</v>
      </c>
      <c r="L334" s="88">
        <f t="shared" si="5"/>
        <v>-195797990.60409307</v>
      </c>
      <c r="M334" s="8">
        <v>-4286281.260472564</v>
      </c>
      <c r="N334" s="8"/>
      <c r="O334" s="4"/>
      <c r="R334" s="351"/>
      <c r="S334" s="351"/>
    </row>
    <row r="335" spans="1:19" ht="12.75">
      <c r="A335" s="4" t="s">
        <v>184</v>
      </c>
      <c r="B335" s="4"/>
      <c r="C335" s="8">
        <v>-2257084561.4352927</v>
      </c>
      <c r="D335" s="8">
        <v>-106970096.03541675</v>
      </c>
      <c r="E335" s="8">
        <v>-831894435.0571349</v>
      </c>
      <c r="F335" s="8">
        <v>-186857517.99801183</v>
      </c>
      <c r="G335" s="227">
        <v>0</v>
      </c>
      <c r="H335" s="227">
        <v>-204063112.80406776</v>
      </c>
      <c r="I335" s="8">
        <v>-764941199.4915396</v>
      </c>
      <c r="J335" s="8">
        <v>-125556461.99912193</v>
      </c>
      <c r="K335" s="227">
        <v>-36801738.050000004</v>
      </c>
      <c r="L335" s="88">
        <f t="shared" si="5"/>
        <v>-240864850.85406777</v>
      </c>
      <c r="M335" s="8">
        <v>0</v>
      </c>
      <c r="N335" s="8"/>
      <c r="O335" s="4"/>
      <c r="R335" s="351"/>
      <c r="S335" s="351"/>
    </row>
    <row r="336" spans="1:19" ht="12.75">
      <c r="A336" s="4" t="s">
        <v>175</v>
      </c>
      <c r="B336" s="4"/>
      <c r="C336" s="8">
        <v>-478835921.3985959</v>
      </c>
      <c r="D336" s="8">
        <v>-11189216.572122416</v>
      </c>
      <c r="E336" s="8">
        <v>-128673003.07550603</v>
      </c>
      <c r="F336" s="8">
        <v>-43001214.570235156</v>
      </c>
      <c r="G336" s="227">
        <v>0</v>
      </c>
      <c r="H336" s="227">
        <v>-64035655.699768946</v>
      </c>
      <c r="I336" s="8">
        <v>-188065703.84764516</v>
      </c>
      <c r="J336" s="8">
        <v>-28582610.769160494</v>
      </c>
      <c r="K336" s="227">
        <v>-14299056.06539999</v>
      </c>
      <c r="L336" s="88">
        <f t="shared" si="5"/>
        <v>-78334711.76516894</v>
      </c>
      <c r="M336" s="8">
        <v>-989460.7987577118</v>
      </c>
      <c r="N336" s="8"/>
      <c r="O336" s="4"/>
      <c r="R336" s="351"/>
      <c r="S336" s="351"/>
    </row>
    <row r="337" spans="1:19" ht="12.75">
      <c r="A337" s="4" t="s">
        <v>185</v>
      </c>
      <c r="B337" s="4"/>
      <c r="C337" s="8">
        <v>-458360436.7473012</v>
      </c>
      <c r="D337" s="8">
        <v>-10319703.770673871</v>
      </c>
      <c r="E337" s="8">
        <v>-125799057.65902889</v>
      </c>
      <c r="F337" s="8">
        <v>-34364697.775693946</v>
      </c>
      <c r="G337" s="227">
        <v>0</v>
      </c>
      <c r="H337" s="227">
        <v>-47863214.61307441</v>
      </c>
      <c r="I337" s="8">
        <v>-203808312.91530758</v>
      </c>
      <c r="J337" s="8">
        <v>-24331121.383911107</v>
      </c>
      <c r="K337" s="227">
        <v>-10954477.111658556</v>
      </c>
      <c r="L337" s="88">
        <f t="shared" si="5"/>
        <v>-58817691.724732965</v>
      </c>
      <c r="M337" s="8">
        <v>-919851.5179528858</v>
      </c>
      <c r="N337" s="8"/>
      <c r="O337" s="4"/>
      <c r="R337" s="351"/>
      <c r="S337" s="351"/>
    </row>
    <row r="338" spans="1:19" ht="12.75">
      <c r="A338" s="4"/>
      <c r="B338" s="4"/>
      <c r="C338" s="10">
        <v>-7779092548.55765</v>
      </c>
      <c r="D338" s="10">
        <v>-206837419.7158218</v>
      </c>
      <c r="E338" s="10">
        <v>-2270964088.0217223</v>
      </c>
      <c r="F338" s="10">
        <v>-628662144.8422035</v>
      </c>
      <c r="G338" s="228">
        <v>0</v>
      </c>
      <c r="H338" s="228">
        <v>-873741750.123935</v>
      </c>
      <c r="I338" s="10">
        <v>-3135376051.425967</v>
      </c>
      <c r="J338" s="10">
        <v>-436696777.5595355</v>
      </c>
      <c r="K338" s="228">
        <v>-209467405.71287003</v>
      </c>
      <c r="L338" s="169">
        <f t="shared" si="5"/>
        <v>-1083209155.836805</v>
      </c>
      <c r="M338" s="10">
        <v>-17346911.155595552</v>
      </c>
      <c r="N338" s="8"/>
      <c r="O338" s="4"/>
      <c r="R338" s="351"/>
      <c r="S338" s="351"/>
    </row>
    <row r="339" spans="1:19" ht="12.75">
      <c r="A339" s="4"/>
      <c r="B339" s="4"/>
      <c r="C339" s="4"/>
      <c r="D339" s="4"/>
      <c r="E339" s="4"/>
      <c r="F339" s="4"/>
      <c r="G339" s="222"/>
      <c r="H339" s="222"/>
      <c r="I339" s="4"/>
      <c r="J339" s="4"/>
      <c r="K339" s="222"/>
      <c r="L339" s="89" t="s">
        <v>461</v>
      </c>
      <c r="M339" s="4"/>
      <c r="N339" s="4"/>
      <c r="O339" s="4"/>
      <c r="R339" s="351"/>
      <c r="S339" s="351"/>
    </row>
    <row r="340" spans="1:19" ht="12.75">
      <c r="A340" s="4"/>
      <c r="B340" s="4"/>
      <c r="C340" s="4"/>
      <c r="D340" s="4"/>
      <c r="E340" s="4"/>
      <c r="F340" s="4"/>
      <c r="G340" s="222"/>
      <c r="H340" s="222"/>
      <c r="I340" s="4"/>
      <c r="J340" s="4"/>
      <c r="K340" s="222"/>
      <c r="L340" s="89" t="s">
        <v>461</v>
      </c>
      <c r="M340" s="4"/>
      <c r="N340" s="4"/>
      <c r="O340" s="4"/>
      <c r="R340" s="351"/>
      <c r="S340" s="351"/>
    </row>
    <row r="341" spans="1:19" ht="12.75">
      <c r="A341" s="4" t="s">
        <v>188</v>
      </c>
      <c r="B341" s="4"/>
      <c r="C341" s="8">
        <v>15912271145.16709</v>
      </c>
      <c r="D341" s="8">
        <v>343250891.34474844</v>
      </c>
      <c r="E341" s="8">
        <v>4177662771.4930606</v>
      </c>
      <c r="F341" s="8">
        <v>1202396415.1469598</v>
      </c>
      <c r="G341" s="227">
        <v>0</v>
      </c>
      <c r="H341" s="227">
        <v>1812983076.5487154</v>
      </c>
      <c r="I341" s="8">
        <v>7017227628.849395</v>
      </c>
      <c r="J341" s="8">
        <v>871901522.8431633</v>
      </c>
      <c r="K341" s="227">
        <v>446672466.83620405</v>
      </c>
      <c r="L341" s="88">
        <f>+H341+K341</f>
        <v>2259655543.384919</v>
      </c>
      <c r="M341" s="8">
        <v>40176372.10484576</v>
      </c>
      <c r="N341" s="8"/>
      <c r="O341" s="4"/>
      <c r="R341" s="351"/>
      <c r="S341" s="351"/>
    </row>
    <row r="342" spans="1:19" ht="12.75">
      <c r="A342" s="3" t="s">
        <v>41</v>
      </c>
      <c r="B342" s="4"/>
      <c r="C342" s="4"/>
      <c r="D342" s="4"/>
      <c r="E342" s="4"/>
      <c r="F342" s="4"/>
      <c r="G342" s="222"/>
      <c r="H342" s="222"/>
      <c r="I342" s="4"/>
      <c r="J342" s="4"/>
      <c r="K342" s="222"/>
      <c r="L342" s="89" t="s">
        <v>461</v>
      </c>
      <c r="M342" s="4"/>
      <c r="N342" s="4"/>
      <c r="O342" s="4"/>
      <c r="R342" s="351"/>
      <c r="S342" s="351"/>
    </row>
    <row r="343" spans="1:19" ht="12.75">
      <c r="A343" s="3" t="s">
        <v>189</v>
      </c>
      <c r="B343" s="4"/>
      <c r="C343" s="12">
        <v>1.0000000000000002</v>
      </c>
      <c r="D343" s="12">
        <v>0.021571458166674176</v>
      </c>
      <c r="E343" s="12">
        <v>0.2625434630531613</v>
      </c>
      <c r="F343" s="12">
        <v>0.07556409793281799</v>
      </c>
      <c r="G343" s="229">
        <v>0</v>
      </c>
      <c r="H343" s="229">
        <v>0.11393616033870556</v>
      </c>
      <c r="I343" s="12">
        <v>0.44099472443823223</v>
      </c>
      <c r="J343" s="12">
        <v>0.054794285170786515</v>
      </c>
      <c r="K343" s="229">
        <v>0.028070943661104495</v>
      </c>
      <c r="L343" s="170">
        <f>+H343+K343</f>
        <v>0.14200710399981006</v>
      </c>
      <c r="M343" s="12">
        <v>0.002524867238517879</v>
      </c>
      <c r="N343" s="12"/>
      <c r="O343" s="4"/>
      <c r="R343" s="351"/>
      <c r="S343" s="351"/>
    </row>
    <row r="344" spans="1:19" ht="12.75">
      <c r="A344" s="4"/>
      <c r="B344" s="4"/>
      <c r="C344" s="4"/>
      <c r="D344" s="4"/>
      <c r="E344" s="4"/>
      <c r="F344" s="4"/>
      <c r="G344" s="222"/>
      <c r="H344" s="222"/>
      <c r="I344" s="4"/>
      <c r="J344" s="4"/>
      <c r="K344" s="222"/>
      <c r="L344" s="89" t="s">
        <v>461</v>
      </c>
      <c r="M344" s="4"/>
      <c r="N344" s="4"/>
      <c r="O344" s="4"/>
      <c r="R344" s="351"/>
      <c r="S344" s="351"/>
    </row>
    <row r="345" spans="1:19" ht="12.75">
      <c r="A345" s="4" t="s">
        <v>190</v>
      </c>
      <c r="B345" s="4"/>
      <c r="C345" s="12">
        <v>0</v>
      </c>
      <c r="D345" s="4"/>
      <c r="E345" s="4"/>
      <c r="F345" s="4"/>
      <c r="G345" s="222"/>
      <c r="H345" s="222"/>
      <c r="I345" s="4"/>
      <c r="J345" s="4"/>
      <c r="K345" s="222"/>
      <c r="L345" s="89" t="s">
        <v>461</v>
      </c>
      <c r="M345" s="4"/>
      <c r="N345" s="4"/>
      <c r="O345" s="4"/>
      <c r="R345" s="351"/>
      <c r="S345" s="351"/>
    </row>
    <row r="346" spans="1:19" ht="12.75">
      <c r="A346" s="3" t="s">
        <v>91</v>
      </c>
      <c r="B346" s="4"/>
      <c r="C346" s="4"/>
      <c r="D346" s="4"/>
      <c r="E346" s="4"/>
      <c r="F346" s="4"/>
      <c r="G346" s="222"/>
      <c r="H346" s="222"/>
      <c r="I346" s="4"/>
      <c r="J346" s="4"/>
      <c r="K346" s="222"/>
      <c r="L346" s="89" t="s">
        <v>461</v>
      </c>
      <c r="M346" s="4"/>
      <c r="N346" s="4"/>
      <c r="O346" s="4"/>
      <c r="R346" s="351"/>
      <c r="S346" s="351"/>
    </row>
    <row r="347" spans="1:19" ht="12.75">
      <c r="A347" s="3" t="s">
        <v>191</v>
      </c>
      <c r="B347" s="4"/>
      <c r="C347" s="12">
        <v>1.0000000000000002</v>
      </c>
      <c r="D347" s="12">
        <v>0.021571458166674176</v>
      </c>
      <c r="E347" s="12">
        <v>0.2625434630531613</v>
      </c>
      <c r="F347" s="12">
        <v>0.07556409793281799</v>
      </c>
      <c r="G347" s="229">
        <v>0</v>
      </c>
      <c r="H347" s="229">
        <v>0.11393616033870556</v>
      </c>
      <c r="I347" s="12">
        <v>0.44099472443823223</v>
      </c>
      <c r="J347" s="12">
        <v>0.054794285170786515</v>
      </c>
      <c r="K347" s="229">
        <v>0.028070943661104495</v>
      </c>
      <c r="L347" s="170">
        <f>+H347+K347</f>
        <v>0.14200710399981006</v>
      </c>
      <c r="M347" s="12">
        <v>0.002524867238517879</v>
      </c>
      <c r="N347" s="12"/>
      <c r="O347" s="4"/>
      <c r="R347" s="351"/>
      <c r="S347" s="351"/>
    </row>
    <row r="348" spans="1:19" ht="12.75">
      <c r="A348" s="4"/>
      <c r="B348" s="4"/>
      <c r="C348" s="4"/>
      <c r="D348" s="4"/>
      <c r="E348" s="4"/>
      <c r="F348" s="4"/>
      <c r="G348" s="222"/>
      <c r="H348" s="222"/>
      <c r="I348" s="4"/>
      <c r="J348" s="4"/>
      <c r="K348" s="222"/>
      <c r="L348" s="89" t="s">
        <v>461</v>
      </c>
      <c r="M348" s="4"/>
      <c r="N348" s="4"/>
      <c r="O348" s="4"/>
      <c r="R348" s="351"/>
      <c r="S348" s="351"/>
    </row>
    <row r="349" spans="1:19" ht="12.75">
      <c r="A349" s="4"/>
      <c r="B349" s="4"/>
      <c r="C349" s="4"/>
      <c r="D349" s="4"/>
      <c r="E349" s="4"/>
      <c r="F349" s="4"/>
      <c r="G349" s="222"/>
      <c r="H349" s="222"/>
      <c r="I349" s="4"/>
      <c r="J349" s="4"/>
      <c r="K349" s="222"/>
      <c r="L349" s="89" t="s">
        <v>461</v>
      </c>
      <c r="M349" s="4"/>
      <c r="N349" s="4"/>
      <c r="O349" s="4"/>
      <c r="R349" s="351"/>
      <c r="S349" s="351"/>
    </row>
    <row r="350" spans="1:19" ht="12.75">
      <c r="A350" s="4"/>
      <c r="B350" s="4"/>
      <c r="C350" s="4"/>
      <c r="D350" s="4"/>
      <c r="E350" s="4"/>
      <c r="F350" s="4"/>
      <c r="G350" s="222"/>
      <c r="H350" s="222"/>
      <c r="I350" s="4"/>
      <c r="J350" s="4"/>
      <c r="K350" s="222"/>
      <c r="L350" s="89" t="s">
        <v>461</v>
      </c>
      <c r="M350" s="4"/>
      <c r="N350" s="4"/>
      <c r="O350" s="4"/>
      <c r="R350" s="351"/>
      <c r="S350" s="351"/>
    </row>
    <row r="351" spans="1:19" ht="12.75">
      <c r="A351" s="4"/>
      <c r="B351" s="4"/>
      <c r="C351" s="8"/>
      <c r="D351" s="4"/>
      <c r="E351" s="4"/>
      <c r="F351" s="4"/>
      <c r="G351" s="222"/>
      <c r="H351" s="222"/>
      <c r="I351" s="4"/>
      <c r="J351" s="4"/>
      <c r="K351" s="222"/>
      <c r="L351" s="89" t="s">
        <v>461</v>
      </c>
      <c r="M351" s="4"/>
      <c r="N351" s="4"/>
      <c r="O351" s="4"/>
      <c r="R351" s="351"/>
      <c r="S351" s="351"/>
    </row>
    <row r="352" spans="1:19" ht="12.75">
      <c r="A352" s="4" t="s">
        <v>192</v>
      </c>
      <c r="B352" s="4"/>
      <c r="C352" s="8">
        <v>23060386446.373466</v>
      </c>
      <c r="D352" s="8">
        <v>535437689.3065745</v>
      </c>
      <c r="E352" s="8">
        <v>6276879176.366857</v>
      </c>
      <c r="F352" s="8">
        <v>1782291578.7019286</v>
      </c>
      <c r="G352" s="227">
        <v>0</v>
      </c>
      <c r="H352" s="227">
        <v>2615168699.40872</v>
      </c>
      <c r="I352" s="8">
        <v>9882207176.028315</v>
      </c>
      <c r="J352" s="8">
        <v>1273746116.959356</v>
      </c>
      <c r="K352" s="227">
        <v>638664756.4683528</v>
      </c>
      <c r="L352" s="88">
        <f>+H352+K352</f>
        <v>3253833455.877073</v>
      </c>
      <c r="M352" s="8">
        <v>55991253.13336617</v>
      </c>
      <c r="N352" s="4"/>
      <c r="O352" s="4"/>
      <c r="R352" s="351"/>
      <c r="S352" s="351"/>
    </row>
    <row r="353" spans="1:19" ht="12.75">
      <c r="A353" s="3" t="s">
        <v>31</v>
      </c>
      <c r="B353" s="4"/>
      <c r="C353" s="4"/>
      <c r="D353" s="4"/>
      <c r="E353" s="4"/>
      <c r="F353" s="4"/>
      <c r="G353" s="222"/>
      <c r="H353" s="222"/>
      <c r="I353" s="4"/>
      <c r="J353" s="4"/>
      <c r="K353" s="222"/>
      <c r="L353" s="89" t="s">
        <v>461</v>
      </c>
      <c r="M353" s="4"/>
      <c r="N353" s="4"/>
      <c r="O353" s="4"/>
      <c r="R353" s="351"/>
      <c r="S353" s="351"/>
    </row>
    <row r="354" spans="1:19" ht="12.75">
      <c r="A354" s="3" t="s">
        <v>193</v>
      </c>
      <c r="B354" s="4"/>
      <c r="C354" s="12">
        <v>1</v>
      </c>
      <c r="D354" s="12">
        <v>0.02321893826678602</v>
      </c>
      <c r="E354" s="12">
        <v>0.27219314780190834</v>
      </c>
      <c r="F354" s="12">
        <v>0.07728801869156084</v>
      </c>
      <c r="G354" s="229">
        <v>0</v>
      </c>
      <c r="H354" s="229">
        <v>0.11340524173305812</v>
      </c>
      <c r="I354" s="12">
        <v>0.4285360611371027</v>
      </c>
      <c r="J354" s="12">
        <v>0.055235245945311054</v>
      </c>
      <c r="K354" s="229">
        <v>0.027695318894744317</v>
      </c>
      <c r="L354" s="170">
        <f>+H354+K354</f>
        <v>0.14110056062780243</v>
      </c>
      <c r="M354" s="12">
        <v>0.0024280275295287383</v>
      </c>
      <c r="N354" s="4"/>
      <c r="O354" s="4"/>
      <c r="R354" s="351"/>
      <c r="S354" s="351"/>
    </row>
    <row r="355" spans="1:19" ht="12.75">
      <c r="A355" s="4"/>
      <c r="B355" s="4"/>
      <c r="C355" s="12"/>
      <c r="D355" s="4"/>
      <c r="E355" s="4"/>
      <c r="F355" s="4"/>
      <c r="G355" s="222"/>
      <c r="H355" s="222"/>
      <c r="I355" s="4"/>
      <c r="J355" s="4"/>
      <c r="K355" s="222"/>
      <c r="L355" s="89" t="s">
        <v>461</v>
      </c>
      <c r="M355" s="4"/>
      <c r="N355" s="4"/>
      <c r="O355" s="4"/>
      <c r="R355" s="351"/>
      <c r="S355" s="351"/>
    </row>
    <row r="356" spans="1:19" ht="12.75">
      <c r="A356" s="4"/>
      <c r="B356" s="4"/>
      <c r="C356" s="4"/>
      <c r="D356" s="4"/>
      <c r="E356" s="4"/>
      <c r="F356" s="4"/>
      <c r="G356" s="222"/>
      <c r="H356" s="222"/>
      <c r="I356" s="4"/>
      <c r="J356" s="4"/>
      <c r="K356" s="222"/>
      <c r="L356" s="89" t="s">
        <v>461</v>
      </c>
      <c r="M356" s="4"/>
      <c r="N356" s="4"/>
      <c r="O356" s="4"/>
      <c r="R356" s="351"/>
      <c r="S356" s="351"/>
    </row>
    <row r="357" spans="1:19" ht="12.75">
      <c r="A357" s="4"/>
      <c r="B357" s="4"/>
      <c r="C357" s="4"/>
      <c r="D357" s="4"/>
      <c r="E357" s="4"/>
      <c r="F357" s="4"/>
      <c r="G357" s="222"/>
      <c r="H357" s="222"/>
      <c r="I357" s="4"/>
      <c r="J357" s="4"/>
      <c r="K357" s="222"/>
      <c r="L357" s="89" t="s">
        <v>461</v>
      </c>
      <c r="M357" s="4"/>
      <c r="N357" s="4"/>
      <c r="O357" s="4"/>
      <c r="R357" s="351"/>
      <c r="S357" s="351"/>
    </row>
    <row r="358" spans="1:19" ht="12.75">
      <c r="A358" s="4"/>
      <c r="B358" s="4"/>
      <c r="C358" s="4"/>
      <c r="D358" s="4"/>
      <c r="E358" s="4"/>
      <c r="F358" s="4"/>
      <c r="G358" s="222"/>
      <c r="H358" s="222"/>
      <c r="I358" s="4"/>
      <c r="J358" s="4"/>
      <c r="K358" s="222"/>
      <c r="L358" s="89" t="s">
        <v>461</v>
      </c>
      <c r="M358" s="4"/>
      <c r="N358" s="4"/>
      <c r="O358" s="4"/>
      <c r="R358" s="351"/>
      <c r="S358" s="351"/>
    </row>
    <row r="359" spans="1:19" ht="12.75">
      <c r="A359" s="3" t="s">
        <v>135</v>
      </c>
      <c r="B359" s="4"/>
      <c r="C359" s="4"/>
      <c r="D359" s="4"/>
      <c r="E359" s="4"/>
      <c r="F359" s="4"/>
      <c r="G359" s="222"/>
      <c r="H359" s="222"/>
      <c r="I359" s="4"/>
      <c r="J359" s="4"/>
      <c r="K359" s="222"/>
      <c r="L359" s="89" t="s">
        <v>461</v>
      </c>
      <c r="M359" s="4"/>
      <c r="N359" s="4"/>
      <c r="O359" s="4"/>
      <c r="R359" s="351"/>
      <c r="S359" s="351"/>
    </row>
    <row r="360" spans="1:19" ht="12.75">
      <c r="A360" s="3" t="s">
        <v>194</v>
      </c>
      <c r="B360" s="4"/>
      <c r="C360" s="87" t="s">
        <v>149</v>
      </c>
      <c r="D360" s="87" t="s">
        <v>150</v>
      </c>
      <c r="E360" s="87" t="s">
        <v>151</v>
      </c>
      <c r="F360" s="87" t="s">
        <v>4</v>
      </c>
      <c r="G360" s="223" t="s">
        <v>152</v>
      </c>
      <c r="H360" s="223" t="s">
        <v>493</v>
      </c>
      <c r="I360" s="87" t="s">
        <v>153</v>
      </c>
      <c r="J360" s="87" t="s">
        <v>494</v>
      </c>
      <c r="K360" s="223" t="s">
        <v>495</v>
      </c>
      <c r="L360" s="87" t="s">
        <v>587</v>
      </c>
      <c r="M360" s="87" t="s">
        <v>154</v>
      </c>
      <c r="N360" s="87" t="s">
        <v>7</v>
      </c>
      <c r="O360" s="87" t="s">
        <v>8</v>
      </c>
      <c r="R360" s="351"/>
      <c r="S360" s="351"/>
    </row>
    <row r="361" spans="1:19" ht="12.75">
      <c r="A361" s="4"/>
      <c r="B361" s="4"/>
      <c r="C361" s="4"/>
      <c r="D361" s="4"/>
      <c r="E361" s="4"/>
      <c r="F361" s="4"/>
      <c r="G361" s="222"/>
      <c r="H361" s="222"/>
      <c r="I361" s="4"/>
      <c r="J361" s="4"/>
      <c r="K361" s="222"/>
      <c r="L361" s="89" t="s">
        <v>461</v>
      </c>
      <c r="M361" s="4"/>
      <c r="N361" s="4"/>
      <c r="O361" s="4"/>
      <c r="R361" s="351"/>
      <c r="S361" s="351"/>
    </row>
    <row r="362" spans="1:19" ht="12.75">
      <c r="A362" s="4" t="s">
        <v>195</v>
      </c>
      <c r="B362" s="4"/>
      <c r="C362" s="8">
        <v>158260466.53040755</v>
      </c>
      <c r="D362" s="8">
        <v>14243810.627971992</v>
      </c>
      <c r="E362" s="8">
        <v>69557065.72790596</v>
      </c>
      <c r="F362" s="8">
        <v>17573112.76344741</v>
      </c>
      <c r="G362" s="227">
        <v>0</v>
      </c>
      <c r="H362" s="227">
        <v>41741312.60788323</v>
      </c>
      <c r="I362" s="8">
        <v>51025717.30346304</v>
      </c>
      <c r="J362" s="8">
        <v>2013422.0617575608</v>
      </c>
      <c r="K362" s="227">
        <v>-25836291.330494188</v>
      </c>
      <c r="L362" s="88">
        <f>+H362+K362</f>
        <v>15905021.277389042</v>
      </c>
      <c r="M362" s="8">
        <v>-3362103.782098821</v>
      </c>
      <c r="N362" s="8">
        <v>656571.5329050161</v>
      </c>
      <c r="O362" s="8">
        <v>-9352150.98233518</v>
      </c>
      <c r="R362" s="351"/>
      <c r="S362" s="351"/>
    </row>
    <row r="363" spans="1:19" ht="12.75">
      <c r="A363" s="4" t="s">
        <v>196</v>
      </c>
      <c r="B363" s="4"/>
      <c r="C363" s="24">
        <v>277514.97981512547</v>
      </c>
      <c r="D363" s="24">
        <v>0</v>
      </c>
      <c r="E363" s="24">
        <v>0</v>
      </c>
      <c r="F363" s="24">
        <v>0</v>
      </c>
      <c r="G363" s="235">
        <v>0</v>
      </c>
      <c r="H363" s="235">
        <v>0</v>
      </c>
      <c r="I363" s="24">
        <v>0</v>
      </c>
      <c r="J363" s="24">
        <v>0</v>
      </c>
      <c r="K363" s="235">
        <v>0</v>
      </c>
      <c r="L363" s="174">
        <f>+H363+K363</f>
        <v>0</v>
      </c>
      <c r="M363" s="24">
        <v>0</v>
      </c>
      <c r="N363" s="24">
        <v>275913.1202110075</v>
      </c>
      <c r="O363" s="24">
        <v>1601.8596041373164</v>
      </c>
      <c r="R363" s="351"/>
      <c r="S363" s="351"/>
    </row>
    <row r="364" spans="1:19" ht="12.75">
      <c r="A364" s="4"/>
      <c r="B364" s="4"/>
      <c r="C364" s="8">
        <v>158537981.51022267</v>
      </c>
      <c r="D364" s="8">
        <v>14243810.627971992</v>
      </c>
      <c r="E364" s="8">
        <v>69557065.72790596</v>
      </c>
      <c r="F364" s="8">
        <v>17573112.76344741</v>
      </c>
      <c r="G364" s="227">
        <v>0</v>
      </c>
      <c r="H364" s="227">
        <v>41741312.60788323</v>
      </c>
      <c r="I364" s="8">
        <v>51025717.30346304</v>
      </c>
      <c r="J364" s="8">
        <v>2013422.0617575608</v>
      </c>
      <c r="K364" s="227">
        <v>-25836291.330494188</v>
      </c>
      <c r="L364" s="88">
        <f>+H364+K364</f>
        <v>15905021.277389042</v>
      </c>
      <c r="M364" s="8">
        <v>-3362103.782098821</v>
      </c>
      <c r="N364" s="8">
        <v>932484.6531160236</v>
      </c>
      <c r="O364" s="8">
        <v>-9350549.122731043</v>
      </c>
      <c r="R364" s="351"/>
      <c r="S364" s="351"/>
    </row>
    <row r="365" spans="1:19" ht="12.75">
      <c r="A365" s="4"/>
      <c r="B365" s="4"/>
      <c r="C365" s="4"/>
      <c r="D365" s="4"/>
      <c r="E365" s="4"/>
      <c r="F365" s="4"/>
      <c r="G365" s="222"/>
      <c r="H365" s="222"/>
      <c r="I365" s="4"/>
      <c r="J365" s="4"/>
      <c r="K365" s="222"/>
      <c r="L365" s="89" t="s">
        <v>461</v>
      </c>
      <c r="M365" s="4"/>
      <c r="N365" s="4"/>
      <c r="O365" s="4"/>
      <c r="R365" s="351"/>
      <c r="S365" s="351"/>
    </row>
    <row r="366" spans="1:19" ht="12.75">
      <c r="A366" s="3" t="s">
        <v>197</v>
      </c>
      <c r="B366" s="4"/>
      <c r="C366" s="12">
        <v>0.9999999999999906</v>
      </c>
      <c r="D366" s="12">
        <v>0.08984478351677222</v>
      </c>
      <c r="E366" s="12">
        <v>0.4387407046898781</v>
      </c>
      <c r="F366" s="12">
        <v>0.11084481205101177</v>
      </c>
      <c r="G366" s="229">
        <v>0</v>
      </c>
      <c r="H366" s="229">
        <v>0.2632890378082158</v>
      </c>
      <c r="I366" s="12">
        <v>0.32185169015901</v>
      </c>
      <c r="J366" s="12">
        <v>0.012699935009754956</v>
      </c>
      <c r="K366" s="229">
        <v>-0.16296594093339228</v>
      </c>
      <c r="L366" s="170">
        <f>+H366+K366</f>
        <v>0.10032309687482349</v>
      </c>
      <c r="M366" s="12">
        <v>-0.02120692940626363</v>
      </c>
      <c r="N366" s="12">
        <v>0.00588177447595355</v>
      </c>
      <c r="O366" s="12">
        <v>-0.058979867370949915</v>
      </c>
      <c r="R366" s="351"/>
      <c r="S366" s="351"/>
    </row>
    <row r="367" spans="1:19" ht="12.75">
      <c r="A367" s="3"/>
      <c r="B367" s="4"/>
      <c r="C367" s="4"/>
      <c r="D367" s="4"/>
      <c r="E367" s="4"/>
      <c r="F367" s="4"/>
      <c r="G367" s="222"/>
      <c r="H367" s="222"/>
      <c r="I367" s="4"/>
      <c r="J367" s="4"/>
      <c r="K367" s="222"/>
      <c r="L367" s="89" t="s">
        <v>461</v>
      </c>
      <c r="M367" s="4"/>
      <c r="N367" s="4"/>
      <c r="O367" s="4"/>
      <c r="R367" s="351"/>
      <c r="S367" s="351"/>
    </row>
    <row r="368" spans="1:19" ht="12.75">
      <c r="A368" s="4" t="s">
        <v>198</v>
      </c>
      <c r="B368" s="4"/>
      <c r="C368" s="4"/>
      <c r="D368" s="4"/>
      <c r="E368" s="4"/>
      <c r="F368" s="4"/>
      <c r="G368" s="237"/>
      <c r="H368" s="222"/>
      <c r="I368" s="4"/>
      <c r="J368" s="4"/>
      <c r="K368" s="222"/>
      <c r="L368" s="89" t="s">
        <v>461</v>
      </c>
      <c r="M368" s="4"/>
      <c r="N368" s="4"/>
      <c r="O368" s="4"/>
      <c r="R368" s="351"/>
      <c r="S368" s="351"/>
    </row>
    <row r="369" spans="1:19" ht="12.75">
      <c r="A369" s="4"/>
      <c r="B369" s="4"/>
      <c r="C369" s="4"/>
      <c r="D369" s="4"/>
      <c r="E369" s="4"/>
      <c r="F369" s="4"/>
      <c r="G369" s="222"/>
      <c r="H369" s="222"/>
      <c r="I369" s="4"/>
      <c r="J369" s="4"/>
      <c r="K369" s="222"/>
      <c r="L369" s="89" t="s">
        <v>461</v>
      </c>
      <c r="M369" s="4"/>
      <c r="N369" s="4"/>
      <c r="O369" s="4"/>
      <c r="R369" s="351"/>
      <c r="S369" s="351"/>
    </row>
    <row r="370" spans="1:19" ht="12.75">
      <c r="A370" s="4"/>
      <c r="B370" s="4"/>
      <c r="C370" s="4"/>
      <c r="D370" s="4"/>
      <c r="E370" s="4"/>
      <c r="F370" s="4"/>
      <c r="G370" s="222"/>
      <c r="H370" s="222"/>
      <c r="I370" s="4"/>
      <c r="J370" s="4"/>
      <c r="K370" s="222"/>
      <c r="L370" s="89" t="s">
        <v>461</v>
      </c>
      <c r="M370" s="4"/>
      <c r="N370" s="4"/>
      <c r="O370" s="4"/>
      <c r="R370" s="351"/>
      <c r="S370" s="351"/>
    </row>
    <row r="371" spans="1:19" ht="12.75">
      <c r="A371" s="4"/>
      <c r="B371" s="4"/>
      <c r="C371" s="4"/>
      <c r="D371" s="4"/>
      <c r="E371" s="4"/>
      <c r="F371" s="4"/>
      <c r="G371" s="222"/>
      <c r="H371" s="222"/>
      <c r="I371" s="4"/>
      <c r="J371" s="4"/>
      <c r="K371" s="222"/>
      <c r="L371" s="89" t="s">
        <v>588</v>
      </c>
      <c r="M371" s="4"/>
      <c r="N371" s="4"/>
      <c r="O371" s="4"/>
      <c r="R371" s="351"/>
      <c r="S371" s="351"/>
    </row>
    <row r="372" spans="1:19" ht="12.75">
      <c r="A372" s="4"/>
      <c r="B372" s="4"/>
      <c r="C372" s="4"/>
      <c r="D372" s="4"/>
      <c r="E372" s="4"/>
      <c r="F372" s="4"/>
      <c r="G372" s="222"/>
      <c r="H372" s="222"/>
      <c r="I372" s="4"/>
      <c r="J372" s="4"/>
      <c r="K372" s="222"/>
      <c r="L372" s="89" t="s">
        <v>461</v>
      </c>
      <c r="M372" s="4"/>
      <c r="N372" s="4"/>
      <c r="O372" s="4"/>
      <c r="R372" s="351"/>
      <c r="S372" s="351"/>
    </row>
    <row r="373" spans="1:19" ht="12.75">
      <c r="A373" s="4"/>
      <c r="B373" s="4"/>
      <c r="C373" s="4"/>
      <c r="D373" s="4"/>
      <c r="E373" s="4"/>
      <c r="F373" s="7"/>
      <c r="G373" s="225"/>
      <c r="H373" s="225"/>
      <c r="I373" s="4"/>
      <c r="J373" s="4"/>
      <c r="K373" s="222"/>
      <c r="L373" s="89" t="s">
        <v>461</v>
      </c>
      <c r="M373" s="4"/>
      <c r="N373" s="4"/>
      <c r="O373" s="4"/>
      <c r="R373" s="351"/>
      <c r="S373" s="351"/>
    </row>
    <row r="374" spans="1:19" ht="12.75">
      <c r="A374" s="4"/>
      <c r="B374" s="4"/>
      <c r="C374" s="4"/>
      <c r="D374" s="4"/>
      <c r="E374" s="4"/>
      <c r="F374" s="4"/>
      <c r="G374" s="222"/>
      <c r="H374" s="222"/>
      <c r="I374" s="4"/>
      <c r="J374" s="4"/>
      <c r="K374" s="222"/>
      <c r="L374" s="89" t="s">
        <v>461</v>
      </c>
      <c r="M374" s="4"/>
      <c r="N374" s="4"/>
      <c r="O374" s="4"/>
      <c r="R374" s="351"/>
      <c r="S374" s="351"/>
    </row>
    <row r="375" spans="1:19" ht="12.75">
      <c r="A375" s="5" t="s">
        <v>503</v>
      </c>
      <c r="B375" s="4"/>
      <c r="C375" s="87" t="s">
        <v>149</v>
      </c>
      <c r="D375" s="87" t="s">
        <v>150</v>
      </c>
      <c r="E375" s="87" t="s">
        <v>151</v>
      </c>
      <c r="F375" s="87" t="s">
        <v>4</v>
      </c>
      <c r="G375" s="223" t="s">
        <v>152</v>
      </c>
      <c r="H375" s="223" t="s">
        <v>493</v>
      </c>
      <c r="I375" s="87" t="s">
        <v>153</v>
      </c>
      <c r="J375" s="87" t="s">
        <v>494</v>
      </c>
      <c r="K375" s="223" t="s">
        <v>495</v>
      </c>
      <c r="L375" s="87" t="s">
        <v>587</v>
      </c>
      <c r="M375" s="87" t="s">
        <v>154</v>
      </c>
      <c r="N375" s="87" t="s">
        <v>7</v>
      </c>
      <c r="O375" s="87" t="s">
        <v>8</v>
      </c>
      <c r="R375" s="351"/>
      <c r="S375" s="351"/>
    </row>
    <row r="376" spans="1:19" ht="12.75">
      <c r="A376" s="4"/>
      <c r="B376" s="4"/>
      <c r="C376" s="4"/>
      <c r="D376" s="4"/>
      <c r="E376" s="4"/>
      <c r="F376" s="4"/>
      <c r="G376" s="222"/>
      <c r="H376" s="222"/>
      <c r="I376" s="4"/>
      <c r="J376" s="4"/>
      <c r="K376" s="222"/>
      <c r="L376" s="89" t="s">
        <v>461</v>
      </c>
      <c r="M376" s="4"/>
      <c r="N376" s="4"/>
      <c r="O376" s="4"/>
      <c r="R376" s="351"/>
      <c r="S376" s="351"/>
    </row>
    <row r="377" spans="1:19" ht="12.75">
      <c r="A377" s="4" t="s">
        <v>504</v>
      </c>
      <c r="B377" s="4"/>
      <c r="C377" s="4"/>
      <c r="D377" s="4"/>
      <c r="E377" s="4"/>
      <c r="F377" s="4"/>
      <c r="G377" s="222"/>
      <c r="H377" s="222"/>
      <c r="I377" s="4"/>
      <c r="J377" s="4"/>
      <c r="K377" s="222"/>
      <c r="L377" s="89" t="s">
        <v>461</v>
      </c>
      <c r="M377" s="4"/>
      <c r="N377" s="4"/>
      <c r="O377" s="4"/>
      <c r="R377" s="351"/>
      <c r="S377" s="351"/>
    </row>
    <row r="378" spans="1:19" ht="12.75">
      <c r="A378" s="4" t="s">
        <v>200</v>
      </c>
      <c r="B378" s="4" t="s">
        <v>10</v>
      </c>
      <c r="C378" s="8">
        <v>0</v>
      </c>
      <c r="D378" s="18">
        <v>0</v>
      </c>
      <c r="E378" s="18">
        <v>0</v>
      </c>
      <c r="F378" s="18">
        <v>0</v>
      </c>
      <c r="G378" s="232">
        <v>0</v>
      </c>
      <c r="H378" s="232">
        <v>0</v>
      </c>
      <c r="I378" s="18">
        <v>0</v>
      </c>
      <c r="J378" s="18">
        <v>0</v>
      </c>
      <c r="K378" s="232">
        <v>0</v>
      </c>
      <c r="L378" s="172">
        <f aca="true" t="shared" si="6" ref="L378:L383">+H378+K378</f>
        <v>0</v>
      </c>
      <c r="M378" s="18">
        <v>0</v>
      </c>
      <c r="N378" s="18">
        <v>0</v>
      </c>
      <c r="O378" s="18">
        <v>0</v>
      </c>
      <c r="R378" s="351"/>
      <c r="S378" s="351"/>
    </row>
    <row r="379" spans="1:19" ht="12.75">
      <c r="A379" s="4" t="s">
        <v>201</v>
      </c>
      <c r="B379" s="4" t="s">
        <v>10</v>
      </c>
      <c r="C379" s="8">
        <v>0</v>
      </c>
      <c r="D379" s="18">
        <v>0</v>
      </c>
      <c r="E379" s="18">
        <v>0</v>
      </c>
      <c r="F379" s="18">
        <v>0</v>
      </c>
      <c r="G379" s="232">
        <v>0</v>
      </c>
      <c r="H379" s="232">
        <v>0</v>
      </c>
      <c r="I379" s="18">
        <v>0</v>
      </c>
      <c r="J379" s="18">
        <v>0</v>
      </c>
      <c r="K379" s="232">
        <v>0</v>
      </c>
      <c r="L379" s="172">
        <f t="shared" si="6"/>
        <v>0</v>
      </c>
      <c r="M379" s="18">
        <v>0</v>
      </c>
      <c r="N379" s="18">
        <v>0</v>
      </c>
      <c r="O379" s="18">
        <v>0</v>
      </c>
      <c r="R379" s="351"/>
      <c r="S379" s="351"/>
    </row>
    <row r="380" spans="1:19" ht="12.75">
      <c r="A380" s="4" t="s">
        <v>202</v>
      </c>
      <c r="B380" s="4" t="s">
        <v>10</v>
      </c>
      <c r="C380" s="8">
        <v>0</v>
      </c>
      <c r="D380" s="18">
        <v>0</v>
      </c>
      <c r="E380" s="18">
        <v>0</v>
      </c>
      <c r="F380" s="18">
        <v>0</v>
      </c>
      <c r="G380" s="232">
        <v>0</v>
      </c>
      <c r="H380" s="232">
        <v>0</v>
      </c>
      <c r="I380" s="18">
        <v>0</v>
      </c>
      <c r="J380" s="18">
        <v>0</v>
      </c>
      <c r="K380" s="232">
        <v>0</v>
      </c>
      <c r="L380" s="172">
        <f t="shared" si="6"/>
        <v>0</v>
      </c>
      <c r="M380" s="18">
        <v>0</v>
      </c>
      <c r="N380" s="18">
        <v>0</v>
      </c>
      <c r="O380" s="18">
        <v>0</v>
      </c>
      <c r="R380" s="351"/>
      <c r="S380" s="351"/>
    </row>
    <row r="381" spans="1:19" ht="12.75">
      <c r="A381" s="4" t="s">
        <v>203</v>
      </c>
      <c r="B381" s="4" t="s">
        <v>10</v>
      </c>
      <c r="C381" s="8">
        <v>0</v>
      </c>
      <c r="D381" s="18">
        <v>0</v>
      </c>
      <c r="E381" s="18">
        <v>0</v>
      </c>
      <c r="F381" s="18">
        <v>0</v>
      </c>
      <c r="G381" s="232">
        <v>0</v>
      </c>
      <c r="H381" s="232">
        <v>0</v>
      </c>
      <c r="I381" s="18">
        <v>0</v>
      </c>
      <c r="J381" s="18">
        <v>0</v>
      </c>
      <c r="K381" s="232">
        <v>0</v>
      </c>
      <c r="L381" s="172">
        <f t="shared" si="6"/>
        <v>0</v>
      </c>
      <c r="M381" s="18">
        <v>0</v>
      </c>
      <c r="N381" s="18">
        <v>0</v>
      </c>
      <c r="O381" s="18">
        <v>0</v>
      </c>
      <c r="R381" s="351"/>
      <c r="S381" s="351"/>
    </row>
    <row r="382" spans="1:19" ht="12.75">
      <c r="A382" s="4" t="s">
        <v>204</v>
      </c>
      <c r="B382" s="4" t="s">
        <v>10</v>
      </c>
      <c r="C382" s="8">
        <v>0</v>
      </c>
      <c r="D382" s="18">
        <v>0</v>
      </c>
      <c r="E382" s="18">
        <v>0</v>
      </c>
      <c r="F382" s="18">
        <v>0</v>
      </c>
      <c r="G382" s="232">
        <v>0</v>
      </c>
      <c r="H382" s="232">
        <v>0</v>
      </c>
      <c r="I382" s="18">
        <v>0</v>
      </c>
      <c r="J382" s="18">
        <v>0</v>
      </c>
      <c r="K382" s="232">
        <v>0</v>
      </c>
      <c r="L382" s="172">
        <f t="shared" si="6"/>
        <v>0</v>
      </c>
      <c r="M382" s="18">
        <v>0</v>
      </c>
      <c r="N382" s="18">
        <v>0</v>
      </c>
      <c r="O382" s="18">
        <v>0</v>
      </c>
      <c r="R382" s="351"/>
      <c r="S382" s="351"/>
    </row>
    <row r="383" spans="1:19" ht="12.75">
      <c r="A383" s="4" t="s">
        <v>112</v>
      </c>
      <c r="B383" s="4" t="s">
        <v>113</v>
      </c>
      <c r="C383" s="23">
        <v>0</v>
      </c>
      <c r="D383" s="23">
        <v>0</v>
      </c>
      <c r="E383" s="23">
        <v>0</v>
      </c>
      <c r="F383" s="23">
        <v>0</v>
      </c>
      <c r="G383" s="234">
        <v>0</v>
      </c>
      <c r="H383" s="234">
        <v>0</v>
      </c>
      <c r="I383" s="23">
        <v>0</v>
      </c>
      <c r="J383" s="23">
        <v>0</v>
      </c>
      <c r="K383" s="234">
        <v>0</v>
      </c>
      <c r="L383" s="173">
        <f t="shared" si="6"/>
        <v>0</v>
      </c>
      <c r="M383" s="23">
        <v>0</v>
      </c>
      <c r="N383" s="23">
        <v>0</v>
      </c>
      <c r="O383" s="23">
        <v>0</v>
      </c>
      <c r="R383" s="351"/>
      <c r="S383" s="351"/>
    </row>
    <row r="384" spans="1:19" ht="12.75">
      <c r="A384" s="4"/>
      <c r="B384" s="4"/>
      <c r="C384" s="8"/>
      <c r="D384" s="8"/>
      <c r="E384" s="8"/>
      <c r="F384" s="8"/>
      <c r="G384" s="227"/>
      <c r="H384" s="227"/>
      <c r="I384" s="8"/>
      <c r="J384" s="8"/>
      <c r="K384" s="227"/>
      <c r="L384" s="88" t="s">
        <v>461</v>
      </c>
      <c r="M384" s="8"/>
      <c r="N384" s="8"/>
      <c r="O384" s="8"/>
      <c r="R384" s="351"/>
      <c r="S384" s="351"/>
    </row>
    <row r="385" spans="1:19" ht="12.75">
      <c r="A385" s="4" t="s">
        <v>505</v>
      </c>
      <c r="B385" s="4"/>
      <c r="C385" s="8">
        <v>0</v>
      </c>
      <c r="D385" s="8">
        <v>0</v>
      </c>
      <c r="E385" s="8">
        <v>0</v>
      </c>
      <c r="F385" s="8">
        <v>0</v>
      </c>
      <c r="G385" s="227">
        <v>0</v>
      </c>
      <c r="H385" s="227">
        <v>0</v>
      </c>
      <c r="I385" s="8">
        <v>0</v>
      </c>
      <c r="J385" s="8">
        <v>0</v>
      </c>
      <c r="K385" s="227">
        <v>0</v>
      </c>
      <c r="L385" s="88">
        <f>+H385+K385</f>
        <v>0</v>
      </c>
      <c r="M385" s="8">
        <v>0</v>
      </c>
      <c r="N385" s="8">
        <v>0</v>
      </c>
      <c r="O385" s="8">
        <v>0</v>
      </c>
      <c r="R385" s="351"/>
      <c r="S385" s="351"/>
    </row>
    <row r="386" spans="1:19" ht="12.75">
      <c r="A386" s="4"/>
      <c r="B386" s="4"/>
      <c r="C386" s="8"/>
      <c r="D386" s="8"/>
      <c r="E386" s="8"/>
      <c r="F386" s="8"/>
      <c r="G386" s="227"/>
      <c r="H386" s="227"/>
      <c r="I386" s="8"/>
      <c r="J386" s="8"/>
      <c r="K386" s="227"/>
      <c r="L386" s="88" t="s">
        <v>461</v>
      </c>
      <c r="M386" s="8"/>
      <c r="N386" s="8"/>
      <c r="O386" s="8"/>
      <c r="R386" s="351"/>
      <c r="S386" s="351"/>
    </row>
    <row r="387" spans="1:19" ht="12.75">
      <c r="A387" s="4" t="s">
        <v>466</v>
      </c>
      <c r="B387" s="4"/>
      <c r="C387" s="8"/>
      <c r="D387" s="8"/>
      <c r="E387" s="8"/>
      <c r="F387" s="8"/>
      <c r="G387" s="227"/>
      <c r="H387" s="227"/>
      <c r="I387" s="8"/>
      <c r="J387" s="8"/>
      <c r="K387" s="227"/>
      <c r="L387" s="88" t="s">
        <v>461</v>
      </c>
      <c r="M387" s="8"/>
      <c r="N387" s="8"/>
      <c r="O387" s="8"/>
      <c r="R387" s="351"/>
      <c r="S387" s="351"/>
    </row>
    <row r="388" spans="1:19" ht="12.75">
      <c r="A388" s="4" t="s">
        <v>200</v>
      </c>
      <c r="B388" s="4" t="s">
        <v>10</v>
      </c>
      <c r="C388" s="8">
        <v>0</v>
      </c>
      <c r="D388" s="8">
        <v>0</v>
      </c>
      <c r="E388" s="8">
        <v>0</v>
      </c>
      <c r="F388" s="8">
        <v>0</v>
      </c>
      <c r="G388" s="227">
        <v>0</v>
      </c>
      <c r="H388" s="227">
        <v>0</v>
      </c>
      <c r="I388" s="8">
        <v>0</v>
      </c>
      <c r="J388" s="8">
        <v>0</v>
      </c>
      <c r="K388" s="227">
        <v>0</v>
      </c>
      <c r="L388" s="88">
        <f>+H388+K388</f>
        <v>0</v>
      </c>
      <c r="M388" s="8">
        <v>0</v>
      </c>
      <c r="N388" s="8">
        <v>0</v>
      </c>
      <c r="O388" s="8">
        <v>0</v>
      </c>
      <c r="R388" s="351"/>
      <c r="S388" s="351"/>
    </row>
    <row r="389" spans="1:19" ht="12.75">
      <c r="A389" s="4" t="s">
        <v>201</v>
      </c>
      <c r="B389" s="4" t="s">
        <v>10</v>
      </c>
      <c r="C389" s="8">
        <v>0</v>
      </c>
      <c r="D389" s="8">
        <v>0</v>
      </c>
      <c r="E389" s="8">
        <v>0</v>
      </c>
      <c r="F389" s="8">
        <v>0</v>
      </c>
      <c r="G389" s="227">
        <v>0</v>
      </c>
      <c r="H389" s="227">
        <v>0</v>
      </c>
      <c r="I389" s="8">
        <v>0</v>
      </c>
      <c r="J389" s="8">
        <v>0</v>
      </c>
      <c r="K389" s="227">
        <v>0</v>
      </c>
      <c r="L389" s="88">
        <f>+H389+K389</f>
        <v>0</v>
      </c>
      <c r="M389" s="8">
        <v>0</v>
      </c>
      <c r="N389" s="8">
        <v>0</v>
      </c>
      <c r="O389" s="8">
        <v>0</v>
      </c>
      <c r="R389" s="351"/>
      <c r="S389" s="351"/>
    </row>
    <row r="390" spans="1:19" ht="12.75">
      <c r="A390" s="4" t="s">
        <v>202</v>
      </c>
      <c r="B390" s="4" t="s">
        <v>10</v>
      </c>
      <c r="C390" s="8">
        <v>0</v>
      </c>
      <c r="D390" s="8">
        <v>0</v>
      </c>
      <c r="E390" s="8">
        <v>0</v>
      </c>
      <c r="F390" s="8">
        <v>0</v>
      </c>
      <c r="G390" s="227">
        <v>0</v>
      </c>
      <c r="H390" s="227">
        <v>0</v>
      </c>
      <c r="I390" s="8">
        <v>0</v>
      </c>
      <c r="J390" s="8">
        <v>0</v>
      </c>
      <c r="K390" s="227">
        <v>0</v>
      </c>
      <c r="L390" s="88">
        <f aca="true" t="shared" si="7" ref="L390:L452">+H390+K390</f>
        <v>0</v>
      </c>
      <c r="M390" s="8">
        <v>0</v>
      </c>
      <c r="N390" s="8">
        <v>0</v>
      </c>
      <c r="O390" s="8">
        <v>0</v>
      </c>
      <c r="R390" s="351"/>
      <c r="S390" s="351"/>
    </row>
    <row r="391" spans="1:19" ht="12.75">
      <c r="A391" s="4" t="s">
        <v>203</v>
      </c>
      <c r="B391" s="4" t="s">
        <v>10</v>
      </c>
      <c r="C391" s="8">
        <v>0</v>
      </c>
      <c r="D391" s="8">
        <v>0</v>
      </c>
      <c r="E391" s="8">
        <v>0</v>
      </c>
      <c r="F391" s="8">
        <v>0</v>
      </c>
      <c r="G391" s="227">
        <v>0</v>
      </c>
      <c r="H391" s="227">
        <v>0</v>
      </c>
      <c r="I391" s="8">
        <v>0</v>
      </c>
      <c r="J391" s="8">
        <v>0</v>
      </c>
      <c r="K391" s="227">
        <v>0</v>
      </c>
      <c r="L391" s="88">
        <f t="shared" si="7"/>
        <v>0</v>
      </c>
      <c r="M391" s="8">
        <v>0</v>
      </c>
      <c r="N391" s="8">
        <v>0</v>
      </c>
      <c r="O391" s="8">
        <v>0</v>
      </c>
      <c r="R391" s="351"/>
      <c r="S391" s="351"/>
    </row>
    <row r="392" spans="1:19" ht="12.75">
      <c r="A392" s="4" t="s">
        <v>204</v>
      </c>
      <c r="B392" s="4" t="s">
        <v>10</v>
      </c>
      <c r="C392" s="8">
        <v>0</v>
      </c>
      <c r="D392" s="8">
        <v>0</v>
      </c>
      <c r="E392" s="8">
        <v>0</v>
      </c>
      <c r="F392" s="8">
        <v>0</v>
      </c>
      <c r="G392" s="227">
        <v>0</v>
      </c>
      <c r="H392" s="227">
        <v>0</v>
      </c>
      <c r="I392" s="8">
        <v>0</v>
      </c>
      <c r="J392" s="8">
        <v>0</v>
      </c>
      <c r="K392" s="227">
        <v>0</v>
      </c>
      <c r="L392" s="88">
        <f t="shared" si="7"/>
        <v>0</v>
      </c>
      <c r="M392" s="8">
        <v>0</v>
      </c>
      <c r="N392" s="8">
        <v>0</v>
      </c>
      <c r="O392" s="8">
        <v>0</v>
      </c>
      <c r="R392" s="351"/>
      <c r="S392" s="351"/>
    </row>
    <row r="393" spans="1:19" ht="12.75">
      <c r="A393" s="4" t="s">
        <v>112</v>
      </c>
      <c r="B393" s="4" t="s">
        <v>113</v>
      </c>
      <c r="C393" s="23">
        <v>0</v>
      </c>
      <c r="D393" s="23">
        <v>0</v>
      </c>
      <c r="E393" s="23">
        <v>0</v>
      </c>
      <c r="F393" s="23">
        <v>0</v>
      </c>
      <c r="G393" s="234">
        <v>0</v>
      </c>
      <c r="H393" s="234">
        <v>0</v>
      </c>
      <c r="I393" s="23">
        <v>0</v>
      </c>
      <c r="J393" s="23">
        <v>0</v>
      </c>
      <c r="K393" s="234">
        <v>0</v>
      </c>
      <c r="L393" s="173">
        <f t="shared" si="7"/>
        <v>0</v>
      </c>
      <c r="M393" s="23">
        <v>0</v>
      </c>
      <c r="N393" s="23">
        <v>0</v>
      </c>
      <c r="O393" s="23">
        <v>0</v>
      </c>
      <c r="R393" s="351"/>
      <c r="S393" s="351"/>
    </row>
    <row r="394" spans="1:19" ht="12.75">
      <c r="A394" s="4"/>
      <c r="B394" s="4"/>
      <c r="C394" s="8"/>
      <c r="D394" s="8"/>
      <c r="E394" s="8"/>
      <c r="F394" s="8"/>
      <c r="G394" s="227"/>
      <c r="H394" s="227"/>
      <c r="I394" s="8"/>
      <c r="J394" s="8"/>
      <c r="K394" s="227"/>
      <c r="L394" s="88" t="s">
        <v>461</v>
      </c>
      <c r="M394" s="8"/>
      <c r="N394" s="8"/>
      <c r="O394" s="8"/>
      <c r="R394" s="351"/>
      <c r="S394" s="351"/>
    </row>
    <row r="395" spans="1:19" ht="12.75">
      <c r="A395" s="4" t="s">
        <v>506</v>
      </c>
      <c r="B395" s="4"/>
      <c r="C395" s="8">
        <v>0</v>
      </c>
      <c r="D395" s="8">
        <v>0</v>
      </c>
      <c r="E395" s="8">
        <v>0</v>
      </c>
      <c r="F395" s="8">
        <v>0</v>
      </c>
      <c r="G395" s="227">
        <v>0</v>
      </c>
      <c r="H395" s="227">
        <v>0</v>
      </c>
      <c r="I395" s="8">
        <v>0</v>
      </c>
      <c r="J395" s="8">
        <v>0</v>
      </c>
      <c r="K395" s="227">
        <v>0</v>
      </c>
      <c r="L395" s="88">
        <f t="shared" si="7"/>
        <v>0</v>
      </c>
      <c r="M395" s="8">
        <v>0</v>
      </c>
      <c r="N395" s="8">
        <v>0</v>
      </c>
      <c r="O395" s="8">
        <v>0</v>
      </c>
      <c r="R395" s="351"/>
      <c r="S395" s="351"/>
    </row>
    <row r="396" spans="1:19" ht="12.75">
      <c r="A396" s="4"/>
      <c r="B396" s="4"/>
      <c r="C396" s="8"/>
      <c r="D396" s="8"/>
      <c r="E396" s="8"/>
      <c r="F396" s="8"/>
      <c r="G396" s="227"/>
      <c r="H396" s="227"/>
      <c r="I396" s="8"/>
      <c r="J396" s="8"/>
      <c r="K396" s="227"/>
      <c r="L396" s="88" t="s">
        <v>461</v>
      </c>
      <c r="M396" s="8"/>
      <c r="N396" s="8"/>
      <c r="O396" s="8"/>
      <c r="R396" s="351"/>
      <c r="S396" s="351"/>
    </row>
    <row r="397" spans="1:19" ht="12.75">
      <c r="A397" s="4" t="s">
        <v>206</v>
      </c>
      <c r="B397" s="4"/>
      <c r="C397" s="8"/>
      <c r="D397" s="8"/>
      <c r="E397" s="8"/>
      <c r="F397" s="8"/>
      <c r="G397" s="227"/>
      <c r="H397" s="227"/>
      <c r="I397" s="8"/>
      <c r="J397" s="8"/>
      <c r="K397" s="227"/>
      <c r="L397" s="88" t="s">
        <v>461</v>
      </c>
      <c r="M397" s="8"/>
      <c r="N397" s="8"/>
      <c r="O397" s="8"/>
      <c r="R397" s="351"/>
      <c r="S397" s="351"/>
    </row>
    <row r="398" spans="1:19" ht="12.75">
      <c r="A398" s="89" t="s">
        <v>563</v>
      </c>
      <c r="B398" s="89" t="s">
        <v>10</v>
      </c>
      <c r="C398" s="8">
        <v>0</v>
      </c>
      <c r="D398" s="8">
        <v>0</v>
      </c>
      <c r="E398" s="8">
        <v>0</v>
      </c>
      <c r="F398" s="8">
        <v>0</v>
      </c>
      <c r="G398" s="227">
        <v>0</v>
      </c>
      <c r="H398" s="227">
        <v>0</v>
      </c>
      <c r="I398" s="8">
        <v>0</v>
      </c>
      <c r="J398" s="8">
        <v>0</v>
      </c>
      <c r="K398" s="227">
        <v>0</v>
      </c>
      <c r="L398" s="88">
        <f t="shared" si="7"/>
        <v>0</v>
      </c>
      <c r="M398" s="8">
        <v>0</v>
      </c>
      <c r="N398" s="8">
        <v>0</v>
      </c>
      <c r="O398" s="8">
        <v>0</v>
      </c>
      <c r="R398" s="351"/>
      <c r="S398" s="351"/>
    </row>
    <row r="399" spans="1:19" ht="12.75">
      <c r="A399" s="89" t="s">
        <v>564</v>
      </c>
      <c r="B399" s="89" t="s">
        <v>10</v>
      </c>
      <c r="C399" s="8">
        <v>0</v>
      </c>
      <c r="D399" s="8">
        <v>0</v>
      </c>
      <c r="E399" s="8">
        <v>0</v>
      </c>
      <c r="F399" s="8">
        <v>0</v>
      </c>
      <c r="G399" s="227">
        <v>0</v>
      </c>
      <c r="H399" s="227">
        <v>0</v>
      </c>
      <c r="I399" s="8">
        <v>0</v>
      </c>
      <c r="J399" s="8">
        <v>0</v>
      </c>
      <c r="K399" s="227">
        <v>0</v>
      </c>
      <c r="L399" s="88">
        <f t="shared" si="7"/>
        <v>0</v>
      </c>
      <c r="M399" s="8">
        <v>0</v>
      </c>
      <c r="N399" s="8">
        <v>0</v>
      </c>
      <c r="O399" s="8">
        <v>0</v>
      </c>
      <c r="R399" s="351"/>
      <c r="S399" s="351"/>
    </row>
    <row r="400" spans="1:19" ht="12.75">
      <c r="A400" s="89" t="s">
        <v>565</v>
      </c>
      <c r="B400" s="89" t="s">
        <v>10</v>
      </c>
      <c r="C400" s="8">
        <v>0</v>
      </c>
      <c r="D400" s="8">
        <v>0</v>
      </c>
      <c r="E400" s="8">
        <v>0</v>
      </c>
      <c r="F400" s="8">
        <v>0</v>
      </c>
      <c r="G400" s="227">
        <v>0</v>
      </c>
      <c r="H400" s="227">
        <v>0</v>
      </c>
      <c r="I400" s="8">
        <v>0</v>
      </c>
      <c r="J400" s="8">
        <v>0</v>
      </c>
      <c r="K400" s="227">
        <v>0</v>
      </c>
      <c r="L400" s="88">
        <f t="shared" si="7"/>
        <v>0</v>
      </c>
      <c r="M400" s="8">
        <v>0</v>
      </c>
      <c r="N400" s="8">
        <v>0</v>
      </c>
      <c r="O400" s="8">
        <v>0</v>
      </c>
      <c r="R400" s="351"/>
      <c r="S400" s="351"/>
    </row>
    <row r="401" spans="1:19" ht="12.75">
      <c r="A401" s="89" t="s">
        <v>566</v>
      </c>
      <c r="B401" s="89" t="s">
        <v>10</v>
      </c>
      <c r="C401" s="8">
        <v>0</v>
      </c>
      <c r="D401" s="8">
        <v>0</v>
      </c>
      <c r="E401" s="8">
        <v>0</v>
      </c>
      <c r="F401" s="8">
        <v>0</v>
      </c>
      <c r="G401" s="227">
        <v>0</v>
      </c>
      <c r="H401" s="227">
        <v>0</v>
      </c>
      <c r="I401" s="8">
        <v>0</v>
      </c>
      <c r="J401" s="8">
        <v>0</v>
      </c>
      <c r="K401" s="227">
        <v>0</v>
      </c>
      <c r="L401" s="88">
        <f t="shared" si="7"/>
        <v>0</v>
      </c>
      <c r="M401" s="8">
        <v>0</v>
      </c>
      <c r="N401" s="8">
        <v>0</v>
      </c>
      <c r="O401" s="8">
        <v>0</v>
      </c>
      <c r="R401" s="351"/>
      <c r="S401" s="351"/>
    </row>
    <row r="402" spans="1:19" ht="12.75">
      <c r="A402" s="89" t="s">
        <v>567</v>
      </c>
      <c r="B402" s="89" t="s">
        <v>10</v>
      </c>
      <c r="C402" s="8">
        <v>0</v>
      </c>
      <c r="D402" s="8">
        <v>0</v>
      </c>
      <c r="E402" s="8">
        <v>0</v>
      </c>
      <c r="F402" s="8">
        <v>0</v>
      </c>
      <c r="G402" s="227">
        <v>0</v>
      </c>
      <c r="H402" s="227">
        <v>0</v>
      </c>
      <c r="I402" s="8">
        <v>0</v>
      </c>
      <c r="J402" s="8">
        <v>0</v>
      </c>
      <c r="K402" s="227">
        <v>0</v>
      </c>
      <c r="L402" s="88">
        <f t="shared" si="7"/>
        <v>0</v>
      </c>
      <c r="M402" s="8">
        <v>0</v>
      </c>
      <c r="N402" s="8">
        <v>0</v>
      </c>
      <c r="O402" s="8">
        <v>0</v>
      </c>
      <c r="R402" s="351"/>
      <c r="S402" s="351"/>
    </row>
    <row r="403" spans="1:19" ht="12.75">
      <c r="A403" s="89" t="s">
        <v>201</v>
      </c>
      <c r="B403" s="89" t="s">
        <v>10</v>
      </c>
      <c r="C403" s="8">
        <v>0</v>
      </c>
      <c r="D403" s="8">
        <v>0</v>
      </c>
      <c r="E403" s="8">
        <v>0</v>
      </c>
      <c r="F403" s="8">
        <v>0</v>
      </c>
      <c r="G403" s="227">
        <v>0</v>
      </c>
      <c r="H403" s="227">
        <v>0</v>
      </c>
      <c r="I403" s="8">
        <v>0</v>
      </c>
      <c r="J403" s="8">
        <v>0</v>
      </c>
      <c r="K403" s="227">
        <v>0</v>
      </c>
      <c r="L403" s="88">
        <f t="shared" si="7"/>
        <v>0</v>
      </c>
      <c r="M403" s="8">
        <v>0</v>
      </c>
      <c r="N403" s="8">
        <v>0</v>
      </c>
      <c r="O403" s="8">
        <v>0</v>
      </c>
      <c r="R403" s="351"/>
      <c r="S403" s="351"/>
    </row>
    <row r="404" spans="1:19" ht="12.75">
      <c r="A404" s="89" t="s">
        <v>202</v>
      </c>
      <c r="B404" s="89" t="s">
        <v>10</v>
      </c>
      <c r="C404" s="8">
        <v>0</v>
      </c>
      <c r="D404" s="8">
        <v>0</v>
      </c>
      <c r="E404" s="8">
        <v>0</v>
      </c>
      <c r="F404" s="8">
        <v>0</v>
      </c>
      <c r="G404" s="227">
        <v>0</v>
      </c>
      <c r="H404" s="227">
        <v>0</v>
      </c>
      <c r="I404" s="8">
        <v>0</v>
      </c>
      <c r="J404" s="8">
        <v>0</v>
      </c>
      <c r="K404" s="227">
        <v>0</v>
      </c>
      <c r="L404" s="88">
        <f t="shared" si="7"/>
        <v>0</v>
      </c>
      <c r="M404" s="8">
        <v>0</v>
      </c>
      <c r="N404" s="8">
        <v>0</v>
      </c>
      <c r="O404" s="8">
        <v>0</v>
      </c>
      <c r="R404" s="351"/>
      <c r="S404" s="351"/>
    </row>
    <row r="405" spans="1:19" ht="12.75">
      <c r="A405" s="89" t="s">
        <v>568</v>
      </c>
      <c r="B405" s="89" t="s">
        <v>10</v>
      </c>
      <c r="C405" s="8">
        <v>0</v>
      </c>
      <c r="D405" s="8">
        <v>0</v>
      </c>
      <c r="E405" s="8">
        <v>0</v>
      </c>
      <c r="F405" s="8">
        <v>0</v>
      </c>
      <c r="G405" s="227">
        <v>0</v>
      </c>
      <c r="H405" s="227">
        <v>0</v>
      </c>
      <c r="I405" s="8">
        <v>0</v>
      </c>
      <c r="J405" s="8">
        <v>0</v>
      </c>
      <c r="K405" s="227">
        <v>0</v>
      </c>
      <c r="L405" s="88">
        <f t="shared" si="7"/>
        <v>0</v>
      </c>
      <c r="M405" s="8">
        <v>0</v>
      </c>
      <c r="N405" s="8">
        <v>0</v>
      </c>
      <c r="O405" s="8">
        <v>0</v>
      </c>
      <c r="R405" s="351"/>
      <c r="S405" s="351"/>
    </row>
    <row r="406" spans="1:19" ht="12.75">
      <c r="A406" s="89" t="s">
        <v>296</v>
      </c>
      <c r="B406" s="89" t="s">
        <v>10</v>
      </c>
      <c r="C406" s="8">
        <v>0</v>
      </c>
      <c r="D406" s="8">
        <v>0</v>
      </c>
      <c r="E406" s="8">
        <v>0</v>
      </c>
      <c r="F406" s="8">
        <v>0</v>
      </c>
      <c r="G406" s="227">
        <v>0</v>
      </c>
      <c r="H406" s="227">
        <v>0</v>
      </c>
      <c r="I406" s="8">
        <v>0</v>
      </c>
      <c r="J406" s="8">
        <v>0</v>
      </c>
      <c r="K406" s="227">
        <v>0</v>
      </c>
      <c r="L406" s="88">
        <f t="shared" si="7"/>
        <v>0</v>
      </c>
      <c r="M406" s="8">
        <v>0</v>
      </c>
      <c r="N406" s="8">
        <v>0</v>
      </c>
      <c r="O406" s="8">
        <v>0</v>
      </c>
      <c r="R406" s="351"/>
      <c r="S406" s="351"/>
    </row>
    <row r="407" spans="1:19" ht="12.75">
      <c r="A407" s="89" t="s">
        <v>569</v>
      </c>
      <c r="B407" s="89" t="s">
        <v>10</v>
      </c>
      <c r="C407" s="8">
        <v>0</v>
      </c>
      <c r="D407" s="8">
        <v>0</v>
      </c>
      <c r="E407" s="8">
        <v>0</v>
      </c>
      <c r="F407" s="8">
        <v>0</v>
      </c>
      <c r="G407" s="227">
        <v>0</v>
      </c>
      <c r="H407" s="227">
        <v>0</v>
      </c>
      <c r="I407" s="8">
        <v>0</v>
      </c>
      <c r="J407" s="8">
        <v>0</v>
      </c>
      <c r="K407" s="227">
        <v>0</v>
      </c>
      <c r="L407" s="88">
        <f t="shared" si="7"/>
        <v>0</v>
      </c>
      <c r="M407" s="8">
        <v>0</v>
      </c>
      <c r="N407" s="8">
        <v>0</v>
      </c>
      <c r="O407" s="8">
        <v>0</v>
      </c>
      <c r="R407" s="351"/>
      <c r="S407" s="351"/>
    </row>
    <row r="408" spans="1:19" ht="12.75">
      <c r="A408" s="89" t="s">
        <v>570</v>
      </c>
      <c r="B408" s="89" t="s">
        <v>10</v>
      </c>
      <c r="C408" s="8">
        <v>0</v>
      </c>
      <c r="D408" s="8">
        <v>0</v>
      </c>
      <c r="E408" s="8">
        <v>0</v>
      </c>
      <c r="F408" s="8">
        <v>0</v>
      </c>
      <c r="G408" s="227">
        <v>0</v>
      </c>
      <c r="H408" s="227">
        <v>0</v>
      </c>
      <c r="I408" s="8">
        <v>0</v>
      </c>
      <c r="J408" s="8">
        <v>0</v>
      </c>
      <c r="K408" s="227">
        <v>0</v>
      </c>
      <c r="L408" s="88">
        <f t="shared" si="7"/>
        <v>0</v>
      </c>
      <c r="M408" s="8">
        <v>0</v>
      </c>
      <c r="N408" s="8">
        <v>0</v>
      </c>
      <c r="O408" s="8">
        <v>0</v>
      </c>
      <c r="R408" s="351"/>
      <c r="S408" s="351"/>
    </row>
    <row r="409" spans="1:19" ht="12.75">
      <c r="A409" s="89" t="s">
        <v>571</v>
      </c>
      <c r="B409" s="89" t="s">
        <v>10</v>
      </c>
      <c r="C409" s="8">
        <v>0</v>
      </c>
      <c r="D409" s="8">
        <v>0</v>
      </c>
      <c r="E409" s="8">
        <v>0</v>
      </c>
      <c r="F409" s="8">
        <v>0</v>
      </c>
      <c r="G409" s="227">
        <v>0</v>
      </c>
      <c r="H409" s="227">
        <v>0</v>
      </c>
      <c r="I409" s="8">
        <v>0</v>
      </c>
      <c r="J409" s="8">
        <v>0</v>
      </c>
      <c r="K409" s="227">
        <v>0</v>
      </c>
      <c r="L409" s="88">
        <f t="shared" si="7"/>
        <v>0</v>
      </c>
      <c r="M409" s="8">
        <v>0</v>
      </c>
      <c r="N409" s="8">
        <v>0</v>
      </c>
      <c r="O409" s="8">
        <v>0</v>
      </c>
      <c r="R409" s="351"/>
      <c r="S409" s="351"/>
    </row>
    <row r="410" spans="1:19" ht="12.75">
      <c r="A410" s="89" t="s">
        <v>572</v>
      </c>
      <c r="B410" s="89" t="s">
        <v>10</v>
      </c>
      <c r="C410" s="8">
        <v>0</v>
      </c>
      <c r="D410" s="8">
        <v>0</v>
      </c>
      <c r="E410" s="8">
        <v>0</v>
      </c>
      <c r="F410" s="8">
        <v>0</v>
      </c>
      <c r="G410" s="227">
        <v>0</v>
      </c>
      <c r="H410" s="227">
        <v>0</v>
      </c>
      <c r="I410" s="8">
        <v>0</v>
      </c>
      <c r="J410" s="8">
        <v>0</v>
      </c>
      <c r="K410" s="227">
        <v>0</v>
      </c>
      <c r="L410" s="88">
        <f t="shared" si="7"/>
        <v>0</v>
      </c>
      <c r="M410" s="8">
        <v>0</v>
      </c>
      <c r="N410" s="8">
        <v>0</v>
      </c>
      <c r="O410" s="8">
        <v>0</v>
      </c>
      <c r="R410" s="351"/>
      <c r="S410" s="351"/>
    </row>
    <row r="411" spans="1:19" ht="12.75">
      <c r="A411" s="89" t="s">
        <v>573</v>
      </c>
      <c r="B411" s="89" t="s">
        <v>10</v>
      </c>
      <c r="C411" s="8">
        <v>0</v>
      </c>
      <c r="D411" s="8">
        <v>0</v>
      </c>
      <c r="E411" s="8">
        <v>0</v>
      </c>
      <c r="F411" s="8">
        <v>0</v>
      </c>
      <c r="G411" s="227">
        <v>0</v>
      </c>
      <c r="H411" s="227">
        <v>0</v>
      </c>
      <c r="I411" s="8">
        <v>0</v>
      </c>
      <c r="J411" s="8">
        <v>0</v>
      </c>
      <c r="K411" s="227">
        <v>0</v>
      </c>
      <c r="L411" s="88">
        <f t="shared" si="7"/>
        <v>0</v>
      </c>
      <c r="M411" s="8">
        <v>0</v>
      </c>
      <c r="N411" s="8">
        <v>0</v>
      </c>
      <c r="O411" s="8">
        <v>0</v>
      </c>
      <c r="R411" s="351"/>
      <c r="S411" s="351"/>
    </row>
    <row r="412" spans="1:19" ht="12.75">
      <c r="A412" s="89" t="s">
        <v>574</v>
      </c>
      <c r="B412" s="89" t="s">
        <v>10</v>
      </c>
      <c r="C412" s="8">
        <v>0</v>
      </c>
      <c r="D412" s="8">
        <v>0</v>
      </c>
      <c r="E412" s="8">
        <v>0</v>
      </c>
      <c r="F412" s="8">
        <v>0</v>
      </c>
      <c r="G412" s="227">
        <v>0</v>
      </c>
      <c r="H412" s="227">
        <v>0</v>
      </c>
      <c r="I412" s="8">
        <v>0</v>
      </c>
      <c r="J412" s="8">
        <v>0</v>
      </c>
      <c r="K412" s="227">
        <v>0</v>
      </c>
      <c r="L412" s="88">
        <f t="shared" si="7"/>
        <v>0</v>
      </c>
      <c r="M412" s="8">
        <v>0</v>
      </c>
      <c r="N412" s="8">
        <v>0</v>
      </c>
      <c r="O412" s="8">
        <v>0</v>
      </c>
      <c r="R412" s="351"/>
      <c r="S412" s="351"/>
    </row>
    <row r="413" spans="1:19" ht="12.75">
      <c r="A413" s="89" t="s">
        <v>575</v>
      </c>
      <c r="B413" s="89" t="s">
        <v>10</v>
      </c>
      <c r="C413" s="8">
        <v>0</v>
      </c>
      <c r="D413" s="8">
        <v>0</v>
      </c>
      <c r="E413" s="8">
        <v>0</v>
      </c>
      <c r="F413" s="8">
        <v>0</v>
      </c>
      <c r="G413" s="227">
        <v>0</v>
      </c>
      <c r="H413" s="227">
        <v>0</v>
      </c>
      <c r="I413" s="8">
        <v>0</v>
      </c>
      <c r="J413" s="8">
        <v>0</v>
      </c>
      <c r="K413" s="227">
        <v>0</v>
      </c>
      <c r="L413" s="88">
        <f t="shared" si="7"/>
        <v>0</v>
      </c>
      <c r="M413" s="8">
        <v>0</v>
      </c>
      <c r="N413" s="8">
        <v>0</v>
      </c>
      <c r="O413" s="8">
        <v>0</v>
      </c>
      <c r="R413" s="351"/>
      <c r="S413" s="351"/>
    </row>
    <row r="414" spans="1:19" ht="12.75">
      <c r="A414" s="89" t="s">
        <v>576</v>
      </c>
      <c r="B414" s="89" t="s">
        <v>113</v>
      </c>
      <c r="C414" s="23">
        <v>0</v>
      </c>
      <c r="D414" s="23">
        <v>0</v>
      </c>
      <c r="E414" s="23">
        <v>0</v>
      </c>
      <c r="F414" s="23">
        <v>0</v>
      </c>
      <c r="G414" s="234">
        <v>0</v>
      </c>
      <c r="H414" s="234">
        <v>0</v>
      </c>
      <c r="I414" s="23">
        <v>0</v>
      </c>
      <c r="J414" s="23">
        <v>0</v>
      </c>
      <c r="K414" s="234">
        <v>0</v>
      </c>
      <c r="L414" s="173">
        <f t="shared" si="7"/>
        <v>0</v>
      </c>
      <c r="M414" s="23">
        <v>0</v>
      </c>
      <c r="N414" s="23">
        <v>0</v>
      </c>
      <c r="O414" s="23">
        <v>0</v>
      </c>
      <c r="R414" s="351"/>
      <c r="S414" s="351"/>
    </row>
    <row r="415" spans="1:19" ht="12.75">
      <c r="A415" s="4"/>
      <c r="B415" s="4"/>
      <c r="C415" s="8"/>
      <c r="D415" s="8"/>
      <c r="E415" s="8"/>
      <c r="F415" s="8"/>
      <c r="G415" s="227"/>
      <c r="H415" s="227"/>
      <c r="I415" s="8"/>
      <c r="J415" s="8"/>
      <c r="K415" s="227"/>
      <c r="L415" s="88" t="s">
        <v>461</v>
      </c>
      <c r="M415" s="8"/>
      <c r="N415" s="8"/>
      <c r="O415" s="8"/>
      <c r="R415" s="351"/>
      <c r="S415" s="351"/>
    </row>
    <row r="416" spans="1:19" ht="12.75">
      <c r="A416" s="4" t="s">
        <v>207</v>
      </c>
      <c r="B416" s="4"/>
      <c r="C416" s="8">
        <v>0</v>
      </c>
      <c r="D416" s="8">
        <v>0</v>
      </c>
      <c r="E416" s="8">
        <v>0</v>
      </c>
      <c r="F416" s="8">
        <v>0</v>
      </c>
      <c r="G416" s="227">
        <v>0</v>
      </c>
      <c r="H416" s="227">
        <v>0</v>
      </c>
      <c r="I416" s="8">
        <v>0</v>
      </c>
      <c r="J416" s="8">
        <v>0</v>
      </c>
      <c r="K416" s="227">
        <v>0</v>
      </c>
      <c r="L416" s="88">
        <f t="shared" si="7"/>
        <v>0</v>
      </c>
      <c r="M416" s="8">
        <v>0</v>
      </c>
      <c r="N416" s="8">
        <v>0</v>
      </c>
      <c r="O416" s="8">
        <v>0</v>
      </c>
      <c r="R416" s="351"/>
      <c r="S416" s="351"/>
    </row>
    <row r="417" spans="1:19" ht="12.75">
      <c r="A417" s="4"/>
      <c r="B417" s="4"/>
      <c r="C417" s="8"/>
      <c r="D417" s="8"/>
      <c r="E417" s="8"/>
      <c r="F417" s="8"/>
      <c r="G417" s="227"/>
      <c r="H417" s="227"/>
      <c r="I417" s="8"/>
      <c r="J417" s="8"/>
      <c r="K417" s="227"/>
      <c r="L417" s="88" t="s">
        <v>461</v>
      </c>
      <c r="M417" s="8"/>
      <c r="N417" s="8"/>
      <c r="O417" s="8"/>
      <c r="R417" s="351"/>
      <c r="S417" s="351"/>
    </row>
    <row r="418" spans="1:19" ht="12.75">
      <c r="A418" s="4"/>
      <c r="B418" s="4"/>
      <c r="C418" s="8"/>
      <c r="D418" s="8"/>
      <c r="E418" s="8"/>
      <c r="F418" s="8"/>
      <c r="G418" s="227"/>
      <c r="H418" s="227"/>
      <c r="I418" s="8"/>
      <c r="J418" s="8"/>
      <c r="K418" s="227"/>
      <c r="L418" s="88" t="s">
        <v>461</v>
      </c>
      <c r="M418" s="8"/>
      <c r="N418" s="8"/>
      <c r="O418" s="8"/>
      <c r="R418" s="351"/>
      <c r="S418" s="351"/>
    </row>
    <row r="419" spans="1:19" ht="12.75">
      <c r="A419" s="4" t="s">
        <v>208</v>
      </c>
      <c r="B419" s="4"/>
      <c r="C419" s="8">
        <v>772750304</v>
      </c>
      <c r="D419" s="8">
        <v>14791952</v>
      </c>
      <c r="E419" s="8">
        <v>211718410</v>
      </c>
      <c r="F419" s="8">
        <v>24805331</v>
      </c>
      <c r="G419" s="227">
        <v>0</v>
      </c>
      <c r="H419" s="227">
        <v>93641482</v>
      </c>
      <c r="I419" s="8">
        <v>322777412</v>
      </c>
      <c r="J419" s="8">
        <v>38139096</v>
      </c>
      <c r="K419" s="227">
        <v>20484759</v>
      </c>
      <c r="L419" s="88">
        <f t="shared" si="7"/>
        <v>114126241</v>
      </c>
      <c r="M419" s="8">
        <v>2491912</v>
      </c>
      <c r="N419" s="8">
        <v>0</v>
      </c>
      <c r="O419" s="8">
        <v>43899950</v>
      </c>
      <c r="R419" s="351"/>
      <c r="S419" s="351"/>
    </row>
    <row r="420" spans="1:19" ht="12.75">
      <c r="A420" s="4"/>
      <c r="B420" s="4"/>
      <c r="C420" s="8"/>
      <c r="D420" s="8"/>
      <c r="E420" s="8"/>
      <c r="F420" s="8"/>
      <c r="G420" s="227"/>
      <c r="H420" s="227"/>
      <c r="I420" s="8"/>
      <c r="J420" s="8"/>
      <c r="K420" s="227"/>
      <c r="L420" s="88" t="s">
        <v>461</v>
      </c>
      <c r="M420" s="8"/>
      <c r="N420" s="8"/>
      <c r="O420" s="8"/>
      <c r="R420" s="351"/>
      <c r="S420" s="351"/>
    </row>
    <row r="421" spans="1:19" ht="12.75">
      <c r="A421" s="4"/>
      <c r="B421" s="4"/>
      <c r="C421" s="8"/>
      <c r="D421" s="8"/>
      <c r="E421" s="8"/>
      <c r="F421" s="8"/>
      <c r="G421" s="227"/>
      <c r="H421" s="227"/>
      <c r="I421" s="8"/>
      <c r="J421" s="8"/>
      <c r="K421" s="227"/>
      <c r="L421" s="88" t="s">
        <v>461</v>
      </c>
      <c r="M421" s="8"/>
      <c r="N421" s="8"/>
      <c r="O421" s="8"/>
      <c r="R421" s="351"/>
      <c r="S421" s="351"/>
    </row>
    <row r="422" spans="1:19" ht="12.75">
      <c r="A422" s="4"/>
      <c r="B422" s="4"/>
      <c r="C422" s="8"/>
      <c r="D422" s="8"/>
      <c r="E422" s="8"/>
      <c r="F422" s="8"/>
      <c r="G422" s="227"/>
      <c r="H422" s="227"/>
      <c r="I422" s="8"/>
      <c r="J422" s="8"/>
      <c r="K422" s="227"/>
      <c r="L422" s="88" t="s">
        <v>461</v>
      </c>
      <c r="M422" s="8"/>
      <c r="N422" s="8"/>
      <c r="O422" s="8"/>
      <c r="R422" s="351"/>
      <c r="S422" s="351"/>
    </row>
    <row r="423" spans="1:19" ht="12.75">
      <c r="A423" s="4"/>
      <c r="B423" s="4"/>
      <c r="C423" s="8"/>
      <c r="D423" s="8"/>
      <c r="E423" s="8"/>
      <c r="F423" s="8"/>
      <c r="G423" s="227"/>
      <c r="H423" s="227"/>
      <c r="I423" s="8"/>
      <c r="J423" s="8"/>
      <c r="K423" s="227"/>
      <c r="L423" s="88" t="s">
        <v>461</v>
      </c>
      <c r="M423" s="8"/>
      <c r="N423" s="8"/>
      <c r="O423" s="8"/>
      <c r="R423" s="351"/>
      <c r="S423" s="351"/>
    </row>
    <row r="424" spans="1:19" ht="12.75">
      <c r="A424" s="4"/>
      <c r="B424" s="4"/>
      <c r="C424" s="8"/>
      <c r="D424" s="8"/>
      <c r="E424" s="8"/>
      <c r="F424" s="8"/>
      <c r="G424" s="227"/>
      <c r="H424" s="227"/>
      <c r="I424" s="8"/>
      <c r="J424" s="8"/>
      <c r="K424" s="227"/>
      <c r="L424" s="88" t="s">
        <v>461</v>
      </c>
      <c r="M424" s="8"/>
      <c r="N424" s="8"/>
      <c r="O424" s="8"/>
      <c r="R424" s="351"/>
      <c r="S424" s="351"/>
    </row>
    <row r="425" spans="1:19" ht="12.75">
      <c r="A425" s="3" t="s">
        <v>209</v>
      </c>
      <c r="B425" s="4"/>
      <c r="C425" s="12">
        <v>1</v>
      </c>
      <c r="D425" s="12">
        <v>0.019141955588282758</v>
      </c>
      <c r="E425" s="12">
        <v>0.27398036455512026</v>
      </c>
      <c r="F425" s="12">
        <v>0.032100059840287035</v>
      </c>
      <c r="G425" s="229">
        <v>0</v>
      </c>
      <c r="H425" s="229">
        <v>0.12117948257707835</v>
      </c>
      <c r="I425" s="12">
        <v>0.41769949533400635</v>
      </c>
      <c r="J425" s="12">
        <v>0.049355006141802826</v>
      </c>
      <c r="K425" s="229">
        <v>0.026508898015263672</v>
      </c>
      <c r="L425" s="170">
        <f t="shared" si="7"/>
        <v>0.14768838059234202</v>
      </c>
      <c r="M425" s="12">
        <v>0.003224731180435744</v>
      </c>
      <c r="N425" s="12">
        <v>0</v>
      </c>
      <c r="O425" s="12">
        <v>0.05681000676772299</v>
      </c>
      <c r="R425" s="351"/>
      <c r="S425" s="351"/>
    </row>
    <row r="426" spans="1:19" ht="12.75">
      <c r="A426" s="4"/>
      <c r="B426" s="4"/>
      <c r="C426" s="4"/>
      <c r="D426" s="4"/>
      <c r="E426" s="4"/>
      <c r="F426" s="4"/>
      <c r="G426" s="222"/>
      <c r="H426" s="222"/>
      <c r="I426" s="4"/>
      <c r="J426" s="4"/>
      <c r="K426" s="222"/>
      <c r="L426" s="89" t="s">
        <v>461</v>
      </c>
      <c r="M426" s="4"/>
      <c r="N426" s="4"/>
      <c r="O426" s="4"/>
      <c r="R426" s="351"/>
      <c r="S426" s="351"/>
    </row>
    <row r="427" spans="1:19" ht="12.75">
      <c r="A427" s="4"/>
      <c r="B427" s="4"/>
      <c r="C427" s="14"/>
      <c r="D427" s="4"/>
      <c r="E427" s="4"/>
      <c r="F427" s="4"/>
      <c r="G427" s="222"/>
      <c r="H427" s="222"/>
      <c r="I427" s="4"/>
      <c r="J427" s="4"/>
      <c r="K427" s="222"/>
      <c r="L427" s="89" t="s">
        <v>461</v>
      </c>
      <c r="M427" s="4"/>
      <c r="N427" s="4"/>
      <c r="O427" s="4"/>
      <c r="R427" s="351"/>
      <c r="S427" s="351"/>
    </row>
    <row r="428" spans="1:19" ht="12.75">
      <c r="A428" s="4"/>
      <c r="B428" s="4"/>
      <c r="C428" s="4"/>
      <c r="D428" s="4"/>
      <c r="E428" s="4"/>
      <c r="F428" s="4"/>
      <c r="G428" s="222"/>
      <c r="H428" s="222"/>
      <c r="I428" s="4"/>
      <c r="J428" s="4"/>
      <c r="K428" s="222"/>
      <c r="L428" s="89" t="s">
        <v>461</v>
      </c>
      <c r="M428" s="4"/>
      <c r="N428" s="4"/>
      <c r="O428" s="4"/>
      <c r="R428" s="351"/>
      <c r="S428" s="351"/>
    </row>
    <row r="429" spans="1:19" ht="12.75">
      <c r="A429" s="4"/>
      <c r="B429" s="4"/>
      <c r="C429" s="4"/>
      <c r="D429" s="4"/>
      <c r="E429" s="4"/>
      <c r="F429" s="4"/>
      <c r="G429" s="222"/>
      <c r="H429" s="222"/>
      <c r="I429" s="4"/>
      <c r="J429" s="4"/>
      <c r="K429" s="222"/>
      <c r="L429" s="89" t="s">
        <v>461</v>
      </c>
      <c r="M429" s="4"/>
      <c r="N429" s="4"/>
      <c r="O429" s="4"/>
      <c r="R429" s="351"/>
      <c r="S429" s="351"/>
    </row>
    <row r="430" spans="1:19" ht="12.75">
      <c r="A430" s="4"/>
      <c r="B430" s="14"/>
      <c r="C430" s="14"/>
      <c r="D430" s="4"/>
      <c r="E430" s="4"/>
      <c r="F430" s="4"/>
      <c r="G430" s="222"/>
      <c r="H430" s="222"/>
      <c r="I430" s="4"/>
      <c r="J430" s="4"/>
      <c r="K430" s="222"/>
      <c r="L430" s="89" t="s">
        <v>461</v>
      </c>
      <c r="M430" s="4"/>
      <c r="N430" s="4"/>
      <c r="O430" s="4"/>
      <c r="R430" s="351"/>
      <c r="S430" s="351"/>
    </row>
    <row r="431" spans="1:19" ht="12.75">
      <c r="A431" s="4"/>
      <c r="B431" s="14"/>
      <c r="C431" s="14"/>
      <c r="D431" s="4"/>
      <c r="E431" s="4"/>
      <c r="F431" s="4"/>
      <c r="G431" s="222"/>
      <c r="H431" s="222"/>
      <c r="I431" s="4"/>
      <c r="J431" s="4"/>
      <c r="K431" s="222"/>
      <c r="L431" s="89" t="s">
        <v>461</v>
      </c>
      <c r="M431" s="4"/>
      <c r="N431" s="4"/>
      <c r="O431" s="4"/>
      <c r="R431" s="351"/>
      <c r="S431" s="351"/>
    </row>
    <row r="432" spans="1:19" ht="12.75">
      <c r="A432" s="4"/>
      <c r="B432" s="4"/>
      <c r="C432" s="4"/>
      <c r="D432" s="4"/>
      <c r="E432" s="4"/>
      <c r="F432" s="4"/>
      <c r="G432" s="222"/>
      <c r="H432" s="222"/>
      <c r="I432" s="4"/>
      <c r="J432" s="4"/>
      <c r="K432" s="222"/>
      <c r="L432" s="89" t="s">
        <v>461</v>
      </c>
      <c r="M432" s="4"/>
      <c r="N432" s="4"/>
      <c r="O432" s="4"/>
      <c r="R432" s="351"/>
      <c r="S432" s="351"/>
    </row>
    <row r="433" spans="1:19" ht="12.75">
      <c r="A433" s="5" t="s">
        <v>606</v>
      </c>
      <c r="B433" s="4"/>
      <c r="C433" s="87" t="s">
        <v>149</v>
      </c>
      <c r="D433" s="87" t="s">
        <v>150</v>
      </c>
      <c r="E433" s="87" t="s">
        <v>151</v>
      </c>
      <c r="F433" s="87" t="s">
        <v>4</v>
      </c>
      <c r="G433" s="223" t="s">
        <v>152</v>
      </c>
      <c r="H433" s="223" t="s">
        <v>493</v>
      </c>
      <c r="I433" s="87" t="s">
        <v>153</v>
      </c>
      <c r="J433" s="87" t="s">
        <v>494</v>
      </c>
      <c r="K433" s="223" t="s">
        <v>495</v>
      </c>
      <c r="L433" s="87" t="s">
        <v>587</v>
      </c>
      <c r="M433" s="87" t="s">
        <v>154</v>
      </c>
      <c r="N433" s="87" t="s">
        <v>7</v>
      </c>
      <c r="O433" s="87" t="s">
        <v>8</v>
      </c>
      <c r="R433" s="351"/>
      <c r="S433" s="351"/>
    </row>
    <row r="434" spans="1:19" ht="12.75">
      <c r="A434" s="4" t="s">
        <v>504</v>
      </c>
      <c r="B434" s="4"/>
      <c r="C434" s="4"/>
      <c r="D434" s="4"/>
      <c r="E434" s="4"/>
      <c r="F434" s="4"/>
      <c r="G434" s="222"/>
      <c r="H434" s="222"/>
      <c r="I434" s="4"/>
      <c r="J434" s="4"/>
      <c r="K434" s="222"/>
      <c r="L434" s="89" t="s">
        <v>461</v>
      </c>
      <c r="M434" s="4"/>
      <c r="N434" s="4"/>
      <c r="O434" s="4"/>
      <c r="R434" s="351"/>
      <c r="S434" s="351"/>
    </row>
    <row r="435" spans="1:19" ht="12.75">
      <c r="A435" s="4" t="s">
        <v>200</v>
      </c>
      <c r="B435" s="4" t="s">
        <v>10</v>
      </c>
      <c r="C435" s="8">
        <v>50406693</v>
      </c>
      <c r="D435" s="8">
        <v>1750807</v>
      </c>
      <c r="E435" s="8">
        <v>27733265</v>
      </c>
      <c r="F435" s="8">
        <v>6920653</v>
      </c>
      <c r="G435" s="227">
        <v>0</v>
      </c>
      <c r="H435" s="227">
        <v>11955437</v>
      </c>
      <c r="I435" s="8">
        <v>2046531</v>
      </c>
      <c r="J435" s="8">
        <v>0</v>
      </c>
      <c r="K435" s="227">
        <v>0</v>
      </c>
      <c r="L435" s="88">
        <f t="shared" si="7"/>
        <v>11955437</v>
      </c>
      <c r="M435" s="8">
        <v>0</v>
      </c>
      <c r="N435" s="8">
        <v>0</v>
      </c>
      <c r="O435" s="8">
        <v>0</v>
      </c>
      <c r="R435" s="351"/>
      <c r="S435" s="351"/>
    </row>
    <row r="436" spans="1:19" ht="12.75">
      <c r="A436" s="4" t="s">
        <v>201</v>
      </c>
      <c r="B436" s="4" t="s">
        <v>10</v>
      </c>
      <c r="C436" s="8">
        <v>20517318</v>
      </c>
      <c r="D436" s="8">
        <v>781759</v>
      </c>
      <c r="E436" s="8">
        <v>11146292</v>
      </c>
      <c r="F436" s="8">
        <v>3051508</v>
      </c>
      <c r="G436" s="227">
        <v>0</v>
      </c>
      <c r="H436" s="227">
        <v>4636123</v>
      </c>
      <c r="I436" s="8">
        <v>901636</v>
      </c>
      <c r="J436" s="8">
        <v>0</v>
      </c>
      <c r="K436" s="227">
        <v>0</v>
      </c>
      <c r="L436" s="88">
        <f t="shared" si="7"/>
        <v>4636123</v>
      </c>
      <c r="M436" s="8">
        <v>0</v>
      </c>
      <c r="N436" s="8">
        <v>0</v>
      </c>
      <c r="O436" s="8">
        <v>0</v>
      </c>
      <c r="R436" s="351"/>
      <c r="S436" s="351"/>
    </row>
    <row r="437" spans="1:19" ht="12.75">
      <c r="A437" s="4" t="s">
        <v>202</v>
      </c>
      <c r="B437" s="4" t="s">
        <v>10</v>
      </c>
      <c r="C437" s="8">
        <v>36769179</v>
      </c>
      <c r="D437" s="8">
        <v>3310124</v>
      </c>
      <c r="E437" s="8">
        <v>21600461</v>
      </c>
      <c r="F437" s="8">
        <v>5264808</v>
      </c>
      <c r="G437" s="227">
        <v>0</v>
      </c>
      <c r="H437" s="227">
        <v>6593786</v>
      </c>
      <c r="I437" s="8">
        <v>0</v>
      </c>
      <c r="J437" s="8">
        <v>0</v>
      </c>
      <c r="K437" s="227">
        <v>0</v>
      </c>
      <c r="L437" s="88">
        <f t="shared" si="7"/>
        <v>6593786</v>
      </c>
      <c r="M437" s="8">
        <v>0</v>
      </c>
      <c r="N437" s="8">
        <v>0</v>
      </c>
      <c r="O437" s="8">
        <v>0</v>
      </c>
      <c r="R437" s="351"/>
      <c r="S437" s="351"/>
    </row>
    <row r="438" spans="1:19" ht="12.75">
      <c r="A438" s="4" t="s">
        <v>203</v>
      </c>
      <c r="B438" s="4" t="s">
        <v>10</v>
      </c>
      <c r="C438" s="8">
        <v>-511917</v>
      </c>
      <c r="D438" s="8">
        <v>221</v>
      </c>
      <c r="E438" s="8">
        <v>-333084</v>
      </c>
      <c r="F438" s="8">
        <v>297</v>
      </c>
      <c r="G438" s="227">
        <v>0</v>
      </c>
      <c r="H438" s="227">
        <v>-120080</v>
      </c>
      <c r="I438" s="8">
        <v>-57681</v>
      </c>
      <c r="J438" s="8">
        <v>16</v>
      </c>
      <c r="K438" s="227">
        <v>-1432</v>
      </c>
      <c r="L438" s="88">
        <f t="shared" si="7"/>
        <v>-121512</v>
      </c>
      <c r="M438" s="8">
        <v>-174</v>
      </c>
      <c r="N438" s="8">
        <v>0</v>
      </c>
      <c r="O438" s="8">
        <v>0</v>
      </c>
      <c r="R438" s="351"/>
      <c r="S438" s="351"/>
    </row>
    <row r="439" spans="1:19" ht="12.75">
      <c r="A439" s="4" t="s">
        <v>204</v>
      </c>
      <c r="B439" s="4" t="s">
        <v>10</v>
      </c>
      <c r="C439" s="8">
        <v>2278</v>
      </c>
      <c r="D439" s="8">
        <v>38</v>
      </c>
      <c r="E439" s="8">
        <v>585</v>
      </c>
      <c r="F439" s="8">
        <v>179</v>
      </c>
      <c r="G439" s="227">
        <v>0</v>
      </c>
      <c r="H439" s="227">
        <v>321</v>
      </c>
      <c r="I439" s="8">
        <v>939</v>
      </c>
      <c r="J439" s="8">
        <v>133</v>
      </c>
      <c r="K439" s="227">
        <v>75</v>
      </c>
      <c r="L439" s="88">
        <f t="shared" si="7"/>
        <v>396</v>
      </c>
      <c r="M439" s="8">
        <v>8</v>
      </c>
      <c r="N439" s="8">
        <v>0</v>
      </c>
      <c r="O439" s="8">
        <v>0</v>
      </c>
      <c r="R439" s="351"/>
      <c r="S439" s="351"/>
    </row>
    <row r="440" spans="1:19" ht="12.75">
      <c r="A440" s="4" t="s">
        <v>210</v>
      </c>
      <c r="B440" s="4" t="s">
        <v>113</v>
      </c>
      <c r="C440" s="23">
        <v>3109531</v>
      </c>
      <c r="D440" s="23">
        <v>0</v>
      </c>
      <c r="E440" s="23">
        <v>0</v>
      </c>
      <c r="F440" s="23">
        <v>0</v>
      </c>
      <c r="G440" s="234">
        <v>0</v>
      </c>
      <c r="H440" s="234">
        <v>0</v>
      </c>
      <c r="I440" s="23">
        <v>0</v>
      </c>
      <c r="J440" s="23">
        <v>0</v>
      </c>
      <c r="K440" s="234">
        <v>0</v>
      </c>
      <c r="L440" s="173">
        <f t="shared" si="7"/>
        <v>0</v>
      </c>
      <c r="M440" s="23">
        <v>0</v>
      </c>
      <c r="N440" s="23">
        <v>0</v>
      </c>
      <c r="O440" s="23">
        <v>3109531</v>
      </c>
      <c r="R440" s="351"/>
      <c r="S440" s="351"/>
    </row>
    <row r="441" spans="1:19" ht="12.75">
      <c r="A441" s="4"/>
      <c r="B441" s="4"/>
      <c r="C441" s="8"/>
      <c r="D441" s="88"/>
      <c r="E441" s="88"/>
      <c r="F441" s="88"/>
      <c r="G441" s="227"/>
      <c r="H441" s="227"/>
      <c r="I441" s="88"/>
      <c r="J441" s="88"/>
      <c r="K441" s="227"/>
      <c r="L441" s="88" t="s">
        <v>461</v>
      </c>
      <c r="M441" s="88"/>
      <c r="N441" s="88"/>
      <c r="O441" s="8"/>
      <c r="R441" s="351"/>
      <c r="S441" s="351"/>
    </row>
    <row r="442" spans="1:19" ht="12.75">
      <c r="A442" s="4" t="s">
        <v>505</v>
      </c>
      <c r="B442" s="4"/>
      <c r="C442" s="8">
        <v>110293082</v>
      </c>
      <c r="D442" s="88">
        <v>5842949</v>
      </c>
      <c r="E442" s="88">
        <v>60147519</v>
      </c>
      <c r="F442" s="88">
        <v>15237445</v>
      </c>
      <c r="G442" s="227">
        <v>0</v>
      </c>
      <c r="H442" s="227">
        <v>23065587</v>
      </c>
      <c r="I442" s="88">
        <v>2891425</v>
      </c>
      <c r="J442" s="88">
        <v>149</v>
      </c>
      <c r="K442" s="227">
        <v>-1357</v>
      </c>
      <c r="L442" s="88">
        <f t="shared" si="7"/>
        <v>23064230</v>
      </c>
      <c r="M442" s="88">
        <v>-166</v>
      </c>
      <c r="N442" s="88">
        <v>0</v>
      </c>
      <c r="O442" s="8">
        <v>3109531</v>
      </c>
      <c r="R442" s="351"/>
      <c r="S442" s="351"/>
    </row>
    <row r="443" spans="1:19" ht="12.75">
      <c r="A443" s="4"/>
      <c r="B443" s="4"/>
      <c r="C443" s="8"/>
      <c r="D443" s="88"/>
      <c r="E443" s="88"/>
      <c r="F443" s="88"/>
      <c r="G443" s="227"/>
      <c r="H443" s="227"/>
      <c r="I443" s="88"/>
      <c r="J443" s="88"/>
      <c r="K443" s="227"/>
      <c r="L443" s="88" t="s">
        <v>461</v>
      </c>
      <c r="M443" s="88"/>
      <c r="N443" s="88"/>
      <c r="O443" s="8"/>
      <c r="R443" s="351"/>
      <c r="S443" s="351"/>
    </row>
    <row r="444" spans="1:19" ht="12.75">
      <c r="A444" s="4" t="s">
        <v>466</v>
      </c>
      <c r="B444" s="4"/>
      <c r="C444" s="8"/>
      <c r="D444" s="88"/>
      <c r="E444" s="88"/>
      <c r="F444" s="88"/>
      <c r="G444" s="227"/>
      <c r="H444" s="227"/>
      <c r="I444" s="88"/>
      <c r="J444" s="88"/>
      <c r="K444" s="227"/>
      <c r="L444" s="88" t="s">
        <v>461</v>
      </c>
      <c r="M444" s="88"/>
      <c r="N444" s="88"/>
      <c r="O444" s="8"/>
      <c r="R444" s="351"/>
      <c r="S444" s="351"/>
    </row>
    <row r="445" spans="1:19" ht="12.75">
      <c r="A445" s="4" t="s">
        <v>200</v>
      </c>
      <c r="B445" s="4" t="s">
        <v>10</v>
      </c>
      <c r="C445" s="8">
        <v>84319238</v>
      </c>
      <c r="D445" s="8">
        <v>0</v>
      </c>
      <c r="E445" s="8">
        <v>0</v>
      </c>
      <c r="F445" s="8">
        <v>0</v>
      </c>
      <c r="G445" s="227">
        <v>0</v>
      </c>
      <c r="H445" s="227">
        <v>0</v>
      </c>
      <c r="I445" s="8">
        <v>66395025</v>
      </c>
      <c r="J445" s="8">
        <v>13000213</v>
      </c>
      <c r="K445" s="227">
        <v>4336058</v>
      </c>
      <c r="L445" s="88">
        <f t="shared" si="7"/>
        <v>4336058</v>
      </c>
      <c r="M445" s="8">
        <v>587942</v>
      </c>
      <c r="N445" s="8">
        <v>0</v>
      </c>
      <c r="O445" s="8">
        <v>0</v>
      </c>
      <c r="R445" s="351"/>
      <c r="S445" s="351"/>
    </row>
    <row r="446" spans="1:19" ht="12.75">
      <c r="A446" s="4" t="s">
        <v>201</v>
      </c>
      <c r="B446" s="4" t="s">
        <v>10</v>
      </c>
      <c r="C446" s="8">
        <v>48709089</v>
      </c>
      <c r="D446" s="8">
        <v>0</v>
      </c>
      <c r="E446" s="8">
        <v>0</v>
      </c>
      <c r="F446" s="8">
        <v>0</v>
      </c>
      <c r="G446" s="227">
        <v>0</v>
      </c>
      <c r="H446" s="227">
        <v>0</v>
      </c>
      <c r="I446" s="8">
        <v>40868456</v>
      </c>
      <c r="J446" s="8">
        <v>5686172</v>
      </c>
      <c r="K446" s="227">
        <v>1897832</v>
      </c>
      <c r="L446" s="88">
        <f t="shared" si="7"/>
        <v>1897832</v>
      </c>
      <c r="M446" s="8">
        <v>256629</v>
      </c>
      <c r="N446" s="8">
        <v>0</v>
      </c>
      <c r="O446" s="8">
        <v>0</v>
      </c>
      <c r="R446" s="351"/>
      <c r="S446" s="351"/>
    </row>
    <row r="447" spans="1:19" ht="12.75">
      <c r="A447" s="4" t="s">
        <v>202</v>
      </c>
      <c r="B447" s="4" t="s">
        <v>10</v>
      </c>
      <c r="C447" s="8">
        <v>41976387</v>
      </c>
      <c r="D447" s="8">
        <v>0</v>
      </c>
      <c r="E447" s="8">
        <v>0</v>
      </c>
      <c r="F447" s="8">
        <v>0</v>
      </c>
      <c r="G447" s="227">
        <v>0</v>
      </c>
      <c r="H447" s="227">
        <v>0</v>
      </c>
      <c r="I447" s="8">
        <v>33790280</v>
      </c>
      <c r="J447" s="8">
        <v>5977888</v>
      </c>
      <c r="K447" s="227">
        <v>2208219</v>
      </c>
      <c r="L447" s="88">
        <f t="shared" si="7"/>
        <v>2208219</v>
      </c>
      <c r="M447" s="8">
        <v>0</v>
      </c>
      <c r="N447" s="8">
        <v>0</v>
      </c>
      <c r="O447" s="8">
        <v>0</v>
      </c>
      <c r="R447" s="351"/>
      <c r="S447" s="351"/>
    </row>
    <row r="448" spans="1:19" ht="12.75">
      <c r="A448" s="4" t="s">
        <v>203</v>
      </c>
      <c r="B448" s="4" t="s">
        <v>10</v>
      </c>
      <c r="C448" s="8">
        <v>-695447</v>
      </c>
      <c r="D448" s="8">
        <v>978</v>
      </c>
      <c r="E448" s="8">
        <v>-79247</v>
      </c>
      <c r="F448" s="8">
        <v>3083</v>
      </c>
      <c r="G448" s="227">
        <v>0</v>
      </c>
      <c r="H448" s="227">
        <v>-30556</v>
      </c>
      <c r="I448" s="8">
        <v>-83631</v>
      </c>
      <c r="J448" s="8">
        <v>-351815</v>
      </c>
      <c r="K448" s="227">
        <v>-148774</v>
      </c>
      <c r="L448" s="88">
        <f t="shared" si="7"/>
        <v>-179330</v>
      </c>
      <c r="M448" s="8">
        <v>-5485</v>
      </c>
      <c r="N448" s="8">
        <v>0</v>
      </c>
      <c r="O448" s="8">
        <v>0</v>
      </c>
      <c r="R448" s="351"/>
      <c r="S448" s="351"/>
    </row>
    <row r="449" spans="1:19" ht="12.75">
      <c r="A449" s="4" t="s">
        <v>204</v>
      </c>
      <c r="B449" s="4" t="s">
        <v>10</v>
      </c>
      <c r="C449" s="8">
        <v>6056</v>
      </c>
      <c r="D449" s="8">
        <v>100</v>
      </c>
      <c r="E449" s="8">
        <v>1555</v>
      </c>
      <c r="F449" s="8">
        <v>476</v>
      </c>
      <c r="G449" s="227">
        <v>0</v>
      </c>
      <c r="H449" s="227">
        <v>854</v>
      </c>
      <c r="I449" s="8">
        <v>2497</v>
      </c>
      <c r="J449" s="8">
        <v>354</v>
      </c>
      <c r="K449" s="227">
        <v>199</v>
      </c>
      <c r="L449" s="88">
        <f t="shared" si="7"/>
        <v>1053</v>
      </c>
      <c r="M449" s="8">
        <v>21</v>
      </c>
      <c r="N449" s="8">
        <v>0</v>
      </c>
      <c r="O449" s="8">
        <v>0</v>
      </c>
      <c r="R449" s="351"/>
      <c r="S449" s="351"/>
    </row>
    <row r="450" spans="1:19" ht="12.75">
      <c r="A450" s="4" t="s">
        <v>210</v>
      </c>
      <c r="B450" s="4" t="s">
        <v>113</v>
      </c>
      <c r="C450" s="23">
        <v>0</v>
      </c>
      <c r="D450" s="23">
        <v>0</v>
      </c>
      <c r="E450" s="23">
        <v>0</v>
      </c>
      <c r="F450" s="23">
        <v>0</v>
      </c>
      <c r="G450" s="234">
        <v>0</v>
      </c>
      <c r="H450" s="234">
        <v>0</v>
      </c>
      <c r="I450" s="23">
        <v>0</v>
      </c>
      <c r="J450" s="23">
        <v>0</v>
      </c>
      <c r="K450" s="234">
        <v>0</v>
      </c>
      <c r="L450" s="173">
        <f t="shared" si="7"/>
        <v>0</v>
      </c>
      <c r="M450" s="23">
        <v>0</v>
      </c>
      <c r="N450" s="23">
        <v>0</v>
      </c>
      <c r="O450" s="23">
        <v>0</v>
      </c>
      <c r="R450" s="351"/>
      <c r="S450" s="351"/>
    </row>
    <row r="451" spans="1:19" ht="12.75">
      <c r="A451" s="4"/>
      <c r="B451" s="4"/>
      <c r="C451" s="8"/>
      <c r="D451" s="88"/>
      <c r="E451" s="88"/>
      <c r="F451" s="88"/>
      <c r="G451" s="227"/>
      <c r="H451" s="227"/>
      <c r="I451" s="88"/>
      <c r="J451" s="88"/>
      <c r="K451" s="227"/>
      <c r="L451" s="88" t="s">
        <v>461</v>
      </c>
      <c r="M451" s="88"/>
      <c r="N451" s="88"/>
      <c r="O451" s="8"/>
      <c r="R451" s="351"/>
      <c r="S451" s="351"/>
    </row>
    <row r="452" spans="1:19" ht="12.75">
      <c r="A452" s="4" t="s">
        <v>506</v>
      </c>
      <c r="B452" s="4"/>
      <c r="C452" s="8">
        <v>174315323</v>
      </c>
      <c r="D452" s="88">
        <v>1078</v>
      </c>
      <c r="E452" s="88">
        <v>-77692</v>
      </c>
      <c r="F452" s="88">
        <v>3559</v>
      </c>
      <c r="G452" s="227">
        <v>0</v>
      </c>
      <c r="H452" s="227">
        <v>-29702</v>
      </c>
      <c r="I452" s="88">
        <v>140972627</v>
      </c>
      <c r="J452" s="88">
        <v>24312812</v>
      </c>
      <c r="K452" s="227">
        <v>8293534</v>
      </c>
      <c r="L452" s="88">
        <f t="shared" si="7"/>
        <v>8263832</v>
      </c>
      <c r="M452" s="88">
        <v>839107</v>
      </c>
      <c r="N452" s="88">
        <v>0</v>
      </c>
      <c r="O452" s="8">
        <v>0</v>
      </c>
      <c r="R452" s="351"/>
      <c r="S452" s="351"/>
    </row>
    <row r="453" spans="1:19" ht="12.75">
      <c r="A453" s="4"/>
      <c r="B453" s="4"/>
      <c r="C453" s="8"/>
      <c r="D453" s="88"/>
      <c r="E453" s="88"/>
      <c r="F453" s="88"/>
      <c r="G453" s="227"/>
      <c r="H453" s="227"/>
      <c r="I453" s="88"/>
      <c r="J453" s="88"/>
      <c r="K453" s="227"/>
      <c r="L453" s="88" t="s">
        <v>461</v>
      </c>
      <c r="M453" s="88"/>
      <c r="N453" s="88"/>
      <c r="O453" s="8"/>
      <c r="R453" s="351"/>
      <c r="S453" s="351"/>
    </row>
    <row r="454" spans="1:19" ht="12.75">
      <c r="A454" s="4" t="s">
        <v>649</v>
      </c>
      <c r="B454" s="4"/>
      <c r="C454" s="8"/>
      <c r="D454" s="88"/>
      <c r="E454" s="88"/>
      <c r="F454" s="88"/>
      <c r="G454" s="227"/>
      <c r="H454" s="227"/>
      <c r="I454" s="88"/>
      <c r="J454" s="88"/>
      <c r="K454" s="227"/>
      <c r="L454" s="88" t="s">
        <v>461</v>
      </c>
      <c r="M454" s="88"/>
      <c r="N454" s="88"/>
      <c r="O454" s="8"/>
      <c r="R454" s="351"/>
      <c r="S454" s="351"/>
    </row>
    <row r="455" spans="1:19" ht="12.75">
      <c r="A455" s="89" t="s">
        <v>563</v>
      </c>
      <c r="B455" s="89" t="s">
        <v>10</v>
      </c>
      <c r="C455" s="8">
        <v>501329323</v>
      </c>
      <c r="D455" s="8">
        <v>9272270</v>
      </c>
      <c r="E455" s="8">
        <v>146027992</v>
      </c>
      <c r="F455" s="8">
        <v>40124982</v>
      </c>
      <c r="G455" s="227">
        <v>0</v>
      </c>
      <c r="H455" s="227">
        <v>63631085</v>
      </c>
      <c r="I455" s="8">
        <v>202484337</v>
      </c>
      <c r="J455" s="8">
        <v>26804432</v>
      </c>
      <c r="K455" s="227">
        <v>11191596</v>
      </c>
      <c r="L455" s="8">
        <f aca="true" t="shared" si="8" ref="L455:L470">+H455+K455</f>
        <v>74822681</v>
      </c>
      <c r="M455" s="8">
        <v>1792629</v>
      </c>
      <c r="N455" s="8">
        <v>0</v>
      </c>
      <c r="O455" s="8">
        <v>0</v>
      </c>
      <c r="R455" s="351"/>
      <c r="S455" s="351"/>
    </row>
    <row r="456" spans="1:19" ht="12.75">
      <c r="A456" s="89" t="s">
        <v>564</v>
      </c>
      <c r="B456" s="89" t="s">
        <v>10</v>
      </c>
      <c r="C456" s="8">
        <v>-5149283</v>
      </c>
      <c r="D456" s="8">
        <v>-138482</v>
      </c>
      <c r="E456" s="8">
        <v>-2398910</v>
      </c>
      <c r="F456" s="8">
        <v>0</v>
      </c>
      <c r="G456" s="227">
        <v>0</v>
      </c>
      <c r="H456" s="227">
        <v>-868005</v>
      </c>
      <c r="I456" s="8">
        <v>-2913619</v>
      </c>
      <c r="J456" s="8">
        <v>-745894</v>
      </c>
      <c r="K456" s="227">
        <v>139380</v>
      </c>
      <c r="L456" s="8">
        <f t="shared" si="8"/>
        <v>-728625</v>
      </c>
      <c r="M456" s="8">
        <v>-37659</v>
      </c>
      <c r="N456" s="8">
        <v>0</v>
      </c>
      <c r="O456" s="8">
        <v>1813906</v>
      </c>
      <c r="R456" s="351"/>
      <c r="S456" s="351"/>
    </row>
    <row r="457" spans="1:19" ht="12.75">
      <c r="A457" s="89" t="s">
        <v>565</v>
      </c>
      <c r="B457" s="89" t="s">
        <v>10</v>
      </c>
      <c r="C457" s="8">
        <v>3314227</v>
      </c>
      <c r="D457" s="8">
        <v>55905</v>
      </c>
      <c r="E457" s="8">
        <v>815558</v>
      </c>
      <c r="F457" s="8">
        <v>0</v>
      </c>
      <c r="G457" s="227">
        <v>0</v>
      </c>
      <c r="H457" s="227">
        <v>382226</v>
      </c>
      <c r="I457" s="8">
        <v>1512280</v>
      </c>
      <c r="J457" s="8">
        <v>189924</v>
      </c>
      <c r="K457" s="227">
        <v>76884</v>
      </c>
      <c r="L457" s="8">
        <f t="shared" si="8"/>
        <v>459110</v>
      </c>
      <c r="M457" s="8">
        <v>15039</v>
      </c>
      <c r="N457" s="8">
        <v>0</v>
      </c>
      <c r="O457" s="8">
        <v>266411</v>
      </c>
      <c r="R457" s="351"/>
      <c r="S457" s="351"/>
    </row>
    <row r="458" spans="1:19" ht="12.75">
      <c r="A458" s="89" t="s">
        <v>566</v>
      </c>
      <c r="B458" s="89" t="s">
        <v>10</v>
      </c>
      <c r="C458" s="8">
        <v>38015974</v>
      </c>
      <c r="D458" s="8">
        <v>750151</v>
      </c>
      <c r="E458" s="8">
        <v>11573557</v>
      </c>
      <c r="F458" s="8">
        <v>3145955</v>
      </c>
      <c r="G458" s="227">
        <v>0</v>
      </c>
      <c r="H458" s="227">
        <v>4858650</v>
      </c>
      <c r="I458" s="8">
        <v>14894085</v>
      </c>
      <c r="J458" s="8">
        <v>1899820</v>
      </c>
      <c r="K458" s="227">
        <v>774678</v>
      </c>
      <c r="L458" s="8">
        <f t="shared" si="8"/>
        <v>5633328</v>
      </c>
      <c r="M458" s="8">
        <v>119078</v>
      </c>
      <c r="N458" s="8">
        <v>0</v>
      </c>
      <c r="O458" s="8">
        <v>0</v>
      </c>
      <c r="R458" s="351"/>
      <c r="S458" s="351"/>
    </row>
    <row r="459" spans="1:19" ht="12.75">
      <c r="A459" s="89" t="s">
        <v>567</v>
      </c>
      <c r="B459" s="89" t="s">
        <v>10</v>
      </c>
      <c r="C459" s="8">
        <v>10284908</v>
      </c>
      <c r="D459" s="8">
        <v>223626</v>
      </c>
      <c r="E459" s="8">
        <v>3199485</v>
      </c>
      <c r="F459" s="8">
        <v>915290</v>
      </c>
      <c r="G459" s="227">
        <v>0</v>
      </c>
      <c r="H459" s="227">
        <v>1247140</v>
      </c>
      <c r="I459" s="8">
        <v>3966153</v>
      </c>
      <c r="J459" s="8">
        <v>508981</v>
      </c>
      <c r="K459" s="227">
        <v>195832</v>
      </c>
      <c r="L459" s="8">
        <f aca="true" t="shared" si="9" ref="L459:L465">+H459+K459</f>
        <v>1442972</v>
      </c>
      <c r="M459" s="8">
        <v>28401</v>
      </c>
      <c r="N459" s="8">
        <v>0</v>
      </c>
      <c r="O459" s="8">
        <v>0</v>
      </c>
      <c r="R459" s="351"/>
      <c r="S459" s="351"/>
    </row>
    <row r="460" spans="1:19" ht="12.75">
      <c r="A460" s="89" t="s">
        <v>201</v>
      </c>
      <c r="B460" s="89" t="s">
        <v>10</v>
      </c>
      <c r="C460" s="8">
        <v>247524214</v>
      </c>
      <c r="D460" s="8">
        <v>4913360</v>
      </c>
      <c r="E460" s="8">
        <v>73369558</v>
      </c>
      <c r="F460" s="8">
        <v>19898806</v>
      </c>
      <c r="G460" s="227">
        <v>0</v>
      </c>
      <c r="H460" s="227">
        <v>30518747</v>
      </c>
      <c r="I460" s="8">
        <v>99790403</v>
      </c>
      <c r="J460" s="8">
        <v>13249624</v>
      </c>
      <c r="K460" s="227">
        <v>4997655</v>
      </c>
      <c r="L460" s="8">
        <f t="shared" si="9"/>
        <v>35516402</v>
      </c>
      <c r="M460" s="8">
        <v>786061</v>
      </c>
      <c r="N460" s="8">
        <v>0</v>
      </c>
      <c r="O460" s="8">
        <v>0</v>
      </c>
      <c r="R460" s="351"/>
      <c r="S460" s="351"/>
    </row>
    <row r="461" spans="1:19" ht="12.75">
      <c r="A461" s="89" t="s">
        <v>202</v>
      </c>
      <c r="B461" s="89" t="s">
        <v>10</v>
      </c>
      <c r="C461" s="8">
        <v>654998767</v>
      </c>
      <c r="D461" s="8">
        <v>25680365</v>
      </c>
      <c r="E461" s="8">
        <v>189945619</v>
      </c>
      <c r="F461" s="8">
        <v>41139159</v>
      </c>
      <c r="G461" s="227">
        <v>0</v>
      </c>
      <c r="H461" s="227">
        <v>48233723</v>
      </c>
      <c r="I461" s="8">
        <v>306314862</v>
      </c>
      <c r="J461" s="8">
        <v>33782350</v>
      </c>
      <c r="K461" s="227">
        <v>9896390</v>
      </c>
      <c r="L461" s="8">
        <f t="shared" si="9"/>
        <v>58130113</v>
      </c>
      <c r="M461" s="8">
        <v>0</v>
      </c>
      <c r="N461" s="8">
        <v>0</v>
      </c>
      <c r="O461" s="8">
        <v>6299</v>
      </c>
      <c r="R461" s="351"/>
      <c r="S461" s="351"/>
    </row>
    <row r="462" spans="1:19" ht="12.75">
      <c r="A462" s="89" t="s">
        <v>568</v>
      </c>
      <c r="B462" s="89" t="s">
        <v>10</v>
      </c>
      <c r="C462" s="8">
        <v>124337275</v>
      </c>
      <c r="D462" s="8">
        <v>2972049</v>
      </c>
      <c r="E462" s="8">
        <v>39824613</v>
      </c>
      <c r="F462" s="8">
        <v>9348576</v>
      </c>
      <c r="G462" s="227">
        <v>0</v>
      </c>
      <c r="H462" s="227">
        <v>15221782</v>
      </c>
      <c r="I462" s="8">
        <v>47137490</v>
      </c>
      <c r="J462" s="8">
        <v>7007037</v>
      </c>
      <c r="K462" s="227">
        <v>2600338</v>
      </c>
      <c r="L462" s="8">
        <f t="shared" si="9"/>
        <v>17822120</v>
      </c>
      <c r="M462" s="8">
        <v>217549</v>
      </c>
      <c r="N462" s="8">
        <v>0</v>
      </c>
      <c r="O462" s="8">
        <v>7841</v>
      </c>
      <c r="R462" s="351"/>
      <c r="S462" s="351"/>
    </row>
    <row r="463" spans="1:19" ht="12.75">
      <c r="A463" s="89" t="s">
        <v>296</v>
      </c>
      <c r="B463" s="89" t="s">
        <v>10</v>
      </c>
      <c r="C463" s="8">
        <v>11096466</v>
      </c>
      <c r="D463" s="8">
        <v>174883</v>
      </c>
      <c r="E463" s="8">
        <v>3318767</v>
      </c>
      <c r="F463" s="8">
        <v>794614</v>
      </c>
      <c r="G463" s="227">
        <v>0</v>
      </c>
      <c r="H463" s="227">
        <v>1671743</v>
      </c>
      <c r="I463" s="8">
        <v>4227181</v>
      </c>
      <c r="J463" s="8">
        <v>603530</v>
      </c>
      <c r="K463" s="227">
        <v>264894</v>
      </c>
      <c r="L463" s="8">
        <f t="shared" si="9"/>
        <v>1936637</v>
      </c>
      <c r="M463" s="8">
        <v>40854</v>
      </c>
      <c r="N463" s="8">
        <v>0</v>
      </c>
      <c r="O463" s="8">
        <v>0</v>
      </c>
      <c r="R463" s="351"/>
      <c r="S463" s="351"/>
    </row>
    <row r="464" spans="1:19" ht="12.75">
      <c r="A464" s="89" t="s">
        <v>569</v>
      </c>
      <c r="B464" s="89" t="s">
        <v>10</v>
      </c>
      <c r="C464" s="8">
        <v>22596894</v>
      </c>
      <c r="D464" s="8">
        <v>326245</v>
      </c>
      <c r="E464" s="8">
        <v>5964994</v>
      </c>
      <c r="F464" s="8">
        <v>0</v>
      </c>
      <c r="G464" s="227">
        <v>0</v>
      </c>
      <c r="H464" s="227">
        <v>3328466</v>
      </c>
      <c r="I464" s="8">
        <v>9061344</v>
      </c>
      <c r="J464" s="8">
        <v>1234277</v>
      </c>
      <c r="K464" s="227">
        <v>741218</v>
      </c>
      <c r="L464" s="8">
        <f t="shared" si="9"/>
        <v>4069684</v>
      </c>
      <c r="M464" s="8">
        <v>82586</v>
      </c>
      <c r="N464" s="8">
        <v>0</v>
      </c>
      <c r="O464" s="8">
        <v>1857764</v>
      </c>
      <c r="R464" s="351"/>
      <c r="S464" s="351"/>
    </row>
    <row r="465" spans="1:19" ht="12.75">
      <c r="A465" s="89" t="s">
        <v>570</v>
      </c>
      <c r="B465" s="89" t="s">
        <v>10</v>
      </c>
      <c r="C465" s="8">
        <v>1127066592</v>
      </c>
      <c r="D465" s="8">
        <v>19402919</v>
      </c>
      <c r="E465" s="8">
        <v>302269983</v>
      </c>
      <c r="F465" s="8">
        <v>0</v>
      </c>
      <c r="G465" s="227">
        <v>0</v>
      </c>
      <c r="H465" s="227">
        <v>147016808</v>
      </c>
      <c r="I465" s="8">
        <v>466452607</v>
      </c>
      <c r="J465" s="8">
        <v>61410437</v>
      </c>
      <c r="K465" s="227">
        <v>31918228</v>
      </c>
      <c r="L465" s="8">
        <f t="shared" si="9"/>
        <v>178935036</v>
      </c>
      <c r="M465" s="8">
        <v>4320259</v>
      </c>
      <c r="N465" s="8">
        <v>0</v>
      </c>
      <c r="O465" s="8">
        <v>94275351</v>
      </c>
      <c r="R465" s="351"/>
      <c r="S465" s="351"/>
    </row>
    <row r="466" spans="1:19" ht="12.75">
      <c r="A466" s="89" t="s">
        <v>571</v>
      </c>
      <c r="B466" s="89" t="s">
        <v>10</v>
      </c>
      <c r="C466" s="8">
        <v>268796560</v>
      </c>
      <c r="D466" s="8">
        <v>4642746</v>
      </c>
      <c r="E466" s="8">
        <v>75154717</v>
      </c>
      <c r="F466" s="8">
        <v>57133693</v>
      </c>
      <c r="G466" s="227">
        <v>0</v>
      </c>
      <c r="H466" s="227">
        <v>35371596</v>
      </c>
      <c r="I466" s="8">
        <v>111968082</v>
      </c>
      <c r="J466" s="8">
        <v>14836292</v>
      </c>
      <c r="K466" s="227">
        <v>7288140</v>
      </c>
      <c r="L466" s="8">
        <f t="shared" si="8"/>
        <v>42659736</v>
      </c>
      <c r="M466" s="8">
        <v>1055315</v>
      </c>
      <c r="N466" s="8">
        <v>0</v>
      </c>
      <c r="O466" s="8">
        <v>-38654021</v>
      </c>
      <c r="R466" s="351"/>
      <c r="S466" s="351"/>
    </row>
    <row r="467" spans="1:19" ht="12.75">
      <c r="A467" s="89" t="s">
        <v>572</v>
      </c>
      <c r="B467" s="89" t="s">
        <v>10</v>
      </c>
      <c r="C467" s="8">
        <v>0</v>
      </c>
      <c r="D467" s="8">
        <v>0</v>
      </c>
      <c r="E467" s="8">
        <v>0</v>
      </c>
      <c r="F467" s="8">
        <v>0</v>
      </c>
      <c r="G467" s="227">
        <v>0</v>
      </c>
      <c r="H467" s="227">
        <v>0</v>
      </c>
      <c r="I467" s="8">
        <v>0</v>
      </c>
      <c r="J467" s="8">
        <v>0</v>
      </c>
      <c r="K467" s="227">
        <v>0</v>
      </c>
      <c r="L467" s="8">
        <f t="shared" si="8"/>
        <v>0</v>
      </c>
      <c r="M467" s="8">
        <v>0</v>
      </c>
      <c r="N467" s="8">
        <v>0</v>
      </c>
      <c r="O467" s="8">
        <v>0</v>
      </c>
      <c r="R467" s="351"/>
      <c r="S467" s="351"/>
    </row>
    <row r="468" spans="1:19" ht="12.75">
      <c r="A468" s="89" t="s">
        <v>573</v>
      </c>
      <c r="B468" s="89" t="s">
        <v>10</v>
      </c>
      <c r="C468" s="8">
        <v>0</v>
      </c>
      <c r="D468" s="8">
        <v>0</v>
      </c>
      <c r="E468" s="8">
        <v>0</v>
      </c>
      <c r="F468" s="8">
        <v>0</v>
      </c>
      <c r="G468" s="227">
        <v>0</v>
      </c>
      <c r="H468" s="227">
        <v>0</v>
      </c>
      <c r="I468" s="8">
        <v>0</v>
      </c>
      <c r="J468" s="8">
        <v>0</v>
      </c>
      <c r="K468" s="227">
        <v>0</v>
      </c>
      <c r="L468" s="8">
        <f t="shared" si="8"/>
        <v>0</v>
      </c>
      <c r="M468" s="8">
        <v>0</v>
      </c>
      <c r="N468" s="8">
        <v>0</v>
      </c>
      <c r="O468" s="8">
        <v>0</v>
      </c>
      <c r="R468" s="351"/>
      <c r="S468" s="351"/>
    </row>
    <row r="469" spans="1:19" ht="12.75">
      <c r="A469" s="89" t="s">
        <v>574</v>
      </c>
      <c r="B469" s="89" t="s">
        <v>10</v>
      </c>
      <c r="C469" s="8">
        <v>103611705</v>
      </c>
      <c r="D469" s="8">
        <v>2354180</v>
      </c>
      <c r="E469" s="8">
        <v>31279005</v>
      </c>
      <c r="F469" s="8">
        <v>7014979</v>
      </c>
      <c r="G469" s="227">
        <v>0</v>
      </c>
      <c r="H469" s="227">
        <v>12905489</v>
      </c>
      <c r="I469" s="8">
        <v>41076506</v>
      </c>
      <c r="J469" s="8">
        <v>5597483</v>
      </c>
      <c r="K469" s="227">
        <v>2617773</v>
      </c>
      <c r="L469" s="8">
        <f t="shared" si="8"/>
        <v>15523262</v>
      </c>
      <c r="M469" s="8">
        <v>232735</v>
      </c>
      <c r="N469" s="8">
        <v>0</v>
      </c>
      <c r="O469" s="8">
        <v>533555</v>
      </c>
      <c r="R469" s="351"/>
      <c r="S469" s="351"/>
    </row>
    <row r="470" spans="1:19" ht="12.75">
      <c r="A470" s="89" t="s">
        <v>575</v>
      </c>
      <c r="B470" s="89" t="s">
        <v>10</v>
      </c>
      <c r="C470" s="8">
        <v>59998517</v>
      </c>
      <c r="D470" s="8">
        <v>1049529</v>
      </c>
      <c r="E470" s="8">
        <v>16493765</v>
      </c>
      <c r="F470" s="8">
        <v>12424394</v>
      </c>
      <c r="G470" s="227">
        <v>0</v>
      </c>
      <c r="H470" s="227">
        <v>7918056</v>
      </c>
      <c r="I470" s="8">
        <v>25120260</v>
      </c>
      <c r="J470" s="8">
        <v>3229258</v>
      </c>
      <c r="K470" s="227">
        <v>1725403</v>
      </c>
      <c r="L470" s="8">
        <f t="shared" si="8"/>
        <v>9643459</v>
      </c>
      <c r="M470" s="8">
        <v>232532</v>
      </c>
      <c r="N470" s="8">
        <v>0</v>
      </c>
      <c r="O470" s="8">
        <v>-8194680</v>
      </c>
      <c r="R470" s="351"/>
      <c r="S470" s="351"/>
    </row>
    <row r="471" spans="1:19" ht="12.75">
      <c r="A471" s="89" t="s">
        <v>607</v>
      </c>
      <c r="B471" s="89" t="s">
        <v>10</v>
      </c>
      <c r="C471" s="8">
        <v>-11868370</v>
      </c>
      <c r="D471" s="8">
        <v>0</v>
      </c>
      <c r="E471" s="8">
        <v>-11868370</v>
      </c>
      <c r="F471" s="8">
        <v>0</v>
      </c>
      <c r="G471" s="227">
        <v>0</v>
      </c>
      <c r="H471" s="227">
        <v>0</v>
      </c>
      <c r="I471" s="8">
        <v>0</v>
      </c>
      <c r="J471" s="8">
        <v>0</v>
      </c>
      <c r="K471" s="227">
        <v>0</v>
      </c>
      <c r="L471" s="8">
        <f>+H471+K471</f>
        <v>0</v>
      </c>
      <c r="M471" s="8">
        <v>0</v>
      </c>
      <c r="N471" s="8">
        <v>0</v>
      </c>
      <c r="O471" s="8">
        <v>0</v>
      </c>
      <c r="R471" s="351"/>
      <c r="S471" s="351"/>
    </row>
    <row r="472" spans="1:19" ht="12.75">
      <c r="A472" s="89" t="s">
        <v>576</v>
      </c>
      <c r="B472" s="89" t="s">
        <v>113</v>
      </c>
      <c r="C472" s="23">
        <v>-691969</v>
      </c>
      <c r="D472" s="23">
        <v>0</v>
      </c>
      <c r="E472" s="23">
        <v>0</v>
      </c>
      <c r="F472" s="23">
        <v>0</v>
      </c>
      <c r="G472" s="234">
        <v>0</v>
      </c>
      <c r="H472" s="234">
        <v>0</v>
      </c>
      <c r="I472" s="23">
        <v>0</v>
      </c>
      <c r="J472" s="23">
        <v>0</v>
      </c>
      <c r="K472" s="234">
        <v>0</v>
      </c>
      <c r="L472" s="23">
        <f>+H472+K472</f>
        <v>0</v>
      </c>
      <c r="M472" s="23">
        <v>0</v>
      </c>
      <c r="N472" s="23">
        <v>0</v>
      </c>
      <c r="O472" s="23">
        <v>-691969</v>
      </c>
      <c r="R472" s="351"/>
      <c r="S472" s="351"/>
    </row>
    <row r="473" spans="1:19" ht="12.75">
      <c r="A473" s="4"/>
      <c r="B473" s="4"/>
      <c r="C473" s="8"/>
      <c r="D473" s="8"/>
      <c r="E473" s="8"/>
      <c r="F473" s="8"/>
      <c r="G473" s="227"/>
      <c r="H473" s="227"/>
      <c r="I473" s="8"/>
      <c r="J473" s="8"/>
      <c r="K473" s="227"/>
      <c r="L473" s="8"/>
      <c r="M473" s="8"/>
      <c r="N473" s="8"/>
      <c r="O473" s="8"/>
      <c r="R473" s="351"/>
      <c r="S473" s="351"/>
    </row>
    <row r="474" spans="1:19" ht="12.75">
      <c r="A474" s="4" t="s">
        <v>207</v>
      </c>
      <c r="B474" s="4"/>
      <c r="C474" s="8">
        <v>3155261800</v>
      </c>
      <c r="D474" s="8">
        <v>71679746</v>
      </c>
      <c r="E474" s="8">
        <v>884970333</v>
      </c>
      <c r="F474" s="8">
        <v>191940448</v>
      </c>
      <c r="G474" s="227">
        <v>0</v>
      </c>
      <c r="H474" s="227">
        <v>371437506</v>
      </c>
      <c r="I474" s="8">
        <v>1331091971</v>
      </c>
      <c r="J474" s="8">
        <v>169607551</v>
      </c>
      <c r="K474" s="227">
        <v>74428409</v>
      </c>
      <c r="L474" s="8">
        <f>+H474+K474</f>
        <v>445865915</v>
      </c>
      <c r="M474" s="8">
        <v>8885379</v>
      </c>
      <c r="N474" s="8">
        <v>0</v>
      </c>
      <c r="O474" s="8">
        <v>51220457</v>
      </c>
      <c r="R474" s="351"/>
      <c r="S474" s="351"/>
    </row>
    <row r="475" spans="1:19" ht="12.75">
      <c r="A475" s="4"/>
      <c r="B475" s="4"/>
      <c r="C475" s="8"/>
      <c r="D475" s="8"/>
      <c r="E475" s="8"/>
      <c r="F475" s="8"/>
      <c r="G475" s="227"/>
      <c r="H475" s="227"/>
      <c r="I475" s="8"/>
      <c r="J475" s="8"/>
      <c r="K475" s="227"/>
      <c r="L475" s="8" t="s">
        <v>461</v>
      </c>
      <c r="M475" s="8"/>
      <c r="N475" s="8"/>
      <c r="O475" s="8"/>
      <c r="R475" s="351"/>
      <c r="S475" s="351"/>
    </row>
    <row r="476" spans="1:19" ht="12.75">
      <c r="A476" s="4"/>
      <c r="B476" s="4"/>
      <c r="C476" s="8"/>
      <c r="D476" s="8"/>
      <c r="E476" s="8"/>
      <c r="F476" s="8"/>
      <c r="G476" s="227"/>
      <c r="H476" s="227"/>
      <c r="I476" s="8"/>
      <c r="J476" s="8"/>
      <c r="K476" s="227"/>
      <c r="L476" s="8" t="s">
        <v>461</v>
      </c>
      <c r="M476" s="8"/>
      <c r="N476" s="8"/>
      <c r="O476" s="8"/>
      <c r="R476" s="351"/>
      <c r="S476" s="351"/>
    </row>
    <row r="477" spans="1:19" ht="12.75">
      <c r="A477" s="4" t="s">
        <v>208</v>
      </c>
      <c r="B477" s="4"/>
      <c r="C477" s="8">
        <v>3439870205</v>
      </c>
      <c r="D477" s="8">
        <v>77523773</v>
      </c>
      <c r="E477" s="8">
        <v>945040160</v>
      </c>
      <c r="F477" s="8">
        <v>207181452</v>
      </c>
      <c r="G477" s="227">
        <v>0</v>
      </c>
      <c r="H477" s="227">
        <v>394473391</v>
      </c>
      <c r="I477" s="8">
        <v>1474956023</v>
      </c>
      <c r="J477" s="8">
        <v>193920512</v>
      </c>
      <c r="K477" s="227">
        <v>82720586</v>
      </c>
      <c r="L477" s="8">
        <f>+H477+K477</f>
        <v>477193977</v>
      </c>
      <c r="M477" s="8">
        <v>9724320</v>
      </c>
      <c r="N477" s="8">
        <v>0</v>
      </c>
      <c r="O477" s="8">
        <v>54329988</v>
      </c>
      <c r="R477" s="351"/>
      <c r="S477" s="351"/>
    </row>
    <row r="478" spans="1:19" ht="12.75">
      <c r="A478" s="4"/>
      <c r="B478" s="4"/>
      <c r="C478" s="4"/>
      <c r="D478" s="4"/>
      <c r="E478" s="4"/>
      <c r="F478" s="4"/>
      <c r="G478" s="222"/>
      <c r="H478" s="222"/>
      <c r="I478" s="4"/>
      <c r="J478" s="4"/>
      <c r="K478" s="222"/>
      <c r="L478" s="4" t="s">
        <v>461</v>
      </c>
      <c r="M478" s="4"/>
      <c r="N478" s="4"/>
      <c r="O478" s="4"/>
      <c r="R478" s="351"/>
      <c r="S478" s="351"/>
    </row>
    <row r="479" spans="1:19" ht="12.75">
      <c r="A479" s="4"/>
      <c r="B479" s="4"/>
      <c r="C479" s="8"/>
      <c r="D479" s="8"/>
      <c r="E479" s="8"/>
      <c r="F479" s="8"/>
      <c r="G479" s="227"/>
      <c r="H479" s="227"/>
      <c r="I479" s="8"/>
      <c r="J479" s="8"/>
      <c r="K479" s="227"/>
      <c r="L479" s="8" t="s">
        <v>461</v>
      </c>
      <c r="M479" s="8"/>
      <c r="N479" s="8"/>
      <c r="O479" s="8"/>
      <c r="R479" s="351"/>
      <c r="S479" s="351"/>
    </row>
    <row r="480" spans="1:19" ht="12.75">
      <c r="A480" s="25" t="s">
        <v>211</v>
      </c>
      <c r="B480" s="4"/>
      <c r="C480" s="12">
        <v>0.9999999999999999</v>
      </c>
      <c r="D480" s="12">
        <v>0.022536830862779602</v>
      </c>
      <c r="E480" s="12">
        <v>0.27473134266122695</v>
      </c>
      <c r="F480" s="12">
        <v>0.0602294388023283</v>
      </c>
      <c r="G480" s="229">
        <v>0</v>
      </c>
      <c r="H480" s="229">
        <v>0.11467682426697841</v>
      </c>
      <c r="I480" s="12">
        <v>0.42878246419184296</v>
      </c>
      <c r="J480" s="12">
        <v>0.05637436892767877</v>
      </c>
      <c r="K480" s="229">
        <v>0.024047589318853382</v>
      </c>
      <c r="L480" s="12">
        <f>+H480+K480</f>
        <v>0.1387244135858318</v>
      </c>
      <c r="M480" s="12">
        <v>0.0028269438730174415</v>
      </c>
      <c r="N480" s="12">
        <v>0</v>
      </c>
      <c r="O480" s="12">
        <v>0.01579419709529418</v>
      </c>
      <c r="R480" s="351"/>
      <c r="S480" s="351"/>
    </row>
    <row r="481" spans="1:19" ht="12.75">
      <c r="A481" s="4"/>
      <c r="B481" s="4"/>
      <c r="C481" s="8"/>
      <c r="D481" s="8"/>
      <c r="E481" s="8"/>
      <c r="F481" s="8"/>
      <c r="G481" s="227"/>
      <c r="H481" s="227"/>
      <c r="I481" s="8"/>
      <c r="J481" s="8"/>
      <c r="K481" s="227"/>
      <c r="L481" s="8" t="s">
        <v>461</v>
      </c>
      <c r="M481" s="8"/>
      <c r="N481" s="8"/>
      <c r="O481" s="8"/>
      <c r="R481" s="351"/>
      <c r="S481" s="351"/>
    </row>
    <row r="482" spans="1:19" ht="12.75">
      <c r="A482" s="4"/>
      <c r="B482" s="4"/>
      <c r="C482" s="13"/>
      <c r="D482" s="8"/>
      <c r="E482" s="8"/>
      <c r="F482" s="8"/>
      <c r="G482" s="227"/>
      <c r="H482" s="227"/>
      <c r="I482" s="8"/>
      <c r="J482" s="8"/>
      <c r="K482" s="227"/>
      <c r="L482" s="8" t="s">
        <v>461</v>
      </c>
      <c r="M482" s="8"/>
      <c r="N482" s="8"/>
      <c r="O482" s="8"/>
      <c r="R482" s="351"/>
      <c r="S482" s="351"/>
    </row>
    <row r="483" spans="1:19" ht="12.75">
      <c r="A483" s="4"/>
      <c r="B483" s="4"/>
      <c r="C483" s="4"/>
      <c r="D483" s="4"/>
      <c r="E483" s="4"/>
      <c r="F483" s="4"/>
      <c r="G483" s="222"/>
      <c r="H483" s="222"/>
      <c r="I483" s="4"/>
      <c r="J483" s="4"/>
      <c r="K483" s="222"/>
      <c r="L483" s="4" t="s">
        <v>461</v>
      </c>
      <c r="M483" s="4"/>
      <c r="N483" s="4"/>
      <c r="O483" s="4"/>
      <c r="R483" s="351"/>
      <c r="S483" s="351"/>
    </row>
    <row r="484" spans="1:19" ht="12.75">
      <c r="A484" s="3" t="s">
        <v>212</v>
      </c>
      <c r="B484" s="4"/>
      <c r="C484" s="4"/>
      <c r="D484" s="4"/>
      <c r="E484" s="4"/>
      <c r="F484" s="4"/>
      <c r="G484" s="222"/>
      <c r="H484" s="222"/>
      <c r="I484" s="4"/>
      <c r="J484" s="4"/>
      <c r="K484" s="222"/>
      <c r="L484" s="4" t="s">
        <v>461</v>
      </c>
      <c r="M484" s="4"/>
      <c r="N484" s="4"/>
      <c r="O484" s="4"/>
      <c r="R484" s="351"/>
      <c r="S484" s="351"/>
    </row>
    <row r="485" spans="1:19" ht="12.75">
      <c r="A485" s="4"/>
      <c r="B485" s="4"/>
      <c r="C485" s="4" t="s">
        <v>199</v>
      </c>
      <c r="D485" s="4" t="s">
        <v>205</v>
      </c>
      <c r="E485" s="4" t="s">
        <v>213</v>
      </c>
      <c r="F485" s="4"/>
      <c r="G485" s="222"/>
      <c r="H485" s="222"/>
      <c r="I485" s="4"/>
      <c r="J485" s="4"/>
      <c r="K485" s="222"/>
      <c r="L485" s="4" t="s">
        <v>461</v>
      </c>
      <c r="M485" s="4"/>
      <c r="N485" s="4"/>
      <c r="O485" s="4"/>
      <c r="R485" s="351"/>
      <c r="S485" s="351"/>
    </row>
    <row r="486" spans="1:19" ht="12.75">
      <c r="A486" s="4" t="s">
        <v>214</v>
      </c>
      <c r="B486" s="4"/>
      <c r="C486" s="7">
        <v>0</v>
      </c>
      <c r="D486" s="7">
        <v>0</v>
      </c>
      <c r="E486" s="7">
        <v>0</v>
      </c>
      <c r="F486" s="4"/>
      <c r="G486" s="222"/>
      <c r="H486" s="222"/>
      <c r="I486" s="4"/>
      <c r="J486" s="4"/>
      <c r="K486" s="222"/>
      <c r="L486" s="4" t="s">
        <v>461</v>
      </c>
      <c r="M486" s="4"/>
      <c r="N486" s="4"/>
      <c r="O486" s="4"/>
      <c r="R486" s="351"/>
      <c r="S486" s="351"/>
    </row>
    <row r="487" spans="1:19" ht="12.75">
      <c r="A487" s="4"/>
      <c r="B487" s="4"/>
      <c r="C487" s="4"/>
      <c r="D487" s="4"/>
      <c r="E487" s="4"/>
      <c r="F487" s="4"/>
      <c r="G487" s="222"/>
      <c r="H487" s="222"/>
      <c r="I487" s="4"/>
      <c r="J487" s="4"/>
      <c r="K487" s="222"/>
      <c r="L487" s="4" t="s">
        <v>461</v>
      </c>
      <c r="M487" s="4"/>
      <c r="N487" s="4"/>
      <c r="O487" s="4"/>
      <c r="R487" s="351"/>
      <c r="S487" s="351"/>
    </row>
    <row r="488" spans="1:19" ht="12.75">
      <c r="A488" s="4" t="s">
        <v>215</v>
      </c>
      <c r="B488" s="4"/>
      <c r="C488" s="7">
        <v>0</v>
      </c>
      <c r="D488" s="7">
        <v>0</v>
      </c>
      <c r="E488" s="7">
        <v>0</v>
      </c>
      <c r="F488" s="4"/>
      <c r="G488" s="222"/>
      <c r="H488" s="222"/>
      <c r="I488" s="4"/>
      <c r="J488" s="4"/>
      <c r="K488" s="222"/>
      <c r="L488" s="4" t="s">
        <v>461</v>
      </c>
      <c r="M488" s="4"/>
      <c r="N488" s="4"/>
      <c r="O488" s="4"/>
      <c r="R488" s="351"/>
      <c r="S488" s="351"/>
    </row>
    <row r="489" spans="1:19" ht="12.75">
      <c r="A489" s="4"/>
      <c r="B489" s="4"/>
      <c r="C489" s="4"/>
      <c r="D489" s="4"/>
      <c r="E489" s="4"/>
      <c r="F489" s="4"/>
      <c r="G489" s="222"/>
      <c r="H489" s="222"/>
      <c r="I489" s="4"/>
      <c r="J489" s="4"/>
      <c r="K489" s="222"/>
      <c r="L489" s="4" t="s">
        <v>461</v>
      </c>
      <c r="M489" s="4"/>
      <c r="N489" s="4"/>
      <c r="O489" s="4"/>
      <c r="R489" s="351"/>
      <c r="S489" s="351"/>
    </row>
    <row r="490" spans="1:19" ht="13.5" thickBot="1">
      <c r="A490" s="4" t="s">
        <v>216</v>
      </c>
      <c r="B490" s="4"/>
      <c r="C490" s="26">
        <v>0</v>
      </c>
      <c r="D490" s="26">
        <v>0</v>
      </c>
      <c r="E490" s="26">
        <v>0</v>
      </c>
      <c r="F490" s="4"/>
      <c r="G490" s="222"/>
      <c r="H490" s="222"/>
      <c r="I490" s="4"/>
      <c r="J490" s="4"/>
      <c r="K490" s="222"/>
      <c r="L490" s="4" t="s">
        <v>461</v>
      </c>
      <c r="M490" s="4"/>
      <c r="N490" s="4"/>
      <c r="O490" s="4"/>
      <c r="R490" s="351"/>
      <c r="S490" s="351"/>
    </row>
    <row r="491" spans="1:19" ht="13.5" thickTop="1">
      <c r="A491" s="4"/>
      <c r="B491" s="4"/>
      <c r="C491" s="4"/>
      <c r="D491" s="4"/>
      <c r="E491" s="4"/>
      <c r="F491" s="4"/>
      <c r="G491" s="222"/>
      <c r="H491" s="222"/>
      <c r="I491" s="4"/>
      <c r="J491" s="4"/>
      <c r="K491" s="222"/>
      <c r="L491" s="4" t="s">
        <v>461</v>
      </c>
      <c r="M491" s="4"/>
      <c r="N491" s="4"/>
      <c r="O491" s="4"/>
      <c r="R491" s="351"/>
      <c r="S491" s="351"/>
    </row>
    <row r="492" spans="1:19" ht="12.75">
      <c r="A492" s="4"/>
      <c r="B492" s="4"/>
      <c r="C492" s="12">
        <v>0</v>
      </c>
      <c r="D492" s="12">
        <v>0</v>
      </c>
      <c r="E492" s="12">
        <v>0</v>
      </c>
      <c r="F492" s="4"/>
      <c r="G492" s="222"/>
      <c r="H492" s="222"/>
      <c r="I492" s="4"/>
      <c r="J492" s="4"/>
      <c r="K492" s="222"/>
      <c r="L492" s="4" t="s">
        <v>461</v>
      </c>
      <c r="M492" s="4"/>
      <c r="N492" s="4"/>
      <c r="O492" s="4"/>
      <c r="R492" s="351"/>
      <c r="S492" s="351"/>
    </row>
    <row r="493" spans="1:19" ht="12.75">
      <c r="A493" s="4"/>
      <c r="B493" s="4"/>
      <c r="C493" s="4"/>
      <c r="D493" s="4"/>
      <c r="E493" s="4"/>
      <c r="F493" s="4"/>
      <c r="G493" s="222"/>
      <c r="H493" s="222"/>
      <c r="I493" s="4"/>
      <c r="J493" s="4"/>
      <c r="K493" s="222"/>
      <c r="L493" s="4" t="s">
        <v>461</v>
      </c>
      <c r="M493" s="4"/>
      <c r="N493" s="4"/>
      <c r="O493" s="4"/>
      <c r="R493" s="351"/>
      <c r="S493" s="351"/>
    </row>
    <row r="494" spans="1:19" ht="12.75">
      <c r="A494" s="4"/>
      <c r="B494" s="4"/>
      <c r="C494" s="4"/>
      <c r="D494" s="4"/>
      <c r="E494" s="4"/>
      <c r="F494" s="4"/>
      <c r="G494" s="222"/>
      <c r="H494" s="222"/>
      <c r="I494" s="4"/>
      <c r="J494" s="4"/>
      <c r="K494" s="222"/>
      <c r="L494" s="4" t="s">
        <v>461</v>
      </c>
      <c r="M494" s="4"/>
      <c r="N494" s="4"/>
      <c r="O494" s="4"/>
      <c r="R494" s="351"/>
      <c r="S494" s="351"/>
    </row>
    <row r="495" spans="1:19" ht="12.75">
      <c r="A495" s="3" t="s">
        <v>85</v>
      </c>
      <c r="B495" s="4"/>
      <c r="C495" s="4"/>
      <c r="D495" s="4"/>
      <c r="E495" s="4"/>
      <c r="F495" s="4"/>
      <c r="G495" s="222"/>
      <c r="H495" s="222"/>
      <c r="I495" s="4"/>
      <c r="J495" s="4"/>
      <c r="K495" s="222"/>
      <c r="L495" s="4" t="s">
        <v>461</v>
      </c>
      <c r="M495" s="4"/>
      <c r="N495" s="4"/>
      <c r="O495" s="4"/>
      <c r="R495" s="351"/>
      <c r="S495" s="351"/>
    </row>
    <row r="496" spans="1:19" ht="12.75">
      <c r="A496" s="4"/>
      <c r="B496" s="4"/>
      <c r="C496" s="4" t="s">
        <v>199</v>
      </c>
      <c r="D496" s="4" t="s">
        <v>205</v>
      </c>
      <c r="E496" s="4" t="s">
        <v>213</v>
      </c>
      <c r="F496" s="4"/>
      <c r="G496" s="222"/>
      <c r="H496" s="222"/>
      <c r="I496" s="4"/>
      <c r="J496" s="4"/>
      <c r="K496" s="222"/>
      <c r="L496" s="4" t="s">
        <v>461</v>
      </c>
      <c r="M496" s="4"/>
      <c r="N496" s="4"/>
      <c r="O496" s="4"/>
      <c r="R496" s="351"/>
      <c r="S496" s="351"/>
    </row>
    <row r="497" spans="1:19" ht="12.75">
      <c r="A497" s="4" t="s">
        <v>214</v>
      </c>
      <c r="B497" s="4"/>
      <c r="C497" s="4">
        <v>0</v>
      </c>
      <c r="D497" s="7">
        <v>0</v>
      </c>
      <c r="E497" s="7">
        <v>0</v>
      </c>
      <c r="F497" s="4"/>
      <c r="G497" s="222"/>
      <c r="H497" s="222"/>
      <c r="I497" s="4"/>
      <c r="J497" s="4"/>
      <c r="K497" s="222"/>
      <c r="L497" s="4" t="s">
        <v>588</v>
      </c>
      <c r="M497" s="4"/>
      <c r="N497" s="4"/>
      <c r="O497" s="4"/>
      <c r="R497" s="351"/>
      <c r="S497" s="351"/>
    </row>
    <row r="498" spans="1:19" ht="12.75">
      <c r="A498" s="4"/>
      <c r="B498" s="4"/>
      <c r="C498" s="4"/>
      <c r="D498" s="4"/>
      <c r="E498" s="4"/>
      <c r="F498" s="4"/>
      <c r="G498" s="222"/>
      <c r="H498" s="222"/>
      <c r="I498" s="4"/>
      <c r="J498" s="4"/>
      <c r="K498" s="222"/>
      <c r="L498" s="4" t="s">
        <v>461</v>
      </c>
      <c r="M498" s="4"/>
      <c r="N498" s="4"/>
      <c r="O498" s="4"/>
      <c r="R498" s="351"/>
      <c r="S498" s="351"/>
    </row>
    <row r="499" spans="1:19" ht="12.75">
      <c r="A499" s="4" t="s">
        <v>217</v>
      </c>
      <c r="B499" s="4"/>
      <c r="C499" s="4"/>
      <c r="D499" s="4"/>
      <c r="E499" s="4"/>
      <c r="F499" s="4"/>
      <c r="G499" s="222"/>
      <c r="H499" s="222"/>
      <c r="I499" s="4"/>
      <c r="J499" s="4"/>
      <c r="K499" s="222"/>
      <c r="L499" s="4" t="s">
        <v>461</v>
      </c>
      <c r="M499" s="4"/>
      <c r="N499" s="4"/>
      <c r="O499" s="4"/>
      <c r="R499" s="351"/>
      <c r="S499" s="351"/>
    </row>
    <row r="500" spans="1:19" ht="12.75">
      <c r="A500" s="4" t="s">
        <v>218</v>
      </c>
      <c r="B500" s="4"/>
      <c r="C500" s="4">
        <v>0</v>
      </c>
      <c r="D500" s="4">
        <v>0</v>
      </c>
      <c r="E500" s="7">
        <v>0</v>
      </c>
      <c r="F500" s="4"/>
      <c r="G500" s="222"/>
      <c r="H500" s="222"/>
      <c r="I500" s="4"/>
      <c r="J500" s="4"/>
      <c r="K500" s="222"/>
      <c r="L500" s="4" t="s">
        <v>461</v>
      </c>
      <c r="M500" s="4"/>
      <c r="N500" s="4"/>
      <c r="O500" s="4"/>
      <c r="R500" s="351"/>
      <c r="S500" s="351"/>
    </row>
    <row r="501" spans="1:19" ht="12.75">
      <c r="A501" s="4" t="s">
        <v>219</v>
      </c>
      <c r="B501" s="4"/>
      <c r="C501" s="4">
        <v>0</v>
      </c>
      <c r="D501" s="4">
        <v>0</v>
      </c>
      <c r="E501" s="7">
        <v>0</v>
      </c>
      <c r="F501" s="4"/>
      <c r="G501" s="222"/>
      <c r="H501" s="222"/>
      <c r="I501" s="4"/>
      <c r="J501" s="4"/>
      <c r="K501" s="222"/>
      <c r="L501" s="4" t="s">
        <v>461</v>
      </c>
      <c r="M501" s="4"/>
      <c r="N501" s="4"/>
      <c r="O501" s="4"/>
      <c r="R501" s="351"/>
      <c r="S501" s="351"/>
    </row>
    <row r="502" spans="1:19" ht="12.75">
      <c r="A502" s="4" t="s">
        <v>220</v>
      </c>
      <c r="B502" s="4"/>
      <c r="C502" s="4">
        <v>0</v>
      </c>
      <c r="D502" s="4">
        <v>0</v>
      </c>
      <c r="E502" s="7">
        <v>0</v>
      </c>
      <c r="F502" s="4"/>
      <c r="G502" s="222"/>
      <c r="H502" s="222"/>
      <c r="I502" s="4"/>
      <c r="J502" s="4"/>
      <c r="K502" s="222"/>
      <c r="L502" s="4" t="s">
        <v>461</v>
      </c>
      <c r="M502" s="4"/>
      <c r="N502" s="4"/>
      <c r="O502" s="4"/>
      <c r="R502" s="351"/>
      <c r="S502" s="351"/>
    </row>
    <row r="503" spans="1:19" ht="12.75">
      <c r="A503" s="4" t="s">
        <v>221</v>
      </c>
      <c r="B503" s="4"/>
      <c r="C503" s="4">
        <v>0</v>
      </c>
      <c r="D503" s="4">
        <v>0</v>
      </c>
      <c r="E503" s="7">
        <v>0</v>
      </c>
      <c r="F503" s="4"/>
      <c r="G503" s="222"/>
      <c r="H503" s="222"/>
      <c r="I503" s="4"/>
      <c r="J503" s="4"/>
      <c r="K503" s="222"/>
      <c r="L503" s="4" t="s">
        <v>461</v>
      </c>
      <c r="M503" s="4"/>
      <c r="N503" s="4"/>
      <c r="O503" s="4"/>
      <c r="R503" s="351"/>
      <c r="S503" s="351"/>
    </row>
    <row r="504" spans="1:19" ht="12.75">
      <c r="A504" s="4"/>
      <c r="B504" s="4"/>
      <c r="C504" s="4"/>
      <c r="D504" s="4"/>
      <c r="E504" s="4"/>
      <c r="F504" s="4"/>
      <c r="G504" s="222"/>
      <c r="H504" s="222"/>
      <c r="I504" s="4"/>
      <c r="J504" s="4"/>
      <c r="K504" s="222"/>
      <c r="L504" s="4" t="s">
        <v>461</v>
      </c>
      <c r="M504" s="4"/>
      <c r="N504" s="4"/>
      <c r="O504" s="4"/>
      <c r="R504" s="351"/>
      <c r="S504" s="351"/>
    </row>
    <row r="505" spans="1:19" ht="12.75">
      <c r="A505" s="4" t="s">
        <v>215</v>
      </c>
      <c r="B505" s="4"/>
      <c r="C505" s="4">
        <v>0</v>
      </c>
      <c r="D505" s="4">
        <v>0</v>
      </c>
      <c r="E505" s="7">
        <v>0</v>
      </c>
      <c r="F505" s="4"/>
      <c r="G505" s="222"/>
      <c r="H505" s="222"/>
      <c r="I505" s="4"/>
      <c r="J505" s="4"/>
      <c r="K505" s="222"/>
      <c r="L505" s="4" t="s">
        <v>461</v>
      </c>
      <c r="M505" s="4"/>
      <c r="N505" s="4"/>
      <c r="O505" s="4"/>
      <c r="R505" s="351"/>
      <c r="S505" s="351"/>
    </row>
    <row r="506" spans="1:19" ht="12.75">
      <c r="A506" s="4"/>
      <c r="B506" s="4"/>
      <c r="C506" s="4"/>
      <c r="D506" s="4"/>
      <c r="E506" s="4"/>
      <c r="F506" s="4"/>
      <c r="G506" s="222"/>
      <c r="H506" s="222"/>
      <c r="I506" s="4"/>
      <c r="J506" s="4"/>
      <c r="K506" s="222"/>
      <c r="L506" s="4" t="s">
        <v>461</v>
      </c>
      <c r="M506" s="4"/>
      <c r="N506" s="4"/>
      <c r="O506" s="4"/>
      <c r="R506" s="351"/>
      <c r="S506" s="351"/>
    </row>
    <row r="507" spans="1:19" ht="13.5" thickBot="1">
      <c r="A507" s="4" t="s">
        <v>216</v>
      </c>
      <c r="B507" s="4"/>
      <c r="C507" s="27">
        <v>0</v>
      </c>
      <c r="D507" s="26">
        <v>0</v>
      </c>
      <c r="E507" s="26">
        <v>0</v>
      </c>
      <c r="F507" s="4"/>
      <c r="G507" s="222"/>
      <c r="H507" s="222"/>
      <c r="I507" s="4"/>
      <c r="J507" s="4"/>
      <c r="K507" s="222"/>
      <c r="L507" s="4" t="s">
        <v>461</v>
      </c>
      <c r="M507" s="4"/>
      <c r="N507" s="4"/>
      <c r="O507" s="4"/>
      <c r="R507" s="351"/>
      <c r="S507" s="351"/>
    </row>
    <row r="508" spans="1:19" ht="13.5" thickTop="1">
      <c r="A508" s="4"/>
      <c r="B508" s="4"/>
      <c r="C508" s="4"/>
      <c r="D508" s="4"/>
      <c r="E508" s="4"/>
      <c r="F508" s="4"/>
      <c r="G508" s="222"/>
      <c r="H508" s="222"/>
      <c r="I508" s="4"/>
      <c r="J508" s="4"/>
      <c r="K508" s="222"/>
      <c r="L508" s="4" t="s">
        <v>461</v>
      </c>
      <c r="M508" s="4"/>
      <c r="N508" s="4"/>
      <c r="O508" s="4"/>
      <c r="R508" s="351"/>
      <c r="S508" s="351"/>
    </row>
    <row r="509" spans="1:19" ht="12.75">
      <c r="A509" s="4"/>
      <c r="B509" s="4"/>
      <c r="C509" s="12">
        <v>0</v>
      </c>
      <c r="D509" s="12">
        <v>0</v>
      </c>
      <c r="E509" s="12">
        <v>0</v>
      </c>
      <c r="F509" s="4"/>
      <c r="G509" s="222"/>
      <c r="H509" s="222"/>
      <c r="I509" s="4"/>
      <c r="J509" s="4"/>
      <c r="K509" s="222"/>
      <c r="L509" s="4" t="s">
        <v>461</v>
      </c>
      <c r="M509" s="4"/>
      <c r="N509" s="4"/>
      <c r="O509" s="4"/>
      <c r="R509" s="351"/>
      <c r="S509" s="351"/>
    </row>
    <row r="510" spans="1:19" ht="12.75">
      <c r="A510" s="4"/>
      <c r="B510" s="4"/>
      <c r="C510" s="4"/>
      <c r="D510" s="4"/>
      <c r="E510" s="4"/>
      <c r="F510" s="4"/>
      <c r="G510" s="222"/>
      <c r="H510" s="222"/>
      <c r="I510" s="4"/>
      <c r="J510" s="4"/>
      <c r="K510" s="222"/>
      <c r="L510" s="4" t="s">
        <v>461</v>
      </c>
      <c r="M510" s="4"/>
      <c r="N510" s="4"/>
      <c r="O510" s="4"/>
      <c r="R510" s="351"/>
      <c r="S510" s="351"/>
    </row>
    <row r="511" spans="1:19" ht="12.75">
      <c r="A511" s="4"/>
      <c r="B511" s="4"/>
      <c r="C511" s="4"/>
      <c r="D511" s="4"/>
      <c r="E511" s="4"/>
      <c r="F511" s="4"/>
      <c r="G511" s="222"/>
      <c r="H511" s="222"/>
      <c r="I511" s="4"/>
      <c r="J511" s="4"/>
      <c r="K511" s="222"/>
      <c r="L511" s="4" t="s">
        <v>461</v>
      </c>
      <c r="M511" s="4"/>
      <c r="N511" s="4"/>
      <c r="O511" s="4"/>
      <c r="R511" s="351"/>
      <c r="S511" s="351"/>
    </row>
    <row r="512" spans="1:19" ht="12.75">
      <c r="A512" s="4"/>
      <c r="B512" s="4"/>
      <c r="C512" s="4"/>
      <c r="D512" s="4"/>
      <c r="E512" s="4"/>
      <c r="F512" s="4"/>
      <c r="G512" s="222"/>
      <c r="H512" s="222"/>
      <c r="I512" s="4"/>
      <c r="J512" s="4"/>
      <c r="K512" s="222"/>
      <c r="L512" s="4" t="s">
        <v>461</v>
      </c>
      <c r="M512" s="4"/>
      <c r="N512" s="4"/>
      <c r="O512" s="4"/>
      <c r="R512" s="351"/>
      <c r="S512" s="351"/>
    </row>
    <row r="513" spans="1:19" ht="12.75">
      <c r="A513" s="3" t="s">
        <v>97</v>
      </c>
      <c r="B513" s="4"/>
      <c r="C513" s="4"/>
      <c r="D513" s="4"/>
      <c r="E513" s="4"/>
      <c r="F513" s="4"/>
      <c r="G513" s="222"/>
      <c r="H513" s="222"/>
      <c r="I513" s="4"/>
      <c r="J513" s="4"/>
      <c r="K513" s="222"/>
      <c r="L513" s="4" t="s">
        <v>461</v>
      </c>
      <c r="M513" s="4"/>
      <c r="N513" s="4"/>
      <c r="O513" s="4"/>
      <c r="R513" s="351"/>
      <c r="S513" s="351"/>
    </row>
    <row r="514" spans="1:19" ht="12.75">
      <c r="A514" s="4"/>
      <c r="B514" s="4"/>
      <c r="C514" s="214" t="s">
        <v>149</v>
      </c>
      <c r="D514" s="214" t="s">
        <v>150</v>
      </c>
      <c r="E514" s="214" t="s">
        <v>151</v>
      </c>
      <c r="F514" s="214" t="s">
        <v>4</v>
      </c>
      <c r="G514" s="236" t="s">
        <v>152</v>
      </c>
      <c r="H514" s="236" t="s">
        <v>608</v>
      </c>
      <c r="I514" s="214" t="s">
        <v>153</v>
      </c>
      <c r="J514" s="214" t="s">
        <v>494</v>
      </c>
      <c r="K514" s="236" t="s">
        <v>609</v>
      </c>
      <c r="L514" s="214" t="s">
        <v>587</v>
      </c>
      <c r="M514" s="214" t="s">
        <v>154</v>
      </c>
      <c r="N514" s="4" t="s">
        <v>7</v>
      </c>
      <c r="O514" s="4" t="s">
        <v>113</v>
      </c>
      <c r="R514" s="351"/>
      <c r="S514" s="351"/>
    </row>
    <row r="515" spans="1:19" ht="12.75">
      <c r="A515" s="4"/>
      <c r="B515" s="4"/>
      <c r="C515" s="4"/>
      <c r="D515" s="4"/>
      <c r="E515" s="7"/>
      <c r="F515" s="4"/>
      <c r="G515" s="225"/>
      <c r="H515" s="222"/>
      <c r="I515" s="4"/>
      <c r="J515" s="4"/>
      <c r="K515" s="222"/>
      <c r="L515" s="4" t="s">
        <v>461</v>
      </c>
      <c r="M515" s="4"/>
      <c r="N515" s="4"/>
      <c r="O515" s="4"/>
      <c r="R515" s="351"/>
      <c r="S515" s="351"/>
    </row>
    <row r="516" spans="1:19" ht="12.75">
      <c r="A516" s="4" t="s">
        <v>222</v>
      </c>
      <c r="B516" s="4"/>
      <c r="C516" s="8">
        <v>13882685.248523075</v>
      </c>
      <c r="D516" s="8">
        <v>544680.1006533256</v>
      </c>
      <c r="E516" s="8">
        <v>6410340.641897469</v>
      </c>
      <c r="F516" s="8">
        <v>1777075.9615755978</v>
      </c>
      <c r="G516" s="227">
        <v>0</v>
      </c>
      <c r="H516" s="227">
        <v>690729.3653799864</v>
      </c>
      <c r="I516" s="8">
        <v>4000919.4593542693</v>
      </c>
      <c r="J516" s="8">
        <v>455479.8111277577</v>
      </c>
      <c r="K516" s="227">
        <v>3459.9085346713614</v>
      </c>
      <c r="L516" s="8">
        <f>+H516+K516</f>
        <v>694189.2739146578</v>
      </c>
      <c r="M516" s="8">
        <v>0</v>
      </c>
      <c r="N516" s="8">
        <v>0</v>
      </c>
      <c r="O516" s="8">
        <v>0</v>
      </c>
      <c r="R516" s="351"/>
      <c r="S516" s="351"/>
    </row>
    <row r="517" spans="1:19" ht="12.75">
      <c r="A517" s="4"/>
      <c r="B517" s="4"/>
      <c r="C517" s="4"/>
      <c r="D517" s="4"/>
      <c r="E517" s="4"/>
      <c r="F517" s="4"/>
      <c r="G517" s="237"/>
      <c r="H517" s="222"/>
      <c r="I517" s="4"/>
      <c r="J517" s="4"/>
      <c r="K517" s="222"/>
      <c r="L517" s="4" t="s">
        <v>461</v>
      </c>
      <c r="M517" s="4"/>
      <c r="N517" s="4"/>
      <c r="O517" s="4"/>
      <c r="R517" s="351"/>
      <c r="S517" s="351"/>
    </row>
    <row r="518" spans="1:19" ht="12.75">
      <c r="A518" s="4" t="s">
        <v>223</v>
      </c>
      <c r="B518" s="4"/>
      <c r="C518" s="28"/>
      <c r="D518" s="13">
        <v>0.039234491807791434</v>
      </c>
      <c r="E518" s="13">
        <v>0.46175077278939536</v>
      </c>
      <c r="F518" s="13">
        <v>0.12800664495110223</v>
      </c>
      <c r="G518" s="230">
        <v>0</v>
      </c>
      <c r="H518" s="230">
        <v>0.049754737863373394</v>
      </c>
      <c r="I518" s="13">
        <v>0.28819492682655984</v>
      </c>
      <c r="J518" s="13">
        <v>0.03280920102803703</v>
      </c>
      <c r="K518" s="230">
        <v>0.0002492247337408624</v>
      </c>
      <c r="L518" s="13">
        <f>+H518+K518</f>
        <v>0.05000396259711425</v>
      </c>
      <c r="M518" s="13">
        <v>0</v>
      </c>
      <c r="N518" s="13">
        <v>0</v>
      </c>
      <c r="O518" s="13">
        <v>0</v>
      </c>
      <c r="R518" s="351"/>
      <c r="S518" s="351"/>
    </row>
    <row r="519" spans="1:19" ht="12.75">
      <c r="A519" s="4"/>
      <c r="B519" s="4"/>
      <c r="C519" s="4"/>
      <c r="D519" s="4"/>
      <c r="E519" s="4"/>
      <c r="F519" s="4"/>
      <c r="G519" s="222"/>
      <c r="H519" s="222"/>
      <c r="I519" s="4"/>
      <c r="J519" s="4"/>
      <c r="K519" s="222"/>
      <c r="L519" s="4" t="s">
        <v>461</v>
      </c>
      <c r="M519" s="4"/>
      <c r="N519" s="4"/>
      <c r="O519" s="4"/>
      <c r="R519" s="351"/>
      <c r="S519" s="351"/>
    </row>
    <row r="520" spans="1:19" ht="12.75">
      <c r="A520" s="4"/>
      <c r="B520" s="4"/>
      <c r="C520" s="4"/>
      <c r="D520" s="4"/>
      <c r="E520" s="4"/>
      <c r="F520" s="4"/>
      <c r="G520" s="222"/>
      <c r="H520" s="222"/>
      <c r="I520" s="4"/>
      <c r="J520" s="4"/>
      <c r="K520" s="222"/>
      <c r="L520" s="4" t="s">
        <v>461</v>
      </c>
      <c r="M520" s="4"/>
      <c r="N520" s="4"/>
      <c r="O520" s="4"/>
      <c r="R520" s="351"/>
      <c r="S520" s="351"/>
    </row>
    <row r="521" spans="1:19" ht="12.75">
      <c r="A521" s="4"/>
      <c r="B521" s="4"/>
      <c r="C521" s="4"/>
      <c r="D521" s="4"/>
      <c r="E521" s="4"/>
      <c r="F521" s="4"/>
      <c r="G521" s="222"/>
      <c r="H521" s="222"/>
      <c r="I521" s="4"/>
      <c r="J521" s="4"/>
      <c r="K521" s="222"/>
      <c r="L521" s="4" t="s">
        <v>461</v>
      </c>
      <c r="M521" s="4"/>
      <c r="N521" s="4"/>
      <c r="O521" s="4"/>
      <c r="R521" s="351"/>
      <c r="S521" s="351"/>
    </row>
    <row r="522" spans="1:19" ht="12.75">
      <c r="A522" s="4"/>
      <c r="B522" s="4"/>
      <c r="C522" s="4"/>
      <c r="D522" s="4"/>
      <c r="E522" s="4"/>
      <c r="F522" s="4"/>
      <c r="G522" s="222"/>
      <c r="H522" s="222"/>
      <c r="I522" s="4"/>
      <c r="J522" s="4"/>
      <c r="K522" s="222"/>
      <c r="L522" s="4" t="s">
        <v>461</v>
      </c>
      <c r="M522" s="4"/>
      <c r="N522" s="4"/>
      <c r="O522" s="4"/>
      <c r="R522" s="351"/>
      <c r="S522" s="351"/>
    </row>
    <row r="523" spans="1:19" ht="12.75">
      <c r="A523" s="3" t="s">
        <v>224</v>
      </c>
      <c r="B523" s="4"/>
      <c r="C523" s="87" t="s">
        <v>149</v>
      </c>
      <c r="D523" s="87" t="s">
        <v>150</v>
      </c>
      <c r="E523" s="87" t="s">
        <v>151</v>
      </c>
      <c r="F523" s="87" t="s">
        <v>4</v>
      </c>
      <c r="G523" s="223" t="s">
        <v>152</v>
      </c>
      <c r="H523" s="223" t="s">
        <v>493</v>
      </c>
      <c r="I523" s="87" t="s">
        <v>153</v>
      </c>
      <c r="J523" s="87" t="s">
        <v>494</v>
      </c>
      <c r="K523" s="223" t="s">
        <v>495</v>
      </c>
      <c r="L523" s="87" t="s">
        <v>587</v>
      </c>
      <c r="M523" s="87" t="s">
        <v>154</v>
      </c>
      <c r="N523" s="87" t="s">
        <v>7</v>
      </c>
      <c r="O523" s="87" t="s">
        <v>8</v>
      </c>
      <c r="R523" s="351"/>
      <c r="S523" s="351"/>
    </row>
    <row r="524" spans="1:19" ht="12.75">
      <c r="A524" s="4"/>
      <c r="B524" s="4"/>
      <c r="C524" s="4"/>
      <c r="D524" s="4"/>
      <c r="E524" s="4"/>
      <c r="F524" s="4"/>
      <c r="G524" s="222"/>
      <c r="H524" s="222"/>
      <c r="I524" s="4"/>
      <c r="J524" s="4"/>
      <c r="K524" s="222"/>
      <c r="L524" s="4" t="s">
        <v>461</v>
      </c>
      <c r="M524" s="4"/>
      <c r="N524" s="4"/>
      <c r="O524" s="4"/>
      <c r="R524" s="351"/>
      <c r="S524" s="351"/>
    </row>
    <row r="525" spans="1:19" ht="12.75">
      <c r="A525" s="4" t="s">
        <v>226</v>
      </c>
      <c r="B525" s="4"/>
      <c r="C525" s="7">
        <v>1951360.1796930342</v>
      </c>
      <c r="D525" s="7">
        <v>47494.546763624916</v>
      </c>
      <c r="E525" s="7">
        <v>579980.7591766962</v>
      </c>
      <c r="F525" s="7">
        <v>132629.12993144194</v>
      </c>
      <c r="G525" s="225">
        <v>0</v>
      </c>
      <c r="H525" s="225">
        <v>127198.13032100642</v>
      </c>
      <c r="I525" s="7">
        <v>973587.5576948767</v>
      </c>
      <c r="J525" s="7">
        <v>73996.46402065383</v>
      </c>
      <c r="K525" s="225">
        <v>16473.591784734166</v>
      </c>
      <c r="L525" s="7">
        <f>+H525+K525</f>
        <v>143671.7221057406</v>
      </c>
      <c r="M525" s="7">
        <v>0</v>
      </c>
      <c r="N525" s="7">
        <v>0</v>
      </c>
      <c r="O525" s="7">
        <v>0</v>
      </c>
      <c r="R525" s="351"/>
      <c r="S525" s="351"/>
    </row>
    <row r="526" spans="1:19" ht="12.75">
      <c r="A526" s="215" t="s">
        <v>79</v>
      </c>
      <c r="B526" s="4"/>
      <c r="C526" s="4"/>
      <c r="D526" s="4"/>
      <c r="E526" s="4"/>
      <c r="F526" s="4"/>
      <c r="G526" s="222"/>
      <c r="H526" s="222"/>
      <c r="I526" s="4"/>
      <c r="J526" s="4"/>
      <c r="K526" s="222"/>
      <c r="L526" s="4" t="s">
        <v>461</v>
      </c>
      <c r="M526" s="4"/>
      <c r="N526" s="4"/>
      <c r="O526" s="4"/>
      <c r="R526" s="351"/>
      <c r="S526" s="351"/>
    </row>
    <row r="527" spans="1:19" ht="12.75">
      <c r="A527" s="215" t="s">
        <v>227</v>
      </c>
      <c r="B527" s="4"/>
      <c r="C527" s="14"/>
      <c r="D527" s="12">
        <v>0.024339200552455784</v>
      </c>
      <c r="E527" s="12">
        <v>0.297218711959128</v>
      </c>
      <c r="F527" s="12">
        <v>0.06796752916845196</v>
      </c>
      <c r="G527" s="229">
        <v>0</v>
      </c>
      <c r="H527" s="229">
        <v>0.065184342513854</v>
      </c>
      <c r="I527" s="12">
        <v>0.49892765457990973</v>
      </c>
      <c r="J527" s="12">
        <v>0.037920454045697556</v>
      </c>
      <c r="K527" s="229">
        <v>0.008442107180502988</v>
      </c>
      <c r="L527" s="12">
        <f>+H527+K527</f>
        <v>0.07362644969435699</v>
      </c>
      <c r="M527" s="12">
        <v>0</v>
      </c>
      <c r="N527" s="12">
        <v>0</v>
      </c>
      <c r="O527" s="12">
        <v>0</v>
      </c>
      <c r="R527" s="351"/>
      <c r="S527" s="351"/>
    </row>
    <row r="528" spans="1:19" ht="12.75">
      <c r="A528" s="4"/>
      <c r="B528" s="4"/>
      <c r="C528" s="4"/>
      <c r="D528" s="4"/>
      <c r="E528" s="4"/>
      <c r="F528" s="4"/>
      <c r="G528" s="222"/>
      <c r="H528" s="222"/>
      <c r="I528" s="4"/>
      <c r="J528" s="4"/>
      <c r="K528" s="222"/>
      <c r="L528" s="4" t="s">
        <v>461</v>
      </c>
      <c r="M528" s="4"/>
      <c r="N528" s="4"/>
      <c r="O528" s="4"/>
      <c r="R528" s="351"/>
      <c r="S528" s="351"/>
    </row>
    <row r="529" spans="1:19" ht="12.75">
      <c r="A529" s="216" t="s">
        <v>461</v>
      </c>
      <c r="B529" s="4"/>
      <c r="C529" s="4"/>
      <c r="D529" s="4"/>
      <c r="E529" s="4"/>
      <c r="F529" s="4"/>
      <c r="G529" s="222"/>
      <c r="H529" s="222"/>
      <c r="I529" s="4"/>
      <c r="J529" s="4"/>
      <c r="K529" s="222"/>
      <c r="L529" s="4" t="s">
        <v>461</v>
      </c>
      <c r="M529" s="4"/>
      <c r="N529" s="4"/>
      <c r="O529" s="4"/>
      <c r="R529" s="351"/>
      <c r="S529" s="351"/>
    </row>
    <row r="530" spans="1:19" ht="12.75">
      <c r="A530" s="4" t="s">
        <v>507</v>
      </c>
      <c r="B530" s="4"/>
      <c r="C530" s="7">
        <v>887302.5661927694</v>
      </c>
      <c r="D530" s="7">
        <v>47494.546763624916</v>
      </c>
      <c r="E530" s="7">
        <v>579980.7591766962</v>
      </c>
      <c r="F530" s="7">
        <v>132629.12993144194</v>
      </c>
      <c r="G530" s="225">
        <v>0</v>
      </c>
      <c r="H530" s="225">
        <v>127198.13032100642</v>
      </c>
      <c r="I530" s="4">
        <v>0</v>
      </c>
      <c r="J530" s="4">
        <v>0</v>
      </c>
      <c r="K530" s="222">
        <v>0</v>
      </c>
      <c r="L530" s="4">
        <f>+H530+K530</f>
        <v>127198.13032100642</v>
      </c>
      <c r="M530" s="4">
        <v>0</v>
      </c>
      <c r="N530" s="4">
        <v>0</v>
      </c>
      <c r="O530" s="4">
        <v>0</v>
      </c>
      <c r="R530" s="351"/>
      <c r="S530" s="351"/>
    </row>
    <row r="531" spans="1:19" ht="12.75">
      <c r="A531" s="3" t="s">
        <v>80</v>
      </c>
      <c r="B531" s="4"/>
      <c r="C531" s="4"/>
      <c r="D531" s="4"/>
      <c r="E531" s="4"/>
      <c r="F531" s="4"/>
      <c r="G531" s="222"/>
      <c r="H531" s="222"/>
      <c r="I531" s="4"/>
      <c r="J531" s="4"/>
      <c r="K531" s="222"/>
      <c r="L531" s="4" t="s">
        <v>461</v>
      </c>
      <c r="M531" s="4"/>
      <c r="N531" s="4"/>
      <c r="O531" s="4"/>
      <c r="R531" s="351"/>
      <c r="S531" s="351"/>
    </row>
    <row r="532" spans="1:19" ht="12.75">
      <c r="A532" s="215" t="s">
        <v>508</v>
      </c>
      <c r="B532" s="4"/>
      <c r="C532" s="14"/>
      <c r="D532" s="14">
        <v>0.05352688989440674</v>
      </c>
      <c r="E532" s="14">
        <v>0.6536448572049925</v>
      </c>
      <c r="F532" s="14">
        <v>0.14947452535894934</v>
      </c>
      <c r="G532" s="237">
        <v>0</v>
      </c>
      <c r="H532" s="237">
        <v>0.14335372754165146</v>
      </c>
      <c r="I532" s="14">
        <v>0</v>
      </c>
      <c r="J532" s="14">
        <v>0</v>
      </c>
      <c r="K532" s="237">
        <v>0</v>
      </c>
      <c r="L532" s="14">
        <f>+H532+K532</f>
        <v>0.14335372754165146</v>
      </c>
      <c r="M532" s="14">
        <v>0</v>
      </c>
      <c r="N532" s="14">
        <v>0</v>
      </c>
      <c r="O532" s="14">
        <v>0</v>
      </c>
      <c r="R532" s="351"/>
      <c r="S532" s="351"/>
    </row>
    <row r="533" spans="1:19" ht="12.75">
      <c r="A533" s="4"/>
      <c r="B533" s="4"/>
      <c r="C533" s="4"/>
      <c r="D533" s="4"/>
      <c r="E533" s="4"/>
      <c r="F533" s="4"/>
      <c r="G533" s="222"/>
      <c r="H533" s="222"/>
      <c r="I533" s="4"/>
      <c r="J533" s="4"/>
      <c r="K533" s="222"/>
      <c r="L533" s="4" t="s">
        <v>461</v>
      </c>
      <c r="M533" s="4"/>
      <c r="N533" s="4"/>
      <c r="O533" s="4"/>
      <c r="R533" s="351"/>
      <c r="S533" s="351"/>
    </row>
    <row r="534" spans="1:19" ht="12.75">
      <c r="A534" s="3" t="s">
        <v>461</v>
      </c>
      <c r="B534" s="4"/>
      <c r="C534" s="4"/>
      <c r="D534" s="4"/>
      <c r="E534" s="4"/>
      <c r="F534" s="4"/>
      <c r="G534" s="222"/>
      <c r="H534" s="222"/>
      <c r="I534" s="4"/>
      <c r="J534" s="4"/>
      <c r="K534" s="222"/>
      <c r="L534" s="4" t="s">
        <v>461</v>
      </c>
      <c r="M534" s="4"/>
      <c r="N534" s="4"/>
      <c r="O534" s="4"/>
      <c r="R534" s="351"/>
      <c r="S534" s="351"/>
    </row>
    <row r="535" spans="1:19" ht="12.75">
      <c r="A535" s="4" t="s">
        <v>509</v>
      </c>
      <c r="B535" s="4"/>
      <c r="C535" s="7">
        <v>1064057.6135002647</v>
      </c>
      <c r="D535" s="4">
        <v>0</v>
      </c>
      <c r="E535" s="4">
        <v>0</v>
      </c>
      <c r="F535" s="4">
        <v>0</v>
      </c>
      <c r="G535" s="222">
        <v>0</v>
      </c>
      <c r="H535" s="222">
        <v>0</v>
      </c>
      <c r="I535" s="7">
        <v>973587.5576948767</v>
      </c>
      <c r="J535" s="7">
        <v>73996.46402065383</v>
      </c>
      <c r="K535" s="225">
        <v>16473.591784734166</v>
      </c>
      <c r="L535" s="7">
        <f>+H535+K535</f>
        <v>16473.591784734166</v>
      </c>
      <c r="M535" s="4">
        <v>0</v>
      </c>
      <c r="N535" s="4">
        <v>0</v>
      </c>
      <c r="O535" s="4">
        <v>0</v>
      </c>
      <c r="R535" s="351"/>
      <c r="S535" s="351"/>
    </row>
    <row r="536" spans="1:19" ht="12.75">
      <c r="A536" s="3" t="s">
        <v>81</v>
      </c>
      <c r="B536" s="4"/>
      <c r="C536" s="4"/>
      <c r="D536" s="4"/>
      <c r="E536" s="4"/>
      <c r="F536" s="4"/>
      <c r="G536" s="222"/>
      <c r="H536" s="222"/>
      <c r="I536" s="4"/>
      <c r="J536" s="4"/>
      <c r="K536" s="222"/>
      <c r="L536" s="4" t="s">
        <v>461</v>
      </c>
      <c r="M536" s="4"/>
      <c r="N536" s="4"/>
      <c r="O536" s="4"/>
      <c r="R536" s="351"/>
      <c r="S536" s="351"/>
    </row>
    <row r="537" spans="1:19" ht="12.75">
      <c r="A537" s="3" t="s">
        <v>510</v>
      </c>
      <c r="B537" s="4"/>
      <c r="C537" s="14"/>
      <c r="D537" s="14">
        <v>0</v>
      </c>
      <c r="E537" s="14">
        <v>0</v>
      </c>
      <c r="F537" s="14">
        <v>0</v>
      </c>
      <c r="G537" s="237">
        <v>0</v>
      </c>
      <c r="H537" s="237">
        <v>0</v>
      </c>
      <c r="I537" s="14">
        <v>0.9149763559251433</v>
      </c>
      <c r="J537" s="14">
        <v>0.06954178334126024</v>
      </c>
      <c r="K537" s="237">
        <v>0.015481860733596515</v>
      </c>
      <c r="L537" s="14">
        <f>+H537+K537</f>
        <v>0.015481860733596515</v>
      </c>
      <c r="M537" s="14">
        <v>0</v>
      </c>
      <c r="N537" s="14">
        <v>0</v>
      </c>
      <c r="O537" s="14">
        <v>0</v>
      </c>
      <c r="R537" s="351"/>
      <c r="S537" s="351"/>
    </row>
    <row r="538" spans="1:19" ht="12.75">
      <c r="A538" s="4"/>
      <c r="B538" s="4"/>
      <c r="C538" s="4"/>
      <c r="D538" s="4"/>
      <c r="E538" s="4"/>
      <c r="F538" s="4"/>
      <c r="G538" s="222"/>
      <c r="H538" s="222"/>
      <c r="I538" s="4"/>
      <c r="J538" s="4"/>
      <c r="K538" s="222"/>
      <c r="L538" s="4" t="s">
        <v>461</v>
      </c>
      <c r="M538" s="4"/>
      <c r="N538" s="4"/>
      <c r="O538" s="4"/>
      <c r="R538" s="351"/>
      <c r="S538" s="351"/>
    </row>
    <row r="539" spans="1:19" ht="12.75">
      <c r="A539" s="4"/>
      <c r="B539" s="4"/>
      <c r="C539" s="4"/>
      <c r="D539" s="4"/>
      <c r="E539" s="4"/>
      <c r="F539" s="4"/>
      <c r="G539" s="222"/>
      <c r="H539" s="222"/>
      <c r="I539" s="4"/>
      <c r="J539" s="4"/>
      <c r="K539" s="222"/>
      <c r="L539" s="4" t="s">
        <v>461</v>
      </c>
      <c r="M539" s="4"/>
      <c r="N539" s="4"/>
      <c r="O539" s="4"/>
      <c r="R539" s="351"/>
      <c r="S539" s="351"/>
    </row>
    <row r="540" spans="1:19" ht="12.75">
      <c r="A540" s="4"/>
      <c r="B540" s="4"/>
      <c r="C540" s="4"/>
      <c r="D540" s="4"/>
      <c r="E540" s="4"/>
      <c r="F540" s="4"/>
      <c r="G540" s="222"/>
      <c r="H540" s="222"/>
      <c r="I540" s="4"/>
      <c r="J540" s="4"/>
      <c r="K540" s="222"/>
      <c r="L540" s="4" t="s">
        <v>461</v>
      </c>
      <c r="M540" s="4"/>
      <c r="N540" s="4"/>
      <c r="O540" s="4"/>
      <c r="R540" s="351"/>
      <c r="S540" s="351"/>
    </row>
    <row r="541" spans="1:19" ht="12.75">
      <c r="A541" s="4"/>
      <c r="B541" s="4"/>
      <c r="C541" s="4"/>
      <c r="D541" s="4"/>
      <c r="E541" s="4"/>
      <c r="F541" s="4"/>
      <c r="G541" s="222"/>
      <c r="H541" s="222"/>
      <c r="I541" s="4"/>
      <c r="J541" s="4"/>
      <c r="K541" s="222"/>
      <c r="L541" s="4" t="s">
        <v>461</v>
      </c>
      <c r="M541" s="4"/>
      <c r="N541" s="4"/>
      <c r="O541" s="4"/>
      <c r="R541" s="351"/>
      <c r="S541" s="351"/>
    </row>
    <row r="542" spans="1:19" ht="12.75">
      <c r="A542" s="4"/>
      <c r="B542" s="4"/>
      <c r="C542" s="4"/>
      <c r="D542" s="4"/>
      <c r="E542" s="4"/>
      <c r="F542" s="4"/>
      <c r="G542" s="222"/>
      <c r="H542" s="222"/>
      <c r="I542" s="4"/>
      <c r="J542" s="4"/>
      <c r="K542" s="222"/>
      <c r="L542" s="4" t="s">
        <v>461</v>
      </c>
      <c r="M542" s="4"/>
      <c r="N542" s="4"/>
      <c r="O542" s="4"/>
      <c r="R542" s="351"/>
      <c r="S542" s="351"/>
    </row>
    <row r="543" spans="1:19" ht="12.75">
      <c r="A543" s="82" t="s">
        <v>92</v>
      </c>
      <c r="B543" s="4"/>
      <c r="C543" s="87" t="s">
        <v>149</v>
      </c>
      <c r="D543" s="87" t="s">
        <v>150</v>
      </c>
      <c r="E543" s="87" t="s">
        <v>151</v>
      </c>
      <c r="F543" s="87" t="s">
        <v>4</v>
      </c>
      <c r="G543" s="223" t="s">
        <v>152</v>
      </c>
      <c r="H543" s="223" t="s">
        <v>493</v>
      </c>
      <c r="I543" s="87" t="s">
        <v>153</v>
      </c>
      <c r="J543" s="87" t="s">
        <v>494</v>
      </c>
      <c r="K543" s="223" t="s">
        <v>495</v>
      </c>
      <c r="L543" s="87" t="s">
        <v>587</v>
      </c>
      <c r="M543" s="87" t="s">
        <v>154</v>
      </c>
      <c r="N543" s="87" t="s">
        <v>7</v>
      </c>
      <c r="O543" s="87" t="s">
        <v>8</v>
      </c>
      <c r="R543" s="351"/>
      <c r="S543" s="351"/>
    </row>
    <row r="544" spans="1:19" ht="12.75">
      <c r="A544" s="89" t="s">
        <v>174</v>
      </c>
      <c r="B544" s="4"/>
      <c r="C544" s="217">
        <v>3540370268.2316847</v>
      </c>
      <c r="D544" s="217">
        <v>125052843.8355774</v>
      </c>
      <c r="E544" s="217">
        <v>955086456.0131946</v>
      </c>
      <c r="F544" s="217">
        <v>224263812.40627325</v>
      </c>
      <c r="G544" s="238">
        <v>0</v>
      </c>
      <c r="H544" s="238">
        <v>311120905.46218586</v>
      </c>
      <c r="I544" s="217">
        <v>1702632522.4217272</v>
      </c>
      <c r="J544" s="217">
        <v>167794750.28772625</v>
      </c>
      <c r="K544" s="238">
        <v>54418977.804999806</v>
      </c>
      <c r="L544" s="217">
        <f>+H544+K544</f>
        <v>365539883.2671857</v>
      </c>
      <c r="M544" s="217">
        <v>0</v>
      </c>
      <c r="N544" s="217">
        <v>0</v>
      </c>
      <c r="O544" s="217">
        <v>0</v>
      </c>
      <c r="R544" s="351"/>
      <c r="S544" s="351"/>
    </row>
    <row r="545" spans="1:19" ht="12.75">
      <c r="A545" s="82" t="s">
        <v>511</v>
      </c>
      <c r="B545" s="4"/>
      <c r="C545" s="218">
        <v>1</v>
      </c>
      <c r="D545" s="218">
        <v>0.0353219675799723</v>
      </c>
      <c r="E545" s="218">
        <v>0.2697702171389642</v>
      </c>
      <c r="F545" s="218">
        <v>0.06334473385979673</v>
      </c>
      <c r="G545" s="239">
        <v>0</v>
      </c>
      <c r="H545" s="239">
        <v>0.0878780697753351</v>
      </c>
      <c r="I545" s="218">
        <v>0.48091933708169576</v>
      </c>
      <c r="J545" s="218">
        <v>0.047394689700502715</v>
      </c>
      <c r="K545" s="239">
        <v>0.015370984863733068</v>
      </c>
      <c r="L545" s="218">
        <f>+H545+K545</f>
        <v>0.10324905463906817</v>
      </c>
      <c r="M545" s="218">
        <v>0</v>
      </c>
      <c r="N545" s="218">
        <v>0</v>
      </c>
      <c r="O545" s="218">
        <v>0</v>
      </c>
      <c r="R545" s="351"/>
      <c r="S545" s="351"/>
    </row>
    <row r="546" spans="1:19" ht="12.75">
      <c r="A546" s="4"/>
      <c r="B546" s="4"/>
      <c r="C546" s="19"/>
      <c r="D546" s="19"/>
      <c r="E546" s="90"/>
      <c r="F546" s="19"/>
      <c r="G546" s="244" t="s">
        <v>461</v>
      </c>
      <c r="H546" s="245"/>
      <c r="I546" s="219"/>
      <c r="J546" s="4"/>
      <c r="K546" s="222"/>
      <c r="L546" s="4" t="s">
        <v>461</v>
      </c>
      <c r="M546" s="4"/>
      <c r="N546" s="4"/>
      <c r="O546" s="4"/>
      <c r="R546" s="351"/>
      <c r="S546" s="351"/>
    </row>
    <row r="547" spans="1:19" ht="12.75">
      <c r="A547" s="4"/>
      <c r="B547" s="4"/>
      <c r="C547" s="19"/>
      <c r="D547" s="19"/>
      <c r="E547" s="90"/>
      <c r="F547" s="19"/>
      <c r="G547" s="244"/>
      <c r="H547" s="245"/>
      <c r="I547" s="219"/>
      <c r="J547" s="4"/>
      <c r="K547" s="222"/>
      <c r="L547" s="4" t="s">
        <v>461</v>
      </c>
      <c r="M547" s="4"/>
      <c r="N547" s="4"/>
      <c r="O547" s="4"/>
      <c r="R547" s="351"/>
      <c r="S547" s="351"/>
    </row>
    <row r="548" spans="1:19" ht="12.75">
      <c r="A548" s="4"/>
      <c r="B548" s="4"/>
      <c r="C548" s="19"/>
      <c r="D548" s="19"/>
      <c r="E548" s="90"/>
      <c r="F548" s="19"/>
      <c r="G548" s="244"/>
      <c r="H548" s="245"/>
      <c r="I548" s="219"/>
      <c r="J548" s="4"/>
      <c r="K548" s="222"/>
      <c r="L548" s="4" t="s">
        <v>461</v>
      </c>
      <c r="M548" s="4"/>
      <c r="N548" s="4"/>
      <c r="O548" s="4"/>
      <c r="R548" s="351"/>
      <c r="S548" s="351"/>
    </row>
    <row r="549" spans="1:19" ht="12.75">
      <c r="A549" s="4"/>
      <c r="B549" s="4"/>
      <c r="C549" s="19"/>
      <c r="D549" s="19"/>
      <c r="E549" s="90"/>
      <c r="F549" s="19"/>
      <c r="G549" s="244"/>
      <c r="H549" s="245"/>
      <c r="I549" s="219"/>
      <c r="J549" s="4"/>
      <c r="K549" s="222"/>
      <c r="L549" s="4" t="s">
        <v>461</v>
      </c>
      <c r="M549" s="4"/>
      <c r="N549" s="4"/>
      <c r="O549" s="4"/>
      <c r="R549" s="351"/>
      <c r="S549" s="351"/>
    </row>
    <row r="550" spans="1:19" ht="12.75">
      <c r="A550" s="4"/>
      <c r="B550" s="4"/>
      <c r="C550" s="19"/>
      <c r="D550" s="19"/>
      <c r="E550" s="90"/>
      <c r="F550" s="19"/>
      <c r="G550" s="244"/>
      <c r="H550" s="245"/>
      <c r="I550" s="219"/>
      <c r="J550" s="4"/>
      <c r="K550" s="222"/>
      <c r="L550" s="4" t="s">
        <v>461</v>
      </c>
      <c r="M550" s="4"/>
      <c r="N550" s="4"/>
      <c r="O550" s="4"/>
      <c r="R550" s="351"/>
      <c r="S550" s="351"/>
    </row>
    <row r="551" spans="1:19" ht="12.75">
      <c r="A551" s="4"/>
      <c r="B551" s="22"/>
      <c r="C551" s="19"/>
      <c r="D551" s="19"/>
      <c r="E551" s="90"/>
      <c r="F551" s="19"/>
      <c r="G551" s="244"/>
      <c r="H551" s="245"/>
      <c r="I551" s="219"/>
      <c r="J551" s="4"/>
      <c r="K551" s="222"/>
      <c r="L551" s="4" t="s">
        <v>461</v>
      </c>
      <c r="M551" s="4"/>
      <c r="N551" s="4"/>
      <c r="O551" s="4"/>
      <c r="R551" s="351"/>
      <c r="S551" s="351"/>
    </row>
    <row r="552" spans="1:19" ht="12.75">
      <c r="A552" s="4"/>
      <c r="B552" s="4"/>
      <c r="C552" s="19"/>
      <c r="D552" s="19"/>
      <c r="E552" s="90"/>
      <c r="F552" s="19"/>
      <c r="G552" s="244"/>
      <c r="H552" s="245"/>
      <c r="I552" s="219"/>
      <c r="J552" s="4"/>
      <c r="K552" s="222"/>
      <c r="L552" s="4" t="s">
        <v>588</v>
      </c>
      <c r="M552" s="4"/>
      <c r="N552" s="4"/>
      <c r="O552" s="4"/>
      <c r="R552" s="351"/>
      <c r="S552" s="351"/>
    </row>
    <row r="553" spans="1:19" ht="12.75">
      <c r="A553" s="4"/>
      <c r="B553" s="4"/>
      <c r="C553" s="19"/>
      <c r="D553" s="19"/>
      <c r="E553" s="90"/>
      <c r="F553" s="19"/>
      <c r="G553" s="244"/>
      <c r="H553" s="245"/>
      <c r="I553" s="219"/>
      <c r="J553" s="4"/>
      <c r="K553" s="222"/>
      <c r="L553" s="4" t="s">
        <v>461</v>
      </c>
      <c r="M553" s="4"/>
      <c r="N553" s="4"/>
      <c r="O553" s="4"/>
      <c r="R553" s="351"/>
      <c r="S553" s="351"/>
    </row>
    <row r="554" spans="1:19" ht="12.75">
      <c r="A554" s="4"/>
      <c r="B554" s="4"/>
      <c r="C554" s="19"/>
      <c r="D554" s="19"/>
      <c r="E554" s="19"/>
      <c r="F554" s="19"/>
      <c r="G554" s="244"/>
      <c r="H554" s="245"/>
      <c r="I554" s="219"/>
      <c r="J554" s="4"/>
      <c r="K554" s="222"/>
      <c r="L554" s="4" t="s">
        <v>461</v>
      </c>
      <c r="M554" s="4"/>
      <c r="N554" s="4"/>
      <c r="O554" s="4"/>
      <c r="R554" s="351"/>
      <c r="S554" s="351"/>
    </row>
    <row r="555" spans="1:19" ht="12.75">
      <c r="A555" s="4"/>
      <c r="B555" s="4"/>
      <c r="C555" s="19"/>
      <c r="D555" s="19"/>
      <c r="E555" s="90"/>
      <c r="F555" s="19"/>
      <c r="G555" s="244"/>
      <c r="H555" s="245"/>
      <c r="I555" s="219"/>
      <c r="J555" s="4"/>
      <c r="K555" s="222"/>
      <c r="L555" s="4" t="s">
        <v>461</v>
      </c>
      <c r="M555" s="4"/>
      <c r="N555" s="4"/>
      <c r="O555" s="4"/>
      <c r="R555" s="351"/>
      <c r="S555" s="351"/>
    </row>
    <row r="556" spans="1:19" ht="12.75">
      <c r="A556" s="4"/>
      <c r="B556" s="4"/>
      <c r="C556" s="219"/>
      <c r="D556" s="219"/>
      <c r="E556" s="4"/>
      <c r="F556" s="219"/>
      <c r="G556" s="245"/>
      <c r="H556" s="245"/>
      <c r="I556" s="219"/>
      <c r="J556" s="4"/>
      <c r="K556" s="222"/>
      <c r="L556" s="4" t="s">
        <v>461</v>
      </c>
      <c r="M556" s="4"/>
      <c r="N556" s="4"/>
      <c r="O556" s="4"/>
      <c r="R556" s="351"/>
      <c r="S556" s="351"/>
    </row>
    <row r="557" spans="1:19" ht="12.75">
      <c r="A557" s="4"/>
      <c r="B557" s="4"/>
      <c r="C557" s="4"/>
      <c r="D557" s="4"/>
      <c r="E557" s="4"/>
      <c r="F557" s="4"/>
      <c r="G557" s="222"/>
      <c r="H557" s="222"/>
      <c r="I557" s="4"/>
      <c r="J557" s="4"/>
      <c r="K557" s="222"/>
      <c r="L557" s="4" t="s">
        <v>461</v>
      </c>
      <c r="M557" s="4"/>
      <c r="N557" s="4"/>
      <c r="O557" s="4"/>
      <c r="R557" s="351"/>
      <c r="S557" s="351"/>
    </row>
    <row r="558" spans="1:19" ht="12.75">
      <c r="A558" s="4"/>
      <c r="B558" s="4"/>
      <c r="C558" s="4"/>
      <c r="D558" s="4"/>
      <c r="E558" s="4"/>
      <c r="F558" s="4"/>
      <c r="G558" s="222"/>
      <c r="H558" s="222"/>
      <c r="I558" s="4"/>
      <c r="J558" s="4"/>
      <c r="K558" s="222"/>
      <c r="L558" s="4" t="s">
        <v>461</v>
      </c>
      <c r="M558" s="4"/>
      <c r="N558" s="4"/>
      <c r="O558" s="4"/>
      <c r="R558" s="351"/>
      <c r="S558" s="351"/>
    </row>
    <row r="559" spans="1:19" ht="12.75">
      <c r="A559" s="4"/>
      <c r="B559" s="4"/>
      <c r="C559" s="4"/>
      <c r="D559" s="4"/>
      <c r="E559" s="4"/>
      <c r="F559" s="4"/>
      <c r="G559" s="222"/>
      <c r="H559" s="222"/>
      <c r="I559" s="4"/>
      <c r="J559" s="4"/>
      <c r="K559" s="222"/>
      <c r="L559" s="4" t="s">
        <v>461</v>
      </c>
      <c r="M559" s="4"/>
      <c r="N559" s="4"/>
      <c r="O559" s="4"/>
      <c r="R559" s="351"/>
      <c r="S559" s="351"/>
    </row>
    <row r="560" spans="1:19" ht="12.75">
      <c r="A560" s="3" t="s">
        <v>94</v>
      </c>
      <c r="B560" s="4"/>
      <c r="C560" s="4" t="s">
        <v>230</v>
      </c>
      <c r="D560" s="4" t="s">
        <v>228</v>
      </c>
      <c r="E560" s="4" t="s">
        <v>229</v>
      </c>
      <c r="F560" s="4" t="s">
        <v>231</v>
      </c>
      <c r="G560" s="222"/>
      <c r="H560" s="222"/>
      <c r="I560" s="4"/>
      <c r="J560" s="4"/>
      <c r="K560" s="222"/>
      <c r="L560" s="4" t="s">
        <v>461</v>
      </c>
      <c r="M560" s="4"/>
      <c r="N560" s="4"/>
      <c r="O560" s="4"/>
      <c r="R560" s="351"/>
      <c r="S560" s="351"/>
    </row>
    <row r="561" spans="1:19" ht="12.75">
      <c r="A561" s="4"/>
      <c r="B561" s="4" t="s">
        <v>232</v>
      </c>
      <c r="C561" s="7">
        <v>0</v>
      </c>
      <c r="D561" s="4">
        <v>0</v>
      </c>
      <c r="E561" s="4">
        <v>0</v>
      </c>
      <c r="F561" s="4">
        <v>0</v>
      </c>
      <c r="G561" s="222"/>
      <c r="H561" s="222"/>
      <c r="I561" s="4"/>
      <c r="J561" s="4"/>
      <c r="K561" s="222"/>
      <c r="L561" s="4"/>
      <c r="M561" s="4"/>
      <c r="N561" s="4"/>
      <c r="O561" s="4"/>
      <c r="R561" s="351"/>
      <c r="S561" s="351"/>
    </row>
    <row r="562" spans="1:19" ht="12.75">
      <c r="A562" s="4" t="s">
        <v>233</v>
      </c>
      <c r="B562" s="4"/>
      <c r="C562" s="4"/>
      <c r="D562" s="14">
        <v>0</v>
      </c>
      <c r="E562" s="14">
        <v>0</v>
      </c>
      <c r="F562" s="14">
        <v>0</v>
      </c>
      <c r="G562" s="222"/>
      <c r="H562" s="222"/>
      <c r="I562" s="4"/>
      <c r="J562" s="4"/>
      <c r="K562" s="222"/>
      <c r="L562" s="4"/>
      <c r="M562" s="4"/>
      <c r="N562" s="4"/>
      <c r="O562" s="4"/>
      <c r="R562" s="351"/>
      <c r="S562" s="351"/>
    </row>
    <row r="563" spans="1:19" ht="12.75">
      <c r="A563" s="4"/>
      <c r="B563" s="4"/>
      <c r="C563" s="4"/>
      <c r="D563" s="4"/>
      <c r="E563" s="4"/>
      <c r="F563" s="4"/>
      <c r="G563" s="222"/>
      <c r="H563" s="222"/>
      <c r="I563" s="4"/>
      <c r="J563" s="4"/>
      <c r="K563" s="222"/>
      <c r="L563" s="4"/>
      <c r="M563" s="4"/>
      <c r="N563" s="4"/>
      <c r="O563" s="4"/>
      <c r="R563" s="351"/>
      <c r="S563" s="351"/>
    </row>
    <row r="564" spans="1:19" ht="12.75">
      <c r="A564" s="4"/>
      <c r="B564" s="4" t="s">
        <v>234</v>
      </c>
      <c r="C564" s="7">
        <v>0</v>
      </c>
      <c r="D564" s="4">
        <v>0</v>
      </c>
      <c r="E564" s="4">
        <v>0</v>
      </c>
      <c r="F564" s="4">
        <v>0</v>
      </c>
      <c r="G564" s="222"/>
      <c r="H564" s="222"/>
      <c r="I564" s="4"/>
      <c r="J564" s="4"/>
      <c r="K564" s="222"/>
      <c r="L564" s="4"/>
      <c r="M564" s="4"/>
      <c r="N564" s="4"/>
      <c r="O564" s="4"/>
      <c r="R564" s="351"/>
      <c r="S564" s="351"/>
    </row>
    <row r="565" spans="1:19" ht="12.75">
      <c r="A565" s="4"/>
      <c r="B565" s="4"/>
      <c r="C565" s="4"/>
      <c r="D565" s="14">
        <v>0</v>
      </c>
      <c r="E565" s="14">
        <v>0</v>
      </c>
      <c r="F565" s="14">
        <v>0</v>
      </c>
      <c r="G565" s="222"/>
      <c r="H565" s="222"/>
      <c r="I565" s="4"/>
      <c r="J565" s="4"/>
      <c r="K565" s="222"/>
      <c r="L565" s="4"/>
      <c r="M565" s="4"/>
      <c r="N565" s="4"/>
      <c r="O565" s="4"/>
      <c r="R565" s="351"/>
      <c r="S565" s="351"/>
    </row>
    <row r="566" spans="1:19" ht="12.75">
      <c r="A566" s="4"/>
      <c r="B566" s="4"/>
      <c r="C566" s="4"/>
      <c r="D566" s="4"/>
      <c r="E566" s="4"/>
      <c r="F566" s="4"/>
      <c r="G566" s="222"/>
      <c r="H566" s="222"/>
      <c r="I566" s="4"/>
      <c r="J566" s="4"/>
      <c r="K566" s="222"/>
      <c r="L566" s="4"/>
      <c r="M566" s="4"/>
      <c r="N566" s="4"/>
      <c r="O566" s="4"/>
      <c r="R566" s="351"/>
      <c r="S566" s="351"/>
    </row>
    <row r="567" spans="1:19" ht="12.75">
      <c r="A567" s="4"/>
      <c r="B567" s="4" t="s">
        <v>235</v>
      </c>
      <c r="C567" s="7">
        <v>0</v>
      </c>
      <c r="D567" s="4">
        <v>0</v>
      </c>
      <c r="E567" s="4">
        <v>0</v>
      </c>
      <c r="F567" s="4">
        <v>0</v>
      </c>
      <c r="G567" s="222"/>
      <c r="H567" s="222"/>
      <c r="I567" s="4"/>
      <c r="J567" s="4"/>
      <c r="K567" s="222"/>
      <c r="L567" s="4"/>
      <c r="M567" s="4"/>
      <c r="N567" s="4"/>
      <c r="O567" s="4"/>
      <c r="R567" s="351"/>
      <c r="S567" s="351"/>
    </row>
    <row r="568" spans="1:19" ht="12.75">
      <c r="A568" s="4"/>
      <c r="B568" s="4"/>
      <c r="C568" s="4"/>
      <c r="D568" s="14">
        <v>0</v>
      </c>
      <c r="E568" s="14">
        <v>0</v>
      </c>
      <c r="F568" s="14">
        <v>0</v>
      </c>
      <c r="G568" s="222"/>
      <c r="H568" s="222"/>
      <c r="I568" s="4"/>
      <c r="J568" s="4"/>
      <c r="K568" s="222"/>
      <c r="L568" s="4"/>
      <c r="M568" s="4"/>
      <c r="N568" s="4"/>
      <c r="O568" s="4"/>
      <c r="R568" s="351"/>
      <c r="S568" s="351"/>
    </row>
    <row r="569" spans="1:19" ht="12.75">
      <c r="A569" s="4"/>
      <c r="B569" s="4"/>
      <c r="C569" s="4"/>
      <c r="D569" s="4"/>
      <c r="E569" s="4"/>
      <c r="F569" s="4"/>
      <c r="G569" s="222"/>
      <c r="H569" s="222"/>
      <c r="I569" s="4"/>
      <c r="J569" s="4"/>
      <c r="K569" s="222"/>
      <c r="L569" s="4"/>
      <c r="M569" s="4"/>
      <c r="N569" s="4"/>
      <c r="O569" s="4"/>
      <c r="R569" s="351"/>
      <c r="S569" s="351"/>
    </row>
    <row r="570" spans="1:19" ht="12.75">
      <c r="A570" s="4"/>
      <c r="B570" s="4" t="s">
        <v>236</v>
      </c>
      <c r="C570" s="4"/>
      <c r="D570" s="14">
        <v>0</v>
      </c>
      <c r="E570" s="14">
        <v>0</v>
      </c>
      <c r="F570" s="4"/>
      <c r="G570" s="222"/>
      <c r="H570" s="222"/>
      <c r="I570" s="4"/>
      <c r="J570" s="4"/>
      <c r="K570" s="222"/>
      <c r="L570" s="4"/>
      <c r="M570" s="4"/>
      <c r="N570" s="4"/>
      <c r="O570" s="4"/>
      <c r="R570" s="351"/>
      <c r="S570" s="351"/>
    </row>
    <row r="571" spans="1:19" ht="12.75">
      <c r="A571" s="4"/>
      <c r="B571" s="4"/>
      <c r="C571" s="4"/>
      <c r="D571" s="4"/>
      <c r="E571" s="4"/>
      <c r="F571" s="4"/>
      <c r="G571" s="222"/>
      <c r="H571" s="222"/>
      <c r="I571" s="4"/>
      <c r="J571" s="4"/>
      <c r="K571" s="222"/>
      <c r="L571" s="4"/>
      <c r="M571" s="4"/>
      <c r="N571" s="4"/>
      <c r="O571" s="4"/>
      <c r="R571" s="351"/>
      <c r="S571" s="351"/>
    </row>
    <row r="572" spans="1:19" ht="12.75">
      <c r="A572" s="4"/>
      <c r="B572" s="4"/>
      <c r="C572" s="4"/>
      <c r="D572" s="4"/>
      <c r="E572" s="4"/>
      <c r="F572" s="4"/>
      <c r="G572" s="222"/>
      <c r="H572" s="222"/>
      <c r="I572" s="4"/>
      <c r="J572" s="4"/>
      <c r="K572" s="222"/>
      <c r="L572" s="4"/>
      <c r="M572" s="4"/>
      <c r="N572" s="4"/>
      <c r="O572" s="4"/>
      <c r="R572" s="351"/>
      <c r="S572" s="351"/>
    </row>
    <row r="573" spans="1:19" ht="12.75">
      <c r="A573" s="4"/>
      <c r="B573" s="4"/>
      <c r="C573" s="4" t="s">
        <v>237</v>
      </c>
      <c r="D573" s="14">
        <v>0</v>
      </c>
      <c r="E573" s="14">
        <v>0</v>
      </c>
      <c r="F573" s="4"/>
      <c r="G573" s="222"/>
      <c r="H573" s="222"/>
      <c r="I573" s="4"/>
      <c r="J573" s="4"/>
      <c r="K573" s="222"/>
      <c r="L573" s="4"/>
      <c r="M573" s="4"/>
      <c r="N573" s="4"/>
      <c r="O573" s="4"/>
      <c r="R573" s="351"/>
      <c r="S573" s="351"/>
    </row>
    <row r="574" spans="1:19" ht="12.75">
      <c r="A574" s="4"/>
      <c r="B574" s="4"/>
      <c r="C574" s="4" t="s">
        <v>238</v>
      </c>
      <c r="D574" s="14">
        <v>0</v>
      </c>
      <c r="E574" s="14">
        <v>0</v>
      </c>
      <c r="F574" s="4"/>
      <c r="G574" s="222"/>
      <c r="H574" s="222"/>
      <c r="I574" s="4"/>
      <c r="J574" s="4"/>
      <c r="K574" s="222"/>
      <c r="L574" s="4"/>
      <c r="M574" s="4"/>
      <c r="N574" s="4"/>
      <c r="O574" s="4"/>
      <c r="R574" s="351"/>
      <c r="S574" s="351"/>
    </row>
    <row r="575" spans="1:19" ht="12.75">
      <c r="A575" s="4"/>
      <c r="B575" s="4"/>
      <c r="C575" s="4"/>
      <c r="D575" s="4"/>
      <c r="E575" s="4"/>
      <c r="F575" s="4"/>
      <c r="G575" s="222"/>
      <c r="H575" s="222"/>
      <c r="I575" s="4"/>
      <c r="J575" s="4"/>
      <c r="K575" s="222"/>
      <c r="L575" s="4"/>
      <c r="M575" s="4"/>
      <c r="N575" s="4"/>
      <c r="O575" s="4"/>
      <c r="R575" s="351"/>
      <c r="S575" s="351"/>
    </row>
    <row r="576" spans="1:19" ht="12.75">
      <c r="A576" s="4"/>
      <c r="B576" s="4"/>
      <c r="C576" s="4"/>
      <c r="D576" s="14">
        <v>0</v>
      </c>
      <c r="E576" s="14">
        <v>0</v>
      </c>
      <c r="F576" s="4"/>
      <c r="G576" s="222"/>
      <c r="H576" s="222"/>
      <c r="I576" s="4"/>
      <c r="J576" s="4"/>
      <c r="K576" s="222"/>
      <c r="L576" s="4"/>
      <c r="M576" s="4"/>
      <c r="N576" s="4"/>
      <c r="O576" s="4"/>
      <c r="R576" s="351"/>
      <c r="S576" s="351"/>
    </row>
    <row r="577" spans="1:19" ht="12.75">
      <c r="A577" s="4"/>
      <c r="B577" s="4"/>
      <c r="C577" s="4"/>
      <c r="D577" s="4"/>
      <c r="E577" s="4"/>
      <c r="F577" s="4"/>
      <c r="G577" s="222"/>
      <c r="H577" s="222"/>
      <c r="I577" s="4"/>
      <c r="J577" s="4"/>
      <c r="K577" s="222"/>
      <c r="L577" s="4"/>
      <c r="M577" s="4"/>
      <c r="N577" s="4"/>
      <c r="O577" s="4"/>
      <c r="R577" s="351"/>
      <c r="S577" s="351"/>
    </row>
    <row r="578" spans="1:19" ht="12.75">
      <c r="A578" s="4"/>
      <c r="B578" s="4"/>
      <c r="C578" s="4"/>
      <c r="D578" s="4"/>
      <c r="E578" s="4"/>
      <c r="F578" s="4"/>
      <c r="G578" s="222"/>
      <c r="H578" s="222"/>
      <c r="I578" s="4"/>
      <c r="J578" s="4"/>
      <c r="K578" s="222"/>
      <c r="L578" s="4"/>
      <c r="M578" s="4"/>
      <c r="N578" s="4"/>
      <c r="O578" s="4"/>
      <c r="R578" s="351"/>
      <c r="S578" s="351"/>
    </row>
    <row r="579" spans="1:19" ht="12.75">
      <c r="A579" s="3" t="s">
        <v>89</v>
      </c>
      <c r="B579" s="4"/>
      <c r="C579" s="4"/>
      <c r="D579" s="4"/>
      <c r="E579" s="4"/>
      <c r="F579" s="4"/>
      <c r="G579" s="222" t="s">
        <v>610</v>
      </c>
      <c r="H579" s="222"/>
      <c r="I579" s="4"/>
      <c r="J579" s="4"/>
      <c r="K579" s="222"/>
      <c r="L579" s="4" t="s">
        <v>461</v>
      </c>
      <c r="M579" s="4"/>
      <c r="N579" s="4"/>
      <c r="O579" s="4"/>
      <c r="R579" s="351"/>
      <c r="S579" s="351"/>
    </row>
    <row r="580" spans="1:19" ht="12.75">
      <c r="A580" s="3" t="s">
        <v>239</v>
      </c>
      <c r="B580" s="4"/>
      <c r="C580" s="87" t="s">
        <v>149</v>
      </c>
      <c r="D580" s="87" t="s">
        <v>150</v>
      </c>
      <c r="E580" s="87" t="s">
        <v>151</v>
      </c>
      <c r="F580" s="87" t="s">
        <v>4</v>
      </c>
      <c r="G580" s="223" t="s">
        <v>152</v>
      </c>
      <c r="H580" s="223" t="s">
        <v>493</v>
      </c>
      <c r="I580" s="87" t="s">
        <v>153</v>
      </c>
      <c r="J580" s="87" t="s">
        <v>494</v>
      </c>
      <c r="K580" s="223" t="s">
        <v>495</v>
      </c>
      <c r="L580" s="87" t="s">
        <v>587</v>
      </c>
      <c r="M580" s="87" t="s">
        <v>154</v>
      </c>
      <c r="N580" s="87" t="s">
        <v>7</v>
      </c>
      <c r="O580" s="87" t="s">
        <v>8</v>
      </c>
      <c r="R580" s="351"/>
      <c r="S580" s="351"/>
    </row>
    <row r="581" spans="1:19" ht="12.75">
      <c r="A581" s="3"/>
      <c r="B581" s="4"/>
      <c r="C581" s="4"/>
      <c r="D581" s="4"/>
      <c r="E581" s="7"/>
      <c r="F581" s="4"/>
      <c r="G581" s="225"/>
      <c r="H581" s="222"/>
      <c r="I581" s="4"/>
      <c r="J581" s="4"/>
      <c r="K581" s="222"/>
      <c r="L581" s="4" t="s">
        <v>461</v>
      </c>
      <c r="M581" s="4"/>
      <c r="N581" s="4"/>
      <c r="O581" s="4"/>
      <c r="R581" s="351"/>
      <c r="S581" s="351"/>
    </row>
    <row r="582" spans="1:19" ht="12.75">
      <c r="A582" s="4" t="s">
        <v>240</v>
      </c>
      <c r="B582" s="4"/>
      <c r="C582" s="8">
        <v>151880915.59992713</v>
      </c>
      <c r="D582" s="8">
        <v>13610907.87831325</v>
      </c>
      <c r="E582" s="8">
        <v>66607288.80640529</v>
      </c>
      <c r="F582" s="8">
        <v>16839319.19334947</v>
      </c>
      <c r="G582" s="227">
        <v>0</v>
      </c>
      <c r="H582" s="227">
        <v>39944249.53423042</v>
      </c>
      <c r="I582" s="8">
        <v>49056749.58140325</v>
      </c>
      <c r="J582" s="8">
        <v>1967378.7654214315</v>
      </c>
      <c r="K582" s="227">
        <v>-24637425.872712027</v>
      </c>
      <c r="L582" s="8">
        <f>+H582+K582</f>
        <v>15306823.661518391</v>
      </c>
      <c r="M582" s="8">
        <v>-3206752.144059459</v>
      </c>
      <c r="N582" s="8">
        <v>626763.1853111284</v>
      </c>
      <c r="O582" s="8">
        <v>-8927563.327737164</v>
      </c>
      <c r="R582" s="351"/>
      <c r="S582" s="351"/>
    </row>
    <row r="583" spans="1:19" ht="12.75">
      <c r="A583" s="4" t="s">
        <v>241</v>
      </c>
      <c r="B583" s="4"/>
      <c r="C583" s="4"/>
      <c r="D583" s="4"/>
      <c r="E583" s="4"/>
      <c r="F583" s="4"/>
      <c r="G583" s="222"/>
      <c r="H583" s="222"/>
      <c r="I583" s="4"/>
      <c r="J583" s="4"/>
      <c r="K583" s="222"/>
      <c r="L583" s="4" t="s">
        <v>461</v>
      </c>
      <c r="M583" s="4"/>
      <c r="N583" s="4"/>
      <c r="O583" s="4"/>
      <c r="R583" s="351"/>
      <c r="S583" s="351"/>
    </row>
    <row r="584" spans="1:19" ht="12.75">
      <c r="A584" s="4">
        <v>419</v>
      </c>
      <c r="B584" s="25" t="s">
        <v>242</v>
      </c>
      <c r="C584" s="29">
        <v>0</v>
      </c>
      <c r="D584" s="29">
        <v>0</v>
      </c>
      <c r="E584" s="29">
        <v>0</v>
      </c>
      <c r="F584" s="29">
        <v>0</v>
      </c>
      <c r="G584" s="240">
        <v>0</v>
      </c>
      <c r="H584" s="240">
        <v>0</v>
      </c>
      <c r="I584" s="29">
        <v>0</v>
      </c>
      <c r="J584" s="29">
        <v>0</v>
      </c>
      <c r="K584" s="240">
        <v>0</v>
      </c>
      <c r="L584" s="29">
        <f>+H584+K584</f>
        <v>0</v>
      </c>
      <c r="M584" s="29">
        <v>0</v>
      </c>
      <c r="N584" s="29">
        <v>0</v>
      </c>
      <c r="O584" s="29">
        <v>0</v>
      </c>
      <c r="R584" s="351"/>
      <c r="S584" s="351"/>
    </row>
    <row r="585" spans="1:19" ht="12.75">
      <c r="A585" s="4">
        <v>432</v>
      </c>
      <c r="B585" s="25" t="s">
        <v>242</v>
      </c>
      <c r="C585" s="29">
        <v>0</v>
      </c>
      <c r="D585" s="29">
        <v>0</v>
      </c>
      <c r="E585" s="29">
        <v>0</v>
      </c>
      <c r="F585" s="29">
        <v>0</v>
      </c>
      <c r="G585" s="240">
        <v>0</v>
      </c>
      <c r="H585" s="240">
        <v>0</v>
      </c>
      <c r="I585" s="29">
        <v>0</v>
      </c>
      <c r="J585" s="29">
        <v>0</v>
      </c>
      <c r="K585" s="240">
        <v>0</v>
      </c>
      <c r="L585" s="29">
        <f>+H585+K585</f>
        <v>0</v>
      </c>
      <c r="M585" s="29">
        <v>0</v>
      </c>
      <c r="N585" s="29">
        <v>0</v>
      </c>
      <c r="O585" s="29">
        <v>0</v>
      </c>
      <c r="R585" s="351"/>
      <c r="S585" s="351"/>
    </row>
    <row r="586" spans="1:19" ht="12.75">
      <c r="A586" s="4">
        <v>40910</v>
      </c>
      <c r="B586" s="25" t="s">
        <v>242</v>
      </c>
      <c r="C586" s="29">
        <v>0</v>
      </c>
      <c r="D586" s="29">
        <v>0</v>
      </c>
      <c r="E586" s="29">
        <v>0</v>
      </c>
      <c r="F586" s="29">
        <v>0</v>
      </c>
      <c r="G586" s="240">
        <v>0</v>
      </c>
      <c r="H586" s="240">
        <v>0</v>
      </c>
      <c r="I586" s="29">
        <v>0</v>
      </c>
      <c r="J586" s="29">
        <v>0</v>
      </c>
      <c r="K586" s="240">
        <v>0</v>
      </c>
      <c r="L586" s="29">
        <f>+H586+K586</f>
        <v>0</v>
      </c>
      <c r="M586" s="29">
        <v>0</v>
      </c>
      <c r="N586" s="29">
        <v>0</v>
      </c>
      <c r="O586" s="29">
        <v>0</v>
      </c>
      <c r="R586" s="351"/>
      <c r="S586" s="351"/>
    </row>
    <row r="587" spans="1:19" ht="12.75">
      <c r="A587" s="91" t="s">
        <v>243</v>
      </c>
      <c r="B587" s="25" t="s">
        <v>242</v>
      </c>
      <c r="C587" s="29">
        <v>0</v>
      </c>
      <c r="D587" s="29">
        <v>0</v>
      </c>
      <c r="E587" s="29">
        <v>0</v>
      </c>
      <c r="F587" s="29">
        <v>0</v>
      </c>
      <c r="G587" s="240">
        <v>0</v>
      </c>
      <c r="H587" s="240">
        <v>0</v>
      </c>
      <c r="I587" s="29">
        <v>0</v>
      </c>
      <c r="J587" s="29">
        <v>0</v>
      </c>
      <c r="K587" s="240">
        <v>0</v>
      </c>
      <c r="L587" s="29">
        <f>+H587+K587</f>
        <v>0</v>
      </c>
      <c r="M587" s="29">
        <v>0</v>
      </c>
      <c r="N587" s="29">
        <v>0</v>
      </c>
      <c r="O587" s="29">
        <v>0</v>
      </c>
      <c r="R587" s="351"/>
      <c r="S587" s="351"/>
    </row>
    <row r="588" spans="1:19" ht="12.75">
      <c r="A588" s="91" t="s">
        <v>244</v>
      </c>
      <c r="B588" s="25" t="s">
        <v>242</v>
      </c>
      <c r="C588" s="4"/>
      <c r="D588" s="4"/>
      <c r="E588" s="4"/>
      <c r="F588" s="4"/>
      <c r="G588" s="222"/>
      <c r="H588" s="222"/>
      <c r="I588" s="4"/>
      <c r="J588" s="4"/>
      <c r="K588" s="222"/>
      <c r="L588" s="4" t="s">
        <v>461</v>
      </c>
      <c r="M588" s="4"/>
      <c r="N588" s="4"/>
      <c r="O588" s="4"/>
      <c r="R588" s="351"/>
      <c r="S588" s="351"/>
    </row>
    <row r="589" spans="1:19" ht="12.75">
      <c r="A589" s="4"/>
      <c r="B589" s="4"/>
      <c r="C589" s="4"/>
      <c r="D589" s="4"/>
      <c r="E589" s="4"/>
      <c r="F589" s="4"/>
      <c r="G589" s="222"/>
      <c r="H589" s="222"/>
      <c r="I589" s="4"/>
      <c r="J589" s="4"/>
      <c r="K589" s="222"/>
      <c r="L589" s="4" t="s">
        <v>461</v>
      </c>
      <c r="M589" s="4"/>
      <c r="N589" s="4"/>
      <c r="O589" s="4"/>
      <c r="R589" s="351"/>
      <c r="S589" s="351"/>
    </row>
    <row r="590" spans="1:19" ht="13.5" thickBot="1">
      <c r="A590" s="4" t="s">
        <v>245</v>
      </c>
      <c r="B590" s="4"/>
      <c r="C590" s="30">
        <v>151880915.59992713</v>
      </c>
      <c r="D590" s="30">
        <v>13610907.87831325</v>
      </c>
      <c r="E590" s="30">
        <v>66607288.80640529</v>
      </c>
      <c r="F590" s="30">
        <v>16839319.19334947</v>
      </c>
      <c r="G590" s="241">
        <v>0</v>
      </c>
      <c r="H590" s="241">
        <v>39944249.53423042</v>
      </c>
      <c r="I590" s="30">
        <v>49056749.58140325</v>
      </c>
      <c r="J590" s="30">
        <v>1967378.7654214315</v>
      </c>
      <c r="K590" s="241">
        <v>-24637425.872712027</v>
      </c>
      <c r="L590" s="30">
        <f>+H590+K590</f>
        <v>15306823.661518391</v>
      </c>
      <c r="M590" s="30">
        <v>-3206752.144059459</v>
      </c>
      <c r="N590" s="30">
        <v>626763.1853111284</v>
      </c>
      <c r="O590" s="30">
        <v>-8927563.327737164</v>
      </c>
      <c r="R590" s="351"/>
      <c r="S590" s="351"/>
    </row>
    <row r="591" spans="1:19" ht="13.5" thickTop="1">
      <c r="A591" s="4"/>
      <c r="B591" s="4"/>
      <c r="C591" s="8"/>
      <c r="D591" s="4"/>
      <c r="E591" s="7"/>
      <c r="F591" s="4"/>
      <c r="G591" s="225"/>
      <c r="H591" s="222"/>
      <c r="I591" s="4"/>
      <c r="J591" s="4"/>
      <c r="K591" s="222"/>
      <c r="L591" s="4" t="s">
        <v>461</v>
      </c>
      <c r="M591" s="4"/>
      <c r="N591" s="4"/>
      <c r="O591" s="4"/>
      <c r="R591" s="351"/>
      <c r="S591" s="351"/>
    </row>
    <row r="592" spans="1:19" ht="12.75">
      <c r="A592" s="3" t="s">
        <v>246</v>
      </c>
      <c r="B592" s="4"/>
      <c r="C592" s="12">
        <v>0.99999999999999</v>
      </c>
      <c r="D592" s="12">
        <v>0.0896156559535501</v>
      </c>
      <c r="E592" s="12">
        <v>0.4385494289608908</v>
      </c>
      <c r="F592" s="12">
        <v>0.11087185724970405</v>
      </c>
      <c r="G592" s="229">
        <v>0</v>
      </c>
      <c r="H592" s="229">
        <v>0.262997160482285</v>
      </c>
      <c r="I592" s="12">
        <v>0.3229948238567689</v>
      </c>
      <c r="J592" s="12">
        <v>0.012953429715973977</v>
      </c>
      <c r="K592" s="229">
        <v>-0.16221541577751622</v>
      </c>
      <c r="L592" s="12">
        <f>+H592+K592</f>
        <v>0.10078174470476878</v>
      </c>
      <c r="M592" s="12">
        <v>-0.021113595025371298</v>
      </c>
      <c r="N592" s="12">
        <v>0.0041266750521974675</v>
      </c>
      <c r="O592" s="12">
        <v>-0.05878002046849293</v>
      </c>
      <c r="R592" s="351"/>
      <c r="S592" s="351"/>
    </row>
    <row r="593" spans="1:19" ht="12.75">
      <c r="A593" s="4"/>
      <c r="B593" s="4"/>
      <c r="C593" s="4"/>
      <c r="D593" s="4"/>
      <c r="E593" s="4"/>
      <c r="F593" s="4"/>
      <c r="G593" s="222"/>
      <c r="H593" s="222"/>
      <c r="I593" s="4"/>
      <c r="J593" s="4"/>
      <c r="K593" s="222"/>
      <c r="L593" s="4" t="s">
        <v>461</v>
      </c>
      <c r="M593" s="4"/>
      <c r="N593" s="4"/>
      <c r="O593" s="4"/>
      <c r="R593" s="351"/>
      <c r="S593" s="351"/>
    </row>
    <row r="594" spans="1:19" ht="12.75">
      <c r="A594" s="4"/>
      <c r="B594" s="4"/>
      <c r="C594" s="4"/>
      <c r="D594" s="4"/>
      <c r="E594" s="4"/>
      <c r="F594" s="4"/>
      <c r="G594" s="222"/>
      <c r="H594" s="222"/>
      <c r="I594" s="4"/>
      <c r="J594" s="4"/>
      <c r="K594" s="222"/>
      <c r="L594" s="4" t="s">
        <v>461</v>
      </c>
      <c r="M594" s="4"/>
      <c r="N594" s="4"/>
      <c r="O594" s="4"/>
      <c r="R594" s="351"/>
      <c r="S594" s="351"/>
    </row>
    <row r="595" spans="1:19" ht="12.75">
      <c r="A595" s="4"/>
      <c r="B595" s="4"/>
      <c r="C595" s="4"/>
      <c r="D595" s="4"/>
      <c r="E595" s="4"/>
      <c r="F595" s="4"/>
      <c r="G595" s="237"/>
      <c r="H595" s="222"/>
      <c r="I595" s="4"/>
      <c r="J595" s="4"/>
      <c r="K595" s="222"/>
      <c r="L595" s="4" t="s">
        <v>461</v>
      </c>
      <c r="M595" s="4"/>
      <c r="N595" s="4"/>
      <c r="O595" s="4"/>
      <c r="R595" s="351"/>
      <c r="S595" s="351"/>
    </row>
    <row r="596" spans="1:19" ht="12.75">
      <c r="A596" s="4"/>
      <c r="B596" s="4"/>
      <c r="C596" s="4"/>
      <c r="D596" s="4"/>
      <c r="E596" s="4"/>
      <c r="F596" s="4"/>
      <c r="G596" s="222"/>
      <c r="H596" s="222"/>
      <c r="I596" s="4"/>
      <c r="J596" s="4"/>
      <c r="K596" s="222"/>
      <c r="L596" s="4" t="s">
        <v>461</v>
      </c>
      <c r="M596" s="4"/>
      <c r="N596" s="4"/>
      <c r="O596" s="4"/>
      <c r="R596" s="351"/>
      <c r="S596" s="351"/>
    </row>
    <row r="597" spans="1:19" ht="12.75">
      <c r="A597" s="3" t="s">
        <v>247</v>
      </c>
      <c r="B597" s="4"/>
      <c r="C597" s="87" t="s">
        <v>149</v>
      </c>
      <c r="D597" s="87" t="s">
        <v>150</v>
      </c>
      <c r="E597" s="87" t="s">
        <v>151</v>
      </c>
      <c r="F597" s="87" t="s">
        <v>4</v>
      </c>
      <c r="G597" s="223" t="s">
        <v>152</v>
      </c>
      <c r="H597" s="223" t="s">
        <v>493</v>
      </c>
      <c r="I597" s="87" t="s">
        <v>153</v>
      </c>
      <c r="J597" s="87" t="s">
        <v>494</v>
      </c>
      <c r="K597" s="223" t="s">
        <v>495</v>
      </c>
      <c r="L597" s="87" t="s">
        <v>587</v>
      </c>
      <c r="M597" s="87" t="s">
        <v>154</v>
      </c>
      <c r="N597" s="87" t="s">
        <v>7</v>
      </c>
      <c r="O597" s="87" t="s">
        <v>8</v>
      </c>
      <c r="R597" s="351"/>
      <c r="S597" s="351"/>
    </row>
    <row r="598" spans="1:19" ht="12.75">
      <c r="A598" s="4"/>
      <c r="B598" s="4"/>
      <c r="C598" s="4"/>
      <c r="D598" s="4"/>
      <c r="E598" s="4"/>
      <c r="F598" s="4"/>
      <c r="G598" s="222"/>
      <c r="H598" s="222"/>
      <c r="I598" s="4"/>
      <c r="J598" s="4"/>
      <c r="K598" s="222"/>
      <c r="L598" s="4" t="s">
        <v>461</v>
      </c>
      <c r="M598" s="4"/>
      <c r="N598" s="4"/>
      <c r="O598" s="4"/>
      <c r="R598" s="351"/>
      <c r="S598" s="351"/>
    </row>
    <row r="599" spans="1:19" ht="12.75">
      <c r="A599" s="4" t="s">
        <v>248</v>
      </c>
      <c r="B599" s="4"/>
      <c r="C599" s="4"/>
      <c r="D599" s="4"/>
      <c r="E599" s="4"/>
      <c r="F599" s="4"/>
      <c r="G599" s="222"/>
      <c r="H599" s="222"/>
      <c r="I599" s="4"/>
      <c r="J599" s="4"/>
      <c r="K599" s="222"/>
      <c r="L599" s="4" t="s">
        <v>461</v>
      </c>
      <c r="M599" s="4"/>
      <c r="N599" s="4"/>
      <c r="O599" s="4"/>
      <c r="R599" s="351"/>
      <c r="S599" s="351"/>
    </row>
    <row r="600" spans="1:19" ht="12.75">
      <c r="A600" s="4" t="s">
        <v>249</v>
      </c>
      <c r="B600" s="4"/>
      <c r="C600" s="8">
        <v>16918976</v>
      </c>
      <c r="D600" s="8"/>
      <c r="E600" s="4"/>
      <c r="F600" s="4"/>
      <c r="G600" s="222"/>
      <c r="H600" s="222"/>
      <c r="I600" s="4"/>
      <c r="J600" s="4"/>
      <c r="K600" s="222"/>
      <c r="L600" s="4" t="s">
        <v>461</v>
      </c>
      <c r="M600" s="4"/>
      <c r="N600" s="4"/>
      <c r="O600" s="4"/>
      <c r="R600" s="351"/>
      <c r="S600" s="351"/>
    </row>
    <row r="601" spans="1:19" ht="12.75">
      <c r="A601" s="4" t="s">
        <v>250</v>
      </c>
      <c r="B601" s="4"/>
      <c r="C601" s="8">
        <v>17094202</v>
      </c>
      <c r="D601" s="8"/>
      <c r="E601" s="4"/>
      <c r="F601" s="4"/>
      <c r="G601" s="222"/>
      <c r="H601" s="222"/>
      <c r="I601" s="4"/>
      <c r="J601" s="4"/>
      <c r="K601" s="222"/>
      <c r="L601" s="4" t="s">
        <v>461</v>
      </c>
      <c r="M601" s="4"/>
      <c r="N601" s="4"/>
      <c r="O601" s="4"/>
      <c r="R601" s="351"/>
      <c r="S601" s="351"/>
    </row>
    <row r="602" spans="1:19" ht="12.75">
      <c r="A602" s="4" t="s">
        <v>236</v>
      </c>
      <c r="B602" s="89" t="s">
        <v>13</v>
      </c>
      <c r="C602" s="10">
        <v>17006589</v>
      </c>
      <c r="D602" s="10">
        <v>290657.3416968147</v>
      </c>
      <c r="E602" s="10">
        <v>4394065.887924734</v>
      </c>
      <c r="F602" s="10">
        <v>1351824.2263191824</v>
      </c>
      <c r="G602" s="228">
        <v>0</v>
      </c>
      <c r="H602" s="228">
        <v>2068990.4008383243</v>
      </c>
      <c r="I602" s="10">
        <v>7339139.24022434</v>
      </c>
      <c r="J602" s="10">
        <v>957848.1578453155</v>
      </c>
      <c r="K602" s="228">
        <v>546800.5640555824</v>
      </c>
      <c r="L602" s="10">
        <f>+H602+K602</f>
        <v>2615790.964893907</v>
      </c>
      <c r="M602" s="10">
        <v>57263.18109570944</v>
      </c>
      <c r="N602" s="10">
        <v>0</v>
      </c>
      <c r="O602" s="10">
        <v>0</v>
      </c>
      <c r="R602" s="351"/>
      <c r="S602" s="351"/>
    </row>
    <row r="603" spans="1:19" ht="12.75">
      <c r="A603" s="4"/>
      <c r="B603" s="4"/>
      <c r="C603" s="8"/>
      <c r="D603" s="8"/>
      <c r="E603" s="4"/>
      <c r="F603" s="4"/>
      <c r="G603" s="222"/>
      <c r="H603" s="222"/>
      <c r="I603" s="4"/>
      <c r="J603" s="4"/>
      <c r="K603" s="222"/>
      <c r="L603" s="4" t="s">
        <v>461</v>
      </c>
      <c r="M603" s="4"/>
      <c r="N603" s="4"/>
      <c r="O603" s="4"/>
      <c r="R603" s="351"/>
      <c r="S603" s="351"/>
    </row>
    <row r="604" spans="1:19" ht="12.75">
      <c r="A604" s="4" t="s">
        <v>251</v>
      </c>
      <c r="B604" s="4"/>
      <c r="C604" s="8">
        <v>-7851432</v>
      </c>
      <c r="D604" s="8"/>
      <c r="E604" s="4"/>
      <c r="F604" s="4"/>
      <c r="G604" s="222"/>
      <c r="H604" s="222"/>
      <c r="I604" s="4"/>
      <c r="J604" s="4"/>
      <c r="K604" s="222"/>
      <c r="L604" s="4" t="s">
        <v>461</v>
      </c>
      <c r="M604" s="4"/>
      <c r="N604" s="4"/>
      <c r="O604" s="4"/>
      <c r="R604" s="351"/>
      <c r="S604" s="351"/>
    </row>
    <row r="605" spans="1:19" ht="12.75">
      <c r="A605" s="4" t="s">
        <v>252</v>
      </c>
      <c r="B605" s="4"/>
      <c r="C605" s="8">
        <v>-8434030</v>
      </c>
      <c r="D605" s="8"/>
      <c r="E605" s="4"/>
      <c r="F605" s="4"/>
      <c r="G605" s="222"/>
      <c r="H605" s="222"/>
      <c r="I605" s="4"/>
      <c r="J605" s="4"/>
      <c r="K605" s="222"/>
      <c r="L605" s="4" t="s">
        <v>461</v>
      </c>
      <c r="M605" s="4"/>
      <c r="N605" s="4"/>
      <c r="O605" s="4"/>
      <c r="R605" s="351"/>
      <c r="S605" s="351"/>
    </row>
    <row r="606" spans="1:19" ht="12.75">
      <c r="A606" s="4" t="s">
        <v>236</v>
      </c>
      <c r="B606" s="89" t="s">
        <v>13</v>
      </c>
      <c r="C606" s="10">
        <v>-8142731</v>
      </c>
      <c r="D606" s="10">
        <v>-139166.32821621347</v>
      </c>
      <c r="E606" s="10">
        <v>-2103872.594418978</v>
      </c>
      <c r="F606" s="10">
        <v>-647251.54669171</v>
      </c>
      <c r="G606" s="228">
        <v>0</v>
      </c>
      <c r="H606" s="228">
        <v>-990629.7068511887</v>
      </c>
      <c r="I606" s="10">
        <v>-3513969.5917089065</v>
      </c>
      <c r="J606" s="10">
        <v>-458616.3567650129</v>
      </c>
      <c r="K606" s="228">
        <v>-261807.344421205</v>
      </c>
      <c r="L606" s="10">
        <f>+H606+K606</f>
        <v>-1252437.0512723937</v>
      </c>
      <c r="M606" s="10">
        <v>-27417.53092678651</v>
      </c>
      <c r="N606" s="10">
        <v>0</v>
      </c>
      <c r="O606" s="10">
        <v>0</v>
      </c>
      <c r="R606" s="351"/>
      <c r="S606" s="351"/>
    </row>
    <row r="607" spans="1:19" ht="12.75">
      <c r="A607" s="4"/>
      <c r="B607" s="4"/>
      <c r="C607" s="8"/>
      <c r="D607" s="8"/>
      <c r="E607" s="4"/>
      <c r="F607" s="4"/>
      <c r="G607" s="222"/>
      <c r="H607" s="222"/>
      <c r="I607" s="4"/>
      <c r="J607" s="4"/>
      <c r="K607" s="222"/>
      <c r="L607" s="4" t="s">
        <v>461</v>
      </c>
      <c r="M607" s="4"/>
      <c r="N607" s="4"/>
      <c r="O607" s="4"/>
      <c r="R607" s="351"/>
      <c r="S607" s="351"/>
    </row>
    <row r="608" spans="1:19" ht="12.75">
      <c r="A608" s="4" t="s">
        <v>253</v>
      </c>
      <c r="B608" s="4"/>
      <c r="C608" s="8"/>
      <c r="D608" s="8"/>
      <c r="E608" s="4"/>
      <c r="F608" s="4"/>
      <c r="G608" s="222"/>
      <c r="H608" s="222"/>
      <c r="I608" s="4"/>
      <c r="J608" s="4"/>
      <c r="K608" s="222"/>
      <c r="L608" s="4" t="s">
        <v>461</v>
      </c>
      <c r="M608" s="4"/>
      <c r="N608" s="4"/>
      <c r="O608" s="4"/>
      <c r="R608" s="351"/>
      <c r="S608" s="351"/>
    </row>
    <row r="609" spans="1:19" ht="12.75">
      <c r="A609" s="4" t="s">
        <v>249</v>
      </c>
      <c r="B609" s="4"/>
      <c r="C609" s="8">
        <v>4284960</v>
      </c>
      <c r="D609" s="8"/>
      <c r="E609" s="4"/>
      <c r="F609" s="4"/>
      <c r="G609" s="222"/>
      <c r="H609" s="222"/>
      <c r="I609" s="4"/>
      <c r="J609" s="4"/>
      <c r="K609" s="222"/>
      <c r="L609" s="4" t="s">
        <v>461</v>
      </c>
      <c r="M609" s="4"/>
      <c r="N609" s="4"/>
      <c r="O609" s="4"/>
      <c r="R609" s="351"/>
      <c r="S609" s="351"/>
    </row>
    <row r="610" spans="1:19" ht="12.75">
      <c r="A610" s="4" t="s">
        <v>250</v>
      </c>
      <c r="B610" s="4"/>
      <c r="C610" s="8">
        <v>3485613</v>
      </c>
      <c r="D610" s="8"/>
      <c r="E610" s="4"/>
      <c r="F610" s="4"/>
      <c r="G610" s="222"/>
      <c r="H610" s="222"/>
      <c r="I610" s="4"/>
      <c r="J610" s="4"/>
      <c r="K610" s="222"/>
      <c r="L610" s="4" t="s">
        <v>461</v>
      </c>
      <c r="M610" s="4"/>
      <c r="N610" s="4"/>
      <c r="O610" s="4"/>
      <c r="R610" s="351"/>
      <c r="S610" s="351"/>
    </row>
    <row r="611" spans="1:19" ht="12.75">
      <c r="A611" s="4" t="s">
        <v>236</v>
      </c>
      <c r="B611" s="4" t="s">
        <v>13</v>
      </c>
      <c r="C611" s="10">
        <v>3885287</v>
      </c>
      <c r="D611" s="10">
        <v>66402.92131180404</v>
      </c>
      <c r="E611" s="10">
        <v>1003858.3910916776</v>
      </c>
      <c r="F611" s="10">
        <v>308834.71652093064</v>
      </c>
      <c r="G611" s="228">
        <v>0</v>
      </c>
      <c r="H611" s="228">
        <v>472676.8846769879</v>
      </c>
      <c r="I611" s="10">
        <v>1676683.212679127</v>
      </c>
      <c r="J611" s="10">
        <v>218827.83170983623</v>
      </c>
      <c r="K611" s="228">
        <v>124920.82469434767</v>
      </c>
      <c r="L611" s="10">
        <f>+H611+K611</f>
        <v>597597.7093713356</v>
      </c>
      <c r="M611" s="10">
        <v>13082.21731528913</v>
      </c>
      <c r="N611" s="10">
        <v>0</v>
      </c>
      <c r="O611" s="10">
        <v>0</v>
      </c>
      <c r="R611" s="351"/>
      <c r="S611" s="351"/>
    </row>
    <row r="612" spans="1:19" ht="12.75">
      <c r="A612" s="4"/>
      <c r="B612" s="4"/>
      <c r="C612" s="8"/>
      <c r="D612" s="8"/>
      <c r="E612" s="4"/>
      <c r="F612" s="4"/>
      <c r="G612" s="222"/>
      <c r="H612" s="222"/>
      <c r="I612" s="4"/>
      <c r="J612" s="4"/>
      <c r="K612" s="222"/>
      <c r="L612" s="4" t="s">
        <v>461</v>
      </c>
      <c r="M612" s="4"/>
      <c r="N612" s="4"/>
      <c r="O612" s="4"/>
      <c r="R612" s="351"/>
      <c r="S612" s="351"/>
    </row>
    <row r="613" spans="1:19" ht="12.75">
      <c r="A613" s="4" t="s">
        <v>251</v>
      </c>
      <c r="B613" s="4"/>
      <c r="C613" s="8">
        <v>-129394</v>
      </c>
      <c r="D613" s="8"/>
      <c r="E613" s="4"/>
      <c r="F613" s="4"/>
      <c r="G613" s="222"/>
      <c r="H613" s="222"/>
      <c r="I613" s="4"/>
      <c r="J613" s="4"/>
      <c r="K613" s="222"/>
      <c r="L613" s="4" t="s">
        <v>461</v>
      </c>
      <c r="M613" s="4"/>
      <c r="N613" s="4"/>
      <c r="O613" s="4"/>
      <c r="R613" s="351"/>
      <c r="S613" s="351"/>
    </row>
    <row r="614" spans="1:19" ht="12.75">
      <c r="A614" s="4" t="s">
        <v>252</v>
      </c>
      <c r="B614" s="4"/>
      <c r="C614" s="8">
        <v>-240609</v>
      </c>
      <c r="D614" s="8"/>
      <c r="E614" s="4"/>
      <c r="F614" s="4"/>
      <c r="G614" s="222"/>
      <c r="H614" s="222"/>
      <c r="I614" s="4"/>
      <c r="J614" s="4"/>
      <c r="K614" s="222"/>
      <c r="L614" s="4" t="s">
        <v>461</v>
      </c>
      <c r="M614" s="4"/>
      <c r="N614" s="4"/>
      <c r="O614" s="4"/>
      <c r="R614" s="351"/>
      <c r="S614" s="351"/>
    </row>
    <row r="615" spans="1:19" ht="12.75">
      <c r="A615" s="4" t="s">
        <v>236</v>
      </c>
      <c r="B615" s="4" t="s">
        <v>13</v>
      </c>
      <c r="C615" s="10">
        <v>-185002</v>
      </c>
      <c r="D615" s="10">
        <v>-3161.8444785485267</v>
      </c>
      <c r="E615" s="10">
        <v>-47799.76616109506</v>
      </c>
      <c r="F615" s="10">
        <v>-14705.487709352026</v>
      </c>
      <c r="G615" s="228">
        <v>0</v>
      </c>
      <c r="H615" s="228">
        <v>-22507.00373460496</v>
      </c>
      <c r="I615" s="10">
        <v>-79837.02303383607</v>
      </c>
      <c r="J615" s="10">
        <v>-10419.715846469804</v>
      </c>
      <c r="K615" s="228">
        <v>-5948.235589829968</v>
      </c>
      <c r="L615" s="10">
        <f>+H615+K615</f>
        <v>-28455.23932443493</v>
      </c>
      <c r="M615" s="10">
        <v>-622.9234462635886</v>
      </c>
      <c r="N615" s="10">
        <v>0</v>
      </c>
      <c r="O615" s="10">
        <v>0</v>
      </c>
      <c r="R615" s="351"/>
      <c r="S615" s="351"/>
    </row>
    <row r="616" spans="1:19" ht="12.75">
      <c r="A616" s="4"/>
      <c r="B616" s="4"/>
      <c r="C616" s="8"/>
      <c r="D616" s="8"/>
      <c r="E616" s="4"/>
      <c r="F616" s="4"/>
      <c r="G616" s="222"/>
      <c r="H616" s="222"/>
      <c r="I616" s="4"/>
      <c r="J616" s="4"/>
      <c r="K616" s="222"/>
      <c r="L616" s="4" t="s">
        <v>461</v>
      </c>
      <c r="M616" s="4"/>
      <c r="N616" s="4"/>
      <c r="O616" s="4"/>
      <c r="R616" s="351"/>
      <c r="S616" s="351"/>
    </row>
    <row r="617" spans="1:19" ht="12.75">
      <c r="A617" s="4" t="s">
        <v>254</v>
      </c>
      <c r="B617" s="4"/>
      <c r="C617" s="8">
        <v>12564143</v>
      </c>
      <c r="D617" s="8">
        <v>214732.09031385672</v>
      </c>
      <c r="E617" s="8">
        <v>3246251.9184363387</v>
      </c>
      <c r="F617" s="8">
        <v>998701.908439051</v>
      </c>
      <c r="G617" s="227">
        <v>0</v>
      </c>
      <c r="H617" s="227">
        <v>1528530.5749295186</v>
      </c>
      <c r="I617" s="8">
        <v>5422015.838160724</v>
      </c>
      <c r="J617" s="8">
        <v>707639.916943669</v>
      </c>
      <c r="K617" s="227">
        <v>403965.8087388951</v>
      </c>
      <c r="L617" s="8">
        <f>+H617+K617</f>
        <v>1932496.3836684139</v>
      </c>
      <c r="M617" s="8">
        <v>42304.94403794848</v>
      </c>
      <c r="N617" s="8">
        <v>0</v>
      </c>
      <c r="O617" s="8">
        <v>0</v>
      </c>
      <c r="R617" s="351"/>
      <c r="S617" s="351"/>
    </row>
    <row r="618" spans="1:19" ht="12.75">
      <c r="A618" s="4"/>
      <c r="B618" s="4"/>
      <c r="C618" s="4"/>
      <c r="D618" s="4"/>
      <c r="E618" s="4"/>
      <c r="F618" s="4"/>
      <c r="G618" s="222"/>
      <c r="H618" s="222"/>
      <c r="I618" s="4"/>
      <c r="J618" s="4"/>
      <c r="K618" s="222"/>
      <c r="L618" s="4" t="s">
        <v>461</v>
      </c>
      <c r="M618" s="4"/>
      <c r="N618" s="4"/>
      <c r="O618" s="4"/>
      <c r="R618" s="351"/>
      <c r="S618" s="351"/>
    </row>
    <row r="619" spans="1:19" ht="12.75">
      <c r="A619" s="3" t="s">
        <v>512</v>
      </c>
      <c r="B619" s="3" t="s">
        <v>255</v>
      </c>
      <c r="C619" s="12">
        <v>1</v>
      </c>
      <c r="D619" s="12">
        <v>0.01709086646927345</v>
      </c>
      <c r="E619" s="12">
        <v>0.25837432114839337</v>
      </c>
      <c r="F619" s="12">
        <v>0.07948826342067668</v>
      </c>
      <c r="G619" s="229">
        <v>0</v>
      </c>
      <c r="H619" s="229">
        <v>0.12165816442311414</v>
      </c>
      <c r="I619" s="12">
        <v>0.4315468104876492</v>
      </c>
      <c r="J619" s="12">
        <v>0.05632217947086952</v>
      </c>
      <c r="K619" s="229">
        <v>0.03215227721770558</v>
      </c>
      <c r="L619" s="12">
        <f>+H619+K619</f>
        <v>0.15381044164081972</v>
      </c>
      <c r="M619" s="12">
        <v>0.0033671173623181843</v>
      </c>
      <c r="N619" s="12">
        <v>0</v>
      </c>
      <c r="O619" s="12">
        <v>0</v>
      </c>
      <c r="R619" s="351"/>
      <c r="S619" s="351"/>
    </row>
    <row r="620" spans="1:19" ht="12.75">
      <c r="A620" s="3"/>
      <c r="B620" s="3"/>
      <c r="C620" s="4"/>
      <c r="D620" s="4"/>
      <c r="E620" s="4"/>
      <c r="F620" s="4"/>
      <c r="G620" s="222"/>
      <c r="H620" s="222"/>
      <c r="I620" s="4"/>
      <c r="J620" s="4"/>
      <c r="K620" s="222"/>
      <c r="L620" s="4" t="s">
        <v>461</v>
      </c>
      <c r="M620" s="4"/>
      <c r="N620" s="4"/>
      <c r="O620" s="4"/>
      <c r="R620" s="351"/>
      <c r="S620" s="351"/>
    </row>
    <row r="621" spans="1:19" ht="12.75">
      <c r="A621" s="3" t="s">
        <v>513</v>
      </c>
      <c r="B621" s="3" t="s">
        <v>255</v>
      </c>
      <c r="C621" s="14">
        <v>0</v>
      </c>
      <c r="D621" s="14">
        <v>0</v>
      </c>
      <c r="E621" s="14">
        <v>0</v>
      </c>
      <c r="F621" s="14">
        <v>0</v>
      </c>
      <c r="G621" s="237">
        <v>0</v>
      </c>
      <c r="H621" s="237">
        <v>0</v>
      </c>
      <c r="I621" s="14">
        <v>0</v>
      </c>
      <c r="J621" s="14">
        <v>0</v>
      </c>
      <c r="K621" s="237">
        <v>0</v>
      </c>
      <c r="L621" s="14">
        <f>+H621+K621</f>
        <v>0</v>
      </c>
      <c r="M621" s="14">
        <v>0</v>
      </c>
      <c r="N621" s="14">
        <v>0</v>
      </c>
      <c r="O621" s="14">
        <v>0</v>
      </c>
      <c r="R621" s="351"/>
      <c r="S621" s="351"/>
    </row>
    <row r="622" spans="1:19" ht="12.75">
      <c r="A622" s="3"/>
      <c r="B622" s="3"/>
      <c r="C622" s="4"/>
      <c r="D622" s="4"/>
      <c r="E622" s="4"/>
      <c r="F622" s="4"/>
      <c r="G622" s="222"/>
      <c r="H622" s="222"/>
      <c r="I622" s="4"/>
      <c r="J622" s="4"/>
      <c r="K622" s="222"/>
      <c r="L622" s="4" t="s">
        <v>461</v>
      </c>
      <c r="M622" s="4"/>
      <c r="N622" s="4"/>
      <c r="O622" s="4"/>
      <c r="R622" s="351"/>
      <c r="S622" s="351"/>
    </row>
    <row r="623" spans="1:19" ht="12.75">
      <c r="A623" s="3" t="s">
        <v>122</v>
      </c>
      <c r="B623" s="3" t="s">
        <v>256</v>
      </c>
      <c r="C623" s="12">
        <v>1</v>
      </c>
      <c r="D623" s="12">
        <v>0.01709086646927345</v>
      </c>
      <c r="E623" s="12">
        <v>0.25837432114839337</v>
      </c>
      <c r="F623" s="12">
        <v>0.07948826342067668</v>
      </c>
      <c r="G623" s="229">
        <v>0</v>
      </c>
      <c r="H623" s="229">
        <v>0.12165816442311414</v>
      </c>
      <c r="I623" s="12">
        <v>0.4315468104876492</v>
      </c>
      <c r="J623" s="12">
        <v>0.05632217947086952</v>
      </c>
      <c r="K623" s="229">
        <v>0.03215227721770558</v>
      </c>
      <c r="L623" s="12">
        <f>+H623+K623</f>
        <v>0.15381044164081972</v>
      </c>
      <c r="M623" s="12">
        <v>0.0033671173623181843</v>
      </c>
      <c r="N623" s="12">
        <v>0</v>
      </c>
      <c r="O623" s="12">
        <v>0</v>
      </c>
      <c r="R623" s="351"/>
      <c r="S623" s="351"/>
    </row>
    <row r="624" spans="1:19" ht="12.75">
      <c r="A624" s="4"/>
      <c r="B624" s="4"/>
      <c r="C624" s="4"/>
      <c r="D624" s="4"/>
      <c r="E624" s="4"/>
      <c r="F624" s="4"/>
      <c r="G624" s="222"/>
      <c r="H624" s="222"/>
      <c r="I624" s="4"/>
      <c r="J624" s="4"/>
      <c r="K624" s="222"/>
      <c r="L624" s="4" t="s">
        <v>461</v>
      </c>
      <c r="M624" s="4"/>
      <c r="N624" s="4"/>
      <c r="O624" s="4"/>
      <c r="R624" s="351"/>
      <c r="S624" s="351"/>
    </row>
    <row r="625" spans="1:19" ht="12.75">
      <c r="A625" s="4"/>
      <c r="B625" s="4"/>
      <c r="C625" s="4"/>
      <c r="D625" s="4"/>
      <c r="E625" s="4"/>
      <c r="F625" s="4"/>
      <c r="G625" s="222"/>
      <c r="H625" s="222"/>
      <c r="I625" s="4"/>
      <c r="J625" s="4"/>
      <c r="K625" s="222"/>
      <c r="L625" s="4" t="s">
        <v>461</v>
      </c>
      <c r="M625" s="4"/>
      <c r="N625" s="4"/>
      <c r="O625" s="4"/>
      <c r="R625" s="351"/>
      <c r="S625" s="351"/>
    </row>
    <row r="626" spans="1:19" ht="12.75">
      <c r="A626" s="4"/>
      <c r="B626" s="4"/>
      <c r="C626" s="4"/>
      <c r="D626" s="4"/>
      <c r="E626" s="4"/>
      <c r="F626" s="4"/>
      <c r="G626" s="222"/>
      <c r="H626" s="222"/>
      <c r="I626" s="4"/>
      <c r="J626" s="4"/>
      <c r="K626" s="222"/>
      <c r="L626" s="4" t="s">
        <v>461</v>
      </c>
      <c r="M626" s="4"/>
      <c r="N626" s="4"/>
      <c r="O626" s="4"/>
      <c r="R626" s="351"/>
      <c r="S626" s="351"/>
    </row>
    <row r="627" spans="1:19" ht="12.75">
      <c r="A627" s="3" t="s">
        <v>257</v>
      </c>
      <c r="B627" s="4"/>
      <c r="C627" s="87" t="s">
        <v>149</v>
      </c>
      <c r="D627" s="87" t="s">
        <v>150</v>
      </c>
      <c r="E627" s="87" t="s">
        <v>151</v>
      </c>
      <c r="F627" s="87" t="s">
        <v>4</v>
      </c>
      <c r="G627" s="223" t="s">
        <v>152</v>
      </c>
      <c r="H627" s="223" t="s">
        <v>493</v>
      </c>
      <c r="I627" s="87" t="s">
        <v>153</v>
      </c>
      <c r="J627" s="87" t="s">
        <v>494</v>
      </c>
      <c r="K627" s="223" t="s">
        <v>495</v>
      </c>
      <c r="L627" s="87" t="s">
        <v>587</v>
      </c>
      <c r="M627" s="87" t="s">
        <v>154</v>
      </c>
      <c r="N627" s="87" t="s">
        <v>7</v>
      </c>
      <c r="O627" s="87" t="s">
        <v>8</v>
      </c>
      <c r="R627" s="351"/>
      <c r="S627" s="351"/>
    </row>
    <row r="628" spans="1:19" ht="12.75">
      <c r="A628" s="4"/>
      <c r="B628" s="4"/>
      <c r="C628" s="4"/>
      <c r="D628" s="4"/>
      <c r="E628" s="4"/>
      <c r="F628" s="4"/>
      <c r="G628" s="222"/>
      <c r="H628" s="222"/>
      <c r="I628" s="4"/>
      <c r="J628" s="4"/>
      <c r="K628" s="222"/>
      <c r="L628" s="4" t="s">
        <v>461</v>
      </c>
      <c r="M628" s="4"/>
      <c r="N628" s="4"/>
      <c r="O628" s="4"/>
      <c r="R628" s="351"/>
      <c r="S628" s="351"/>
    </row>
    <row r="629" spans="1:19" ht="12.75">
      <c r="A629" s="4" t="s">
        <v>258</v>
      </c>
      <c r="B629" s="89" t="s">
        <v>13</v>
      </c>
      <c r="C629" s="8">
        <v>17094202</v>
      </c>
      <c r="D629" s="18">
        <v>292154.72378078714</v>
      </c>
      <c r="E629" s="18">
        <v>4416702.837323507</v>
      </c>
      <c r="F629" s="18">
        <v>1358788.431542258</v>
      </c>
      <c r="G629" s="232">
        <v>0</v>
      </c>
      <c r="H629" s="232">
        <v>2079649.2375979265</v>
      </c>
      <c r="I629" s="18">
        <v>7376948.350931594</v>
      </c>
      <c r="J629" s="18">
        <v>962782.7129552967</v>
      </c>
      <c r="K629" s="232">
        <v>549617.5215194572</v>
      </c>
      <c r="L629" s="18">
        <f>+H629+K629</f>
        <v>2629266.7591173835</v>
      </c>
      <c r="M629" s="18">
        <v>57558.184349174226</v>
      </c>
      <c r="N629" s="18">
        <v>0</v>
      </c>
      <c r="O629" s="18">
        <v>0</v>
      </c>
      <c r="R629" s="351"/>
      <c r="S629" s="351"/>
    </row>
    <row r="630" spans="1:19" ht="12.75">
      <c r="A630" s="8">
        <v>-108</v>
      </c>
      <c r="B630" s="89" t="s">
        <v>13</v>
      </c>
      <c r="C630" s="8">
        <v>-8434030</v>
      </c>
      <c r="D630" s="18">
        <v>-144144.88052784634</v>
      </c>
      <c r="E630" s="18">
        <v>-2179136.7757951836</v>
      </c>
      <c r="F630" s="18">
        <v>-670406.3983378897</v>
      </c>
      <c r="G630" s="232">
        <v>0</v>
      </c>
      <c r="H630" s="232">
        <v>-1026068.6084894773</v>
      </c>
      <c r="I630" s="18">
        <v>-3639678.746057148</v>
      </c>
      <c r="J630" s="18">
        <v>-475022.9513226977</v>
      </c>
      <c r="K630" s="232">
        <v>-271173.2706224454</v>
      </c>
      <c r="L630" s="18">
        <f aca="true" t="shared" si="10" ref="L630:L647">+H630+K630</f>
        <v>-1297241.8791119228</v>
      </c>
      <c r="M630" s="18">
        <v>-28398.36884731243</v>
      </c>
      <c r="N630" s="18">
        <v>0</v>
      </c>
      <c r="O630" s="18">
        <v>0</v>
      </c>
      <c r="R630" s="351"/>
      <c r="S630" s="351"/>
    </row>
    <row r="631" spans="1:19" ht="12.75">
      <c r="A631" s="4" t="s">
        <v>259</v>
      </c>
      <c r="B631" s="4" t="s">
        <v>13</v>
      </c>
      <c r="C631" s="8">
        <v>3485613</v>
      </c>
      <c r="D631" s="18">
        <v>59572.14634656363</v>
      </c>
      <c r="E631" s="18">
        <v>900592.8926610147</v>
      </c>
      <c r="F631" s="18">
        <v>277065.3243265351</v>
      </c>
      <c r="G631" s="232">
        <v>0</v>
      </c>
      <c r="H631" s="232">
        <v>424053.2794693441</v>
      </c>
      <c r="I631" s="18">
        <v>1504205.1727442865</v>
      </c>
      <c r="J631" s="18">
        <v>196317.32095199593</v>
      </c>
      <c r="K631" s="232">
        <v>112070.39544963841</v>
      </c>
      <c r="L631" s="18">
        <f t="shared" si="10"/>
        <v>536123.6749189825</v>
      </c>
      <c r="M631" s="18">
        <v>11736.468050621972</v>
      </c>
      <c r="N631" s="18">
        <v>0</v>
      </c>
      <c r="O631" s="18">
        <v>0</v>
      </c>
      <c r="R631" s="351"/>
      <c r="S631" s="351"/>
    </row>
    <row r="632" spans="1:19" ht="12.75">
      <c r="A632" s="8">
        <v>-108</v>
      </c>
      <c r="B632" s="4" t="s">
        <v>13</v>
      </c>
      <c r="C632" s="8">
        <v>-240609</v>
      </c>
      <c r="D632" s="18">
        <v>-4112.216290305416</v>
      </c>
      <c r="E632" s="18">
        <v>-62167.18703719377</v>
      </c>
      <c r="F632" s="18">
        <v>-19125.591573385595</v>
      </c>
      <c r="G632" s="232">
        <v>0</v>
      </c>
      <c r="H632" s="232">
        <v>-29272.04928368107</v>
      </c>
      <c r="I632" s="18">
        <v>-103834.04652462278</v>
      </c>
      <c r="J632" s="18">
        <v>-13551.623280306445</v>
      </c>
      <c r="K632" s="232">
        <v>-7736.127269074923</v>
      </c>
      <c r="L632" s="18">
        <f t="shared" si="10"/>
        <v>-37008.17655275599</v>
      </c>
      <c r="M632" s="18">
        <v>-810.1587414300159</v>
      </c>
      <c r="N632" s="18">
        <v>0</v>
      </c>
      <c r="O632" s="18">
        <v>0</v>
      </c>
      <c r="R632" s="351"/>
      <c r="S632" s="351"/>
    </row>
    <row r="633" spans="1:19" ht="12.75">
      <c r="A633" s="8">
        <v>-107</v>
      </c>
      <c r="B633" s="4" t="s">
        <v>13</v>
      </c>
      <c r="C633" s="8">
        <v>1778549</v>
      </c>
      <c r="D633" s="18">
        <v>30396.943468059824</v>
      </c>
      <c r="E633" s="18">
        <v>459531.3905041538</v>
      </c>
      <c r="F633" s="18">
        <v>141373.77141858108</v>
      </c>
      <c r="G633" s="232">
        <v>0</v>
      </c>
      <c r="H633" s="232">
        <v>216375.00667656524</v>
      </c>
      <c r="I633" s="18">
        <v>767527.148245998</v>
      </c>
      <c r="J633" s="18">
        <v>100171.75597573552</v>
      </c>
      <c r="K633" s="232">
        <v>57184.400493273046</v>
      </c>
      <c r="L633" s="18">
        <f t="shared" si="10"/>
        <v>273559.4071698383</v>
      </c>
      <c r="M633" s="18">
        <v>5988.5832176336435</v>
      </c>
      <c r="N633" s="18">
        <v>0</v>
      </c>
      <c r="O633" s="18">
        <v>0</v>
      </c>
      <c r="R633" s="351"/>
      <c r="S633" s="351"/>
    </row>
    <row r="634" spans="1:19" ht="12.75">
      <c r="A634" s="8">
        <v>-120</v>
      </c>
      <c r="B634" s="4" t="s">
        <v>23</v>
      </c>
      <c r="C634" s="8">
        <v>1975759</v>
      </c>
      <c r="D634" s="18">
        <v>31241.0738891764</v>
      </c>
      <c r="E634" s="18">
        <v>480304.561220142</v>
      </c>
      <c r="F634" s="18">
        <v>147559.69815196304</v>
      </c>
      <c r="G634" s="232">
        <v>0</v>
      </c>
      <c r="H634" s="232">
        <v>261474.31437508744</v>
      </c>
      <c r="I634" s="18">
        <v>848655.0210067434</v>
      </c>
      <c r="J634" s="18">
        <v>125952.89593688866</v>
      </c>
      <c r="K634" s="232">
        <v>73118.68001279297</v>
      </c>
      <c r="L634" s="18">
        <f t="shared" si="10"/>
        <v>334592.99438788043</v>
      </c>
      <c r="M634" s="18">
        <v>7452.755407206273</v>
      </c>
      <c r="N634" s="18">
        <v>0</v>
      </c>
      <c r="O634" s="18">
        <v>0</v>
      </c>
      <c r="R634" s="351"/>
      <c r="S634" s="351"/>
    </row>
    <row r="635" spans="1:19" ht="12.75">
      <c r="A635" s="8">
        <v>-228</v>
      </c>
      <c r="B635" s="89" t="s">
        <v>13</v>
      </c>
      <c r="C635" s="8">
        <v>7220849</v>
      </c>
      <c r="D635" s="18">
        <v>123410.56605378672</v>
      </c>
      <c r="E635" s="18">
        <v>1865681.9584900548</v>
      </c>
      <c r="F635" s="18">
        <v>573972.7474329298</v>
      </c>
      <c r="G635" s="232">
        <v>0</v>
      </c>
      <c r="H635" s="232">
        <v>878475.2349164793</v>
      </c>
      <c r="I635" s="18">
        <v>3116134.3549629315</v>
      </c>
      <c r="J635" s="18">
        <v>406693.95331004873</v>
      </c>
      <c r="K635" s="232">
        <v>232166.73879519213</v>
      </c>
      <c r="L635" s="18">
        <f t="shared" si="10"/>
        <v>1110641.9737116715</v>
      </c>
      <c r="M635" s="18">
        <v>24313.446038577895</v>
      </c>
      <c r="N635" s="18">
        <v>0</v>
      </c>
      <c r="O635" s="18">
        <v>0</v>
      </c>
      <c r="R635" s="351"/>
      <c r="S635" s="351"/>
    </row>
    <row r="636" spans="1:19" ht="12.75">
      <c r="A636" s="8">
        <v>-228</v>
      </c>
      <c r="B636" s="4" t="s">
        <v>13</v>
      </c>
      <c r="C636" s="8">
        <v>1472376</v>
      </c>
      <c r="D636" s="18">
        <v>25164.181608562965</v>
      </c>
      <c r="E636" s="18">
        <v>380424.1494751868</v>
      </c>
      <c r="F636" s="18">
        <v>117036.61134228224</v>
      </c>
      <c r="G636" s="232">
        <v>0</v>
      </c>
      <c r="H636" s="232">
        <v>179126.5615006471</v>
      </c>
      <c r="I636" s="18">
        <v>635399.166638563</v>
      </c>
      <c r="J636" s="18">
        <v>82927.42532060099</v>
      </c>
      <c r="K636" s="232">
        <v>47340.24132069648</v>
      </c>
      <c r="L636" s="18">
        <f t="shared" si="10"/>
        <v>226466.8028213436</v>
      </c>
      <c r="M636" s="18">
        <v>4957.662793460599</v>
      </c>
      <c r="N636" s="18">
        <v>0</v>
      </c>
      <c r="O636" s="18">
        <v>0</v>
      </c>
      <c r="R636" s="351"/>
      <c r="S636" s="351"/>
    </row>
    <row r="637" spans="1:19" ht="12.75">
      <c r="A637" s="8">
        <v>-228</v>
      </c>
      <c r="B637" s="4" t="s">
        <v>256</v>
      </c>
      <c r="C637" s="8">
        <v>3531000</v>
      </c>
      <c r="D637" s="18">
        <v>60347.84950300455</v>
      </c>
      <c r="E637" s="18">
        <v>912319.727974977</v>
      </c>
      <c r="F637" s="18">
        <v>280673.05813840934</v>
      </c>
      <c r="G637" s="232">
        <v>0</v>
      </c>
      <c r="H637" s="232">
        <v>429574.97857801605</v>
      </c>
      <c r="I637" s="18">
        <v>1523791.7878318892</v>
      </c>
      <c r="J637" s="18">
        <v>198873.61571164028</v>
      </c>
      <c r="K637" s="232">
        <v>113529.6908557184</v>
      </c>
      <c r="L637" s="18">
        <f t="shared" si="10"/>
        <v>543104.6694337345</v>
      </c>
      <c r="M637" s="18">
        <v>11889.291406345508</v>
      </c>
      <c r="N637" s="18">
        <v>0</v>
      </c>
      <c r="O637" s="18">
        <v>0</v>
      </c>
      <c r="R637" s="351"/>
      <c r="S637" s="351"/>
    </row>
    <row r="638" spans="1:19" ht="12.75">
      <c r="A638" s="8">
        <v>-228</v>
      </c>
      <c r="B638" s="4" t="s">
        <v>23</v>
      </c>
      <c r="C638" s="8">
        <v>1743025</v>
      </c>
      <c r="D638" s="18">
        <v>27561.039993076938</v>
      </c>
      <c r="E638" s="18">
        <v>423727.2146151115</v>
      </c>
      <c r="F638" s="18">
        <v>130177.9431961719</v>
      </c>
      <c r="G638" s="232">
        <v>0</v>
      </c>
      <c r="H638" s="232">
        <v>230674.0178400487</v>
      </c>
      <c r="I638" s="18">
        <v>748687.9310635958</v>
      </c>
      <c r="J638" s="18">
        <v>111116.30843660352</v>
      </c>
      <c r="K638" s="232">
        <v>64505.68476686604</v>
      </c>
      <c r="L638" s="18">
        <f t="shared" si="10"/>
        <v>295179.70260691474</v>
      </c>
      <c r="M638" s="18">
        <v>6574.860088525835</v>
      </c>
      <c r="N638" s="18">
        <v>0</v>
      </c>
      <c r="O638" s="18">
        <v>0</v>
      </c>
      <c r="R638" s="351"/>
      <c r="S638" s="351"/>
    </row>
    <row r="639" spans="1:19" ht="12.75">
      <c r="A639" s="4" t="s">
        <v>260</v>
      </c>
      <c r="B639" s="4"/>
      <c r="C639" s="10">
        <v>29626734</v>
      </c>
      <c r="D639" s="10">
        <v>501591.42782486643</v>
      </c>
      <c r="E639" s="10">
        <v>7597980.769431771</v>
      </c>
      <c r="F639" s="10">
        <v>2337115.595637855</v>
      </c>
      <c r="G639" s="228">
        <v>0</v>
      </c>
      <c r="H639" s="228">
        <v>3644061.973180956</v>
      </c>
      <c r="I639" s="10">
        <v>12777836.140843831</v>
      </c>
      <c r="J639" s="10">
        <v>1696261.4139958064</v>
      </c>
      <c r="K639" s="228">
        <v>970623.9553221144</v>
      </c>
      <c r="L639" s="10">
        <f t="shared" si="10"/>
        <v>4614685.928503071</v>
      </c>
      <c r="M639" s="10">
        <v>101262.72376280349</v>
      </c>
      <c r="N639" s="10">
        <v>0</v>
      </c>
      <c r="O639" s="10">
        <v>0</v>
      </c>
      <c r="R639" s="351"/>
      <c r="S639" s="351"/>
    </row>
    <row r="640" spans="1:19" ht="12.75">
      <c r="A640" s="4"/>
      <c r="B640" s="4"/>
      <c r="C640" s="8"/>
      <c r="D640" s="8"/>
      <c r="E640" s="8"/>
      <c r="F640" s="8"/>
      <c r="G640" s="227"/>
      <c r="H640" s="227"/>
      <c r="I640" s="8"/>
      <c r="J640" s="8"/>
      <c r="K640" s="227"/>
      <c r="L640" s="8" t="s">
        <v>461</v>
      </c>
      <c r="M640" s="8"/>
      <c r="N640" s="8"/>
      <c r="O640" s="8"/>
      <c r="R640" s="351"/>
      <c r="S640" s="351"/>
    </row>
    <row r="641" spans="1:19" ht="12.75">
      <c r="A641" s="4" t="s">
        <v>261</v>
      </c>
      <c r="B641" s="4" t="s">
        <v>256</v>
      </c>
      <c r="C641" s="8">
        <v>112680</v>
      </c>
      <c r="D641" s="18">
        <v>1925.7988337577324</v>
      </c>
      <c r="E641" s="18">
        <v>29113.618507000963</v>
      </c>
      <c r="F641" s="18">
        <v>8956.737522241849</v>
      </c>
      <c r="G641" s="232">
        <v>0</v>
      </c>
      <c r="H641" s="232">
        <v>13708.4419671965</v>
      </c>
      <c r="I641" s="18">
        <v>48626.694605748315</v>
      </c>
      <c r="J641" s="18">
        <v>6346.3831827775775</v>
      </c>
      <c r="K641" s="232">
        <v>3622.918596891065</v>
      </c>
      <c r="L641" s="18">
        <f t="shared" si="10"/>
        <v>17331.360564087565</v>
      </c>
      <c r="M641" s="18">
        <v>379.406784386013</v>
      </c>
      <c r="N641" s="18">
        <v>0</v>
      </c>
      <c r="O641" s="18">
        <v>0</v>
      </c>
      <c r="R641" s="351"/>
      <c r="S641" s="351"/>
    </row>
    <row r="642" spans="1:19" ht="12.75">
      <c r="A642" s="8">
        <v>-228</v>
      </c>
      <c r="B642" s="4" t="s">
        <v>23</v>
      </c>
      <c r="C642" s="8">
        <v>941950</v>
      </c>
      <c r="D642" s="18">
        <v>14894.291029376413</v>
      </c>
      <c r="E642" s="18">
        <v>228986.87615306966</v>
      </c>
      <c r="F642" s="18">
        <v>70349.60117820118</v>
      </c>
      <c r="G642" s="232">
        <v>0</v>
      </c>
      <c r="H642" s="232">
        <v>124658.79210248498</v>
      </c>
      <c r="I642" s="18">
        <v>404599.24365132686</v>
      </c>
      <c r="J642" s="18">
        <v>60048.48279964928</v>
      </c>
      <c r="K642" s="232">
        <v>34859.585930293295</v>
      </c>
      <c r="L642" s="18">
        <f t="shared" si="10"/>
        <v>159518.37803277827</v>
      </c>
      <c r="M642" s="18">
        <v>3553.127155598405</v>
      </c>
      <c r="N642" s="18">
        <v>0</v>
      </c>
      <c r="O642" s="18">
        <v>0</v>
      </c>
      <c r="R642" s="351"/>
      <c r="S642" s="351"/>
    </row>
    <row r="643" spans="1:19" ht="12.75">
      <c r="A643" s="4" t="s">
        <v>262</v>
      </c>
      <c r="B643" s="4"/>
      <c r="C643" s="10">
        <v>1054630</v>
      </c>
      <c r="D643" s="10">
        <v>16820.089863134144</v>
      </c>
      <c r="E643" s="10">
        <v>258100.49466007063</v>
      </c>
      <c r="F643" s="10">
        <v>79306.33870044303</v>
      </c>
      <c r="G643" s="228">
        <v>0</v>
      </c>
      <c r="H643" s="228">
        <v>138367.2340696815</v>
      </c>
      <c r="I643" s="10">
        <v>453225.93825707515</v>
      </c>
      <c r="J643" s="10">
        <v>66394.86598242685</v>
      </c>
      <c r="K643" s="228">
        <v>38482.50452718436</v>
      </c>
      <c r="L643" s="10">
        <f t="shared" si="10"/>
        <v>176849.73859686585</v>
      </c>
      <c r="M643" s="10">
        <v>3932.533939984418</v>
      </c>
      <c r="N643" s="10">
        <v>0</v>
      </c>
      <c r="O643" s="10">
        <v>0</v>
      </c>
      <c r="R643" s="351"/>
      <c r="S643" s="351"/>
    </row>
    <row r="644" spans="1:19" ht="12.75">
      <c r="A644" s="4"/>
      <c r="B644" s="4"/>
      <c r="C644" s="8"/>
      <c r="D644" s="8"/>
      <c r="E644" s="8"/>
      <c r="F644" s="8"/>
      <c r="G644" s="227"/>
      <c r="H644" s="227"/>
      <c r="I644" s="8"/>
      <c r="J644" s="8"/>
      <c r="K644" s="227"/>
      <c r="L644" s="8" t="s">
        <v>461</v>
      </c>
      <c r="M644" s="8"/>
      <c r="N644" s="8"/>
      <c r="O644" s="8"/>
      <c r="R644" s="351"/>
      <c r="S644" s="351"/>
    </row>
    <row r="645" spans="1:19" ht="12.75">
      <c r="A645" s="4" t="s">
        <v>263</v>
      </c>
      <c r="B645" s="4"/>
      <c r="C645" s="8">
        <v>30681364</v>
      </c>
      <c r="D645" s="8">
        <v>518411.5176880006</v>
      </c>
      <c r="E645" s="8">
        <v>7856081.264091842</v>
      </c>
      <c r="F645" s="8">
        <v>2416421.934338298</v>
      </c>
      <c r="G645" s="227">
        <v>0</v>
      </c>
      <c r="H645" s="227">
        <v>3782429.207250638</v>
      </c>
      <c r="I645" s="8">
        <v>13231062.079100907</v>
      </c>
      <c r="J645" s="8">
        <v>1762656.2799782332</v>
      </c>
      <c r="K645" s="227">
        <v>1009106.4598492988</v>
      </c>
      <c r="L645" s="8">
        <f t="shared" si="10"/>
        <v>4791535.667099937</v>
      </c>
      <c r="M645" s="8">
        <v>105195.25770278792</v>
      </c>
      <c r="N645" s="8">
        <v>0</v>
      </c>
      <c r="O645" s="8">
        <v>0</v>
      </c>
      <c r="R645" s="351"/>
      <c r="S645" s="351"/>
    </row>
    <row r="646" spans="1:19" ht="12.75">
      <c r="A646" s="4"/>
      <c r="B646" s="4"/>
      <c r="C646" s="8"/>
      <c r="D646" s="8"/>
      <c r="E646" s="8"/>
      <c r="F646" s="8"/>
      <c r="G646" s="227"/>
      <c r="H646" s="227"/>
      <c r="I646" s="8"/>
      <c r="J646" s="8"/>
      <c r="K646" s="227"/>
      <c r="L646" s="8" t="s">
        <v>461</v>
      </c>
      <c r="M646" s="8"/>
      <c r="N646" s="8"/>
      <c r="O646" s="8"/>
      <c r="R646" s="351"/>
      <c r="S646" s="351"/>
    </row>
    <row r="647" spans="1:19" ht="12.75">
      <c r="A647" s="3" t="s">
        <v>131</v>
      </c>
      <c r="B647" s="4"/>
      <c r="C647" s="12">
        <v>1</v>
      </c>
      <c r="D647" s="12">
        <v>0.016896625511434255</v>
      </c>
      <c r="E647" s="12">
        <v>0.2560538463704496</v>
      </c>
      <c r="F647" s="12">
        <v>0.07875862149864973</v>
      </c>
      <c r="G647" s="229">
        <v>0</v>
      </c>
      <c r="H647" s="229">
        <v>0.12328099908630652</v>
      </c>
      <c r="I647" s="12">
        <v>0.4312409995559815</v>
      </c>
      <c r="J647" s="12">
        <v>0.05745038845007781</v>
      </c>
      <c r="K647" s="229">
        <v>0.03288988259613552</v>
      </c>
      <c r="L647" s="12">
        <f t="shared" si="10"/>
        <v>0.15617088168244203</v>
      </c>
      <c r="M647" s="12">
        <v>0.003428636930965257</v>
      </c>
      <c r="N647" s="12">
        <v>0</v>
      </c>
      <c r="O647" s="12">
        <v>0</v>
      </c>
      <c r="R647" s="351"/>
      <c r="S647" s="351"/>
    </row>
    <row r="648" spans="1:19" ht="12.75">
      <c r="A648" s="4" t="s">
        <v>130</v>
      </c>
      <c r="B648" s="4"/>
      <c r="C648" s="8"/>
      <c r="D648" s="8"/>
      <c r="E648" s="8"/>
      <c r="F648" s="8"/>
      <c r="G648" s="227"/>
      <c r="H648" s="227"/>
      <c r="I648" s="8"/>
      <c r="J648" s="8"/>
      <c r="K648" s="227"/>
      <c r="L648" s="8" t="s">
        <v>461</v>
      </c>
      <c r="M648" s="8"/>
      <c r="N648" s="8"/>
      <c r="O648" s="8"/>
      <c r="R648" s="351"/>
      <c r="S648" s="351"/>
    </row>
    <row r="649" spans="1:19" ht="12.75">
      <c r="A649" s="4"/>
      <c r="B649" s="4"/>
      <c r="C649" s="8"/>
      <c r="D649" s="8"/>
      <c r="E649" s="8"/>
      <c r="F649" s="8"/>
      <c r="G649" s="227"/>
      <c r="H649" s="227"/>
      <c r="I649" s="8"/>
      <c r="J649" s="8"/>
      <c r="K649" s="227"/>
      <c r="L649" s="8" t="s">
        <v>461</v>
      </c>
      <c r="M649" s="8"/>
      <c r="N649" s="8"/>
      <c r="O649" s="8"/>
      <c r="R649" s="351"/>
      <c r="S649" s="351"/>
    </row>
    <row r="650" spans="1:19" ht="12.75">
      <c r="A650" s="3" t="s">
        <v>264</v>
      </c>
      <c r="B650" s="4"/>
      <c r="C650" s="87" t="s">
        <v>149</v>
      </c>
      <c r="D650" s="87" t="s">
        <v>150</v>
      </c>
      <c r="E650" s="87" t="s">
        <v>151</v>
      </c>
      <c r="F650" s="87" t="s">
        <v>4</v>
      </c>
      <c r="G650" s="223" t="s">
        <v>152</v>
      </c>
      <c r="H650" s="223" t="s">
        <v>493</v>
      </c>
      <c r="I650" s="87" t="s">
        <v>153</v>
      </c>
      <c r="J650" s="87" t="s">
        <v>494</v>
      </c>
      <c r="K650" s="223" t="s">
        <v>495</v>
      </c>
      <c r="L650" s="87" t="s">
        <v>587</v>
      </c>
      <c r="M650" s="87" t="s">
        <v>154</v>
      </c>
      <c r="N650" s="87" t="s">
        <v>7</v>
      </c>
      <c r="O650" s="87" t="s">
        <v>8</v>
      </c>
      <c r="R650" s="351"/>
      <c r="S650" s="351"/>
    </row>
    <row r="651" spans="1:19" ht="12.75">
      <c r="A651" s="4"/>
      <c r="B651" s="4"/>
      <c r="C651" s="8"/>
      <c r="D651" s="8"/>
      <c r="E651" s="8"/>
      <c r="F651" s="8"/>
      <c r="G651" s="227"/>
      <c r="H651" s="227"/>
      <c r="I651" s="8"/>
      <c r="J651" s="8"/>
      <c r="K651" s="227"/>
      <c r="L651" s="8" t="s">
        <v>461</v>
      </c>
      <c r="M651" s="8"/>
      <c r="N651" s="8"/>
      <c r="O651" s="8"/>
      <c r="R651" s="351"/>
      <c r="S651" s="351"/>
    </row>
    <row r="652" spans="1:19" ht="12.75">
      <c r="A652" s="4" t="s">
        <v>265</v>
      </c>
      <c r="B652" s="89" t="s">
        <v>13</v>
      </c>
      <c r="C652" s="8">
        <v>7220849</v>
      </c>
      <c r="D652" s="18">
        <v>123410.56605378672</v>
      </c>
      <c r="E652" s="18">
        <v>1865681.9584900548</v>
      </c>
      <c r="F652" s="18">
        <v>573972.7474329298</v>
      </c>
      <c r="G652" s="232">
        <v>0</v>
      </c>
      <c r="H652" s="232">
        <v>878475.2349164793</v>
      </c>
      <c r="I652" s="18">
        <v>3116134.3549629315</v>
      </c>
      <c r="J652" s="18">
        <v>406693.95331004873</v>
      </c>
      <c r="K652" s="232">
        <v>232166.73879519213</v>
      </c>
      <c r="L652" s="18">
        <f>+H652+K652</f>
        <v>1110641.9737116715</v>
      </c>
      <c r="M652" s="18">
        <v>24313.446038577895</v>
      </c>
      <c r="N652" s="18">
        <v>0</v>
      </c>
      <c r="O652" s="18">
        <v>0</v>
      </c>
      <c r="R652" s="351"/>
      <c r="S652" s="351"/>
    </row>
    <row r="653" spans="1:19" ht="12.75">
      <c r="A653" s="4" t="s">
        <v>266</v>
      </c>
      <c r="B653" s="4" t="s">
        <v>13</v>
      </c>
      <c r="C653" s="8">
        <v>1472376</v>
      </c>
      <c r="D653" s="18">
        <v>25164.181608562965</v>
      </c>
      <c r="E653" s="18">
        <v>380424.1494751868</v>
      </c>
      <c r="F653" s="18">
        <v>117036.61134228224</v>
      </c>
      <c r="G653" s="232">
        <v>0</v>
      </c>
      <c r="H653" s="232">
        <v>179126.5615006471</v>
      </c>
      <c r="I653" s="18">
        <v>635399.166638563</v>
      </c>
      <c r="J653" s="18">
        <v>82927.42532060099</v>
      </c>
      <c r="K653" s="232">
        <v>47340.24132069648</v>
      </c>
      <c r="L653" s="18">
        <f>+H653+K653</f>
        <v>226466.8028213436</v>
      </c>
      <c r="M653" s="18">
        <v>4957.662793460599</v>
      </c>
      <c r="N653" s="18">
        <v>0</v>
      </c>
      <c r="O653" s="18">
        <v>0</v>
      </c>
      <c r="R653" s="351"/>
      <c r="S653" s="351"/>
    </row>
    <row r="654" spans="1:19" ht="12.75">
      <c r="A654" s="4" t="s">
        <v>267</v>
      </c>
      <c r="B654" s="4" t="s">
        <v>23</v>
      </c>
      <c r="C654" s="8">
        <v>1743025</v>
      </c>
      <c r="D654" s="18">
        <v>27561.039993076938</v>
      </c>
      <c r="E654" s="18">
        <v>423727.2146151115</v>
      </c>
      <c r="F654" s="18">
        <v>130177.9431961719</v>
      </c>
      <c r="G654" s="232">
        <v>0</v>
      </c>
      <c r="H654" s="232">
        <v>230674.0178400487</v>
      </c>
      <c r="I654" s="18">
        <v>748687.9310635958</v>
      </c>
      <c r="J654" s="18">
        <v>111116.30843660352</v>
      </c>
      <c r="K654" s="232">
        <v>64505.68476686604</v>
      </c>
      <c r="L654" s="18">
        <f>+H654+K654</f>
        <v>295179.70260691474</v>
      </c>
      <c r="M654" s="18">
        <v>6574.860088525835</v>
      </c>
      <c r="N654" s="18">
        <v>0</v>
      </c>
      <c r="O654" s="18">
        <v>0</v>
      </c>
      <c r="R654" s="351"/>
      <c r="S654" s="351"/>
    </row>
    <row r="655" spans="1:19" ht="12.75">
      <c r="A655" s="4" t="s">
        <v>268</v>
      </c>
      <c r="B655" s="4" t="s">
        <v>256</v>
      </c>
      <c r="C655" s="8">
        <v>3531000</v>
      </c>
      <c r="D655" s="18">
        <v>60347.84950300455</v>
      </c>
      <c r="E655" s="18">
        <v>912319.727974977</v>
      </c>
      <c r="F655" s="18">
        <v>280673.05813840934</v>
      </c>
      <c r="G655" s="232">
        <v>0</v>
      </c>
      <c r="H655" s="232">
        <v>429574.97857801605</v>
      </c>
      <c r="I655" s="18">
        <v>1523791.7878318892</v>
      </c>
      <c r="J655" s="18">
        <v>198873.61571164028</v>
      </c>
      <c r="K655" s="232">
        <v>113529.6908557184</v>
      </c>
      <c r="L655" s="18">
        <f>+H655+K655</f>
        <v>543104.6694337345</v>
      </c>
      <c r="M655" s="18">
        <v>11889.291406345508</v>
      </c>
      <c r="N655" s="18">
        <v>0</v>
      </c>
      <c r="O655" s="18">
        <v>0</v>
      </c>
      <c r="R655" s="351"/>
      <c r="S655" s="351"/>
    </row>
    <row r="656" spans="1:19" ht="12.75">
      <c r="A656" s="4" t="s">
        <v>269</v>
      </c>
      <c r="B656" s="4"/>
      <c r="C656" s="10">
        <v>13967250</v>
      </c>
      <c r="D656" s="10">
        <v>236483.63715843117</v>
      </c>
      <c r="E656" s="10">
        <v>3582153.0505553302</v>
      </c>
      <c r="F656" s="10">
        <v>1101860.3601097933</v>
      </c>
      <c r="G656" s="228">
        <v>0</v>
      </c>
      <c r="H656" s="228">
        <v>1717850.7928351914</v>
      </c>
      <c r="I656" s="10">
        <v>6024013.24049698</v>
      </c>
      <c r="J656" s="10">
        <v>799611.3027788936</v>
      </c>
      <c r="K656" s="228">
        <v>457542.355738473</v>
      </c>
      <c r="L656" s="10">
        <f>+H656+K656</f>
        <v>2175393.1485736645</v>
      </c>
      <c r="M656" s="10">
        <v>47735.26032690984</v>
      </c>
      <c r="N656" s="10">
        <v>0</v>
      </c>
      <c r="O656" s="10">
        <v>0</v>
      </c>
      <c r="R656" s="351"/>
      <c r="S656" s="351"/>
    </row>
    <row r="657" spans="1:19" ht="12.75">
      <c r="A657" s="4"/>
      <c r="B657" s="4"/>
      <c r="C657" s="8"/>
      <c r="D657" s="8"/>
      <c r="E657" s="8"/>
      <c r="F657" s="8"/>
      <c r="G657" s="227"/>
      <c r="H657" s="227"/>
      <c r="I657" s="8"/>
      <c r="J657" s="8"/>
      <c r="K657" s="227"/>
      <c r="L657" s="8" t="s">
        <v>461</v>
      </c>
      <c r="M657" s="8"/>
      <c r="N657" s="8"/>
      <c r="O657" s="8"/>
      <c r="R657" s="351"/>
      <c r="S657" s="351"/>
    </row>
    <row r="658" spans="1:19" ht="12.75">
      <c r="A658" s="4" t="s">
        <v>268</v>
      </c>
      <c r="B658" s="4" t="s">
        <v>256</v>
      </c>
      <c r="C658" s="8">
        <v>112680</v>
      </c>
      <c r="D658" s="18">
        <v>1925.7988337577324</v>
      </c>
      <c r="E658" s="18">
        <v>29113.618507000963</v>
      </c>
      <c r="F658" s="18">
        <v>8956.737522241849</v>
      </c>
      <c r="G658" s="232">
        <v>0</v>
      </c>
      <c r="H658" s="232">
        <v>13708.4419671965</v>
      </c>
      <c r="I658" s="18">
        <v>48626.694605748315</v>
      </c>
      <c r="J658" s="18">
        <v>6346.3831827775775</v>
      </c>
      <c r="K658" s="232">
        <v>3622.918596891065</v>
      </c>
      <c r="L658" s="18">
        <f>+H658+K658</f>
        <v>17331.360564087565</v>
      </c>
      <c r="M658" s="18">
        <v>379.406784386013</v>
      </c>
      <c r="N658" s="18">
        <v>0</v>
      </c>
      <c r="O658" s="18">
        <v>0</v>
      </c>
      <c r="R658" s="351"/>
      <c r="S658" s="351"/>
    </row>
    <row r="659" spans="1:19" ht="12.75">
      <c r="A659" s="4" t="s">
        <v>267</v>
      </c>
      <c r="B659" s="4" t="s">
        <v>23</v>
      </c>
      <c r="C659" s="8">
        <v>941950</v>
      </c>
      <c r="D659" s="18">
        <v>14894.291029376413</v>
      </c>
      <c r="E659" s="18">
        <v>228986.87615306966</v>
      </c>
      <c r="F659" s="18">
        <v>70349.60117820118</v>
      </c>
      <c r="G659" s="232">
        <v>0</v>
      </c>
      <c r="H659" s="232">
        <v>124658.79210248498</v>
      </c>
      <c r="I659" s="18">
        <v>404599.24365132686</v>
      </c>
      <c r="J659" s="18">
        <v>60048.48279964928</v>
      </c>
      <c r="K659" s="232">
        <v>34859.585930293295</v>
      </c>
      <c r="L659" s="18">
        <f>+H659+K659</f>
        <v>159518.37803277827</v>
      </c>
      <c r="M659" s="18">
        <v>3553.127155598405</v>
      </c>
      <c r="N659" s="18">
        <v>0</v>
      </c>
      <c r="O659" s="18">
        <v>0</v>
      </c>
      <c r="R659" s="351"/>
      <c r="S659" s="351"/>
    </row>
    <row r="660" spans="1:19" ht="12.75">
      <c r="A660" s="4" t="s">
        <v>262</v>
      </c>
      <c r="B660" s="4"/>
      <c r="C660" s="10">
        <v>1054630</v>
      </c>
      <c r="D660" s="10">
        <v>16820.089863134144</v>
      </c>
      <c r="E660" s="10">
        <v>258100.49466007063</v>
      </c>
      <c r="F660" s="10">
        <v>79306.33870044303</v>
      </c>
      <c r="G660" s="228">
        <v>0</v>
      </c>
      <c r="H660" s="228">
        <v>138367.2340696815</v>
      </c>
      <c r="I660" s="10">
        <v>453225.93825707515</v>
      </c>
      <c r="J660" s="10">
        <v>66394.86598242685</v>
      </c>
      <c r="K660" s="228">
        <v>38482.50452718436</v>
      </c>
      <c r="L660" s="10">
        <f>+H660+K660</f>
        <v>176849.73859686585</v>
      </c>
      <c r="M660" s="10">
        <v>3932.533939984418</v>
      </c>
      <c r="N660" s="10">
        <v>0</v>
      </c>
      <c r="O660" s="10">
        <v>0</v>
      </c>
      <c r="R660" s="351"/>
      <c r="S660" s="351"/>
    </row>
    <row r="661" spans="1:19" ht="12.75">
      <c r="A661" s="4"/>
      <c r="B661" s="4"/>
      <c r="C661" s="8"/>
      <c r="D661" s="8"/>
      <c r="E661" s="8"/>
      <c r="F661" s="8"/>
      <c r="G661" s="227"/>
      <c r="H661" s="227"/>
      <c r="I661" s="8"/>
      <c r="J661" s="8"/>
      <c r="K661" s="227"/>
      <c r="L661" s="8" t="s">
        <v>461</v>
      </c>
      <c r="M661" s="8"/>
      <c r="N661" s="8"/>
      <c r="O661" s="8"/>
      <c r="R661" s="351"/>
      <c r="S661" s="351"/>
    </row>
    <row r="662" spans="1:19" ht="12.75">
      <c r="A662" s="4" t="s">
        <v>270</v>
      </c>
      <c r="B662" s="4"/>
      <c r="C662" s="8">
        <v>15021880</v>
      </c>
      <c r="D662" s="8">
        <v>253303.7270215653</v>
      </c>
      <c r="E662" s="8">
        <v>3840253.545215401</v>
      </c>
      <c r="F662" s="8">
        <v>1181166.6988102363</v>
      </c>
      <c r="G662" s="227">
        <v>0</v>
      </c>
      <c r="H662" s="227">
        <v>1856218.0269048729</v>
      </c>
      <c r="I662" s="8">
        <v>6477239.178754055</v>
      </c>
      <c r="J662" s="8">
        <v>866006.1687613204</v>
      </c>
      <c r="K662" s="227">
        <v>496024.86026565736</v>
      </c>
      <c r="L662" s="8">
        <f>+H662+K662</f>
        <v>2352242.8871705304</v>
      </c>
      <c r="M662" s="8">
        <v>51667.794266894256</v>
      </c>
      <c r="N662" s="8">
        <v>0</v>
      </c>
      <c r="O662" s="8">
        <v>0</v>
      </c>
      <c r="R662" s="351"/>
      <c r="S662" s="351"/>
    </row>
    <row r="663" spans="1:19" ht="12.75">
      <c r="A663" s="4"/>
      <c r="B663" s="4"/>
      <c r="C663" s="8"/>
      <c r="D663" s="8"/>
      <c r="E663" s="8"/>
      <c r="F663" s="8"/>
      <c r="G663" s="227"/>
      <c r="H663" s="227"/>
      <c r="I663" s="8"/>
      <c r="J663" s="8"/>
      <c r="K663" s="227"/>
      <c r="L663" s="8" t="s">
        <v>461</v>
      </c>
      <c r="M663" s="8"/>
      <c r="N663" s="8"/>
      <c r="O663" s="8"/>
      <c r="R663" s="351"/>
      <c r="S663" s="351"/>
    </row>
    <row r="664" spans="1:19" ht="12.75">
      <c r="A664" s="3" t="s">
        <v>133</v>
      </c>
      <c r="B664" s="4"/>
      <c r="C664" s="12">
        <v>1</v>
      </c>
      <c r="D664" s="12">
        <v>0.01686231863265885</v>
      </c>
      <c r="E664" s="12">
        <v>0.2556440036277351</v>
      </c>
      <c r="F664" s="12">
        <v>0.0786297519891143</v>
      </c>
      <c r="G664" s="229">
        <v>0</v>
      </c>
      <c r="H664" s="229">
        <v>0.12356762448540881</v>
      </c>
      <c r="I664" s="12">
        <v>0.4311869871649923</v>
      </c>
      <c r="J664" s="12">
        <v>0.05764965295697479</v>
      </c>
      <c r="K664" s="229">
        <v>0.03302015861301364</v>
      </c>
      <c r="L664" s="12">
        <f>+H664+K664</f>
        <v>0.15658778309842245</v>
      </c>
      <c r="M664" s="12">
        <v>0.0034395025301023744</v>
      </c>
      <c r="N664" s="12">
        <v>0</v>
      </c>
      <c r="O664" s="12">
        <v>0</v>
      </c>
      <c r="R664" s="351"/>
      <c r="S664" s="351"/>
    </row>
    <row r="665" spans="1:19" ht="12.75">
      <c r="A665" s="4" t="s">
        <v>132</v>
      </c>
      <c r="B665" s="4"/>
      <c r="C665" s="8"/>
      <c r="D665" s="8"/>
      <c r="E665" s="8"/>
      <c r="F665" s="8"/>
      <c r="G665" s="227"/>
      <c r="H665" s="227"/>
      <c r="I665" s="8"/>
      <c r="J665" s="8"/>
      <c r="K665" s="227"/>
      <c r="L665" s="8" t="s">
        <v>461</v>
      </c>
      <c r="M665" s="8"/>
      <c r="N665" s="8"/>
      <c r="O665" s="8"/>
      <c r="R665" s="351"/>
      <c r="S665" s="351"/>
    </row>
    <row r="666" spans="1:19" ht="12.75">
      <c r="A666" s="4"/>
      <c r="B666" s="4"/>
      <c r="C666" s="4"/>
      <c r="D666" s="4"/>
      <c r="E666" s="4"/>
      <c r="F666" s="4"/>
      <c r="G666" s="222"/>
      <c r="H666" s="222"/>
      <c r="I666" s="4"/>
      <c r="J666" s="4"/>
      <c r="K666" s="222"/>
      <c r="L666" s="4" t="s">
        <v>461</v>
      </c>
      <c r="M666" s="4"/>
      <c r="N666" s="4"/>
      <c r="O666" s="4"/>
      <c r="R666" s="351"/>
      <c r="S666" s="351"/>
    </row>
    <row r="667" spans="1:19" ht="12.75">
      <c r="A667" s="4"/>
      <c r="B667" s="4"/>
      <c r="C667" s="4"/>
      <c r="D667" s="4"/>
      <c r="E667" s="4"/>
      <c r="F667" s="4"/>
      <c r="G667" s="222"/>
      <c r="H667" s="222"/>
      <c r="I667" s="4"/>
      <c r="J667" s="4"/>
      <c r="K667" s="222"/>
      <c r="L667" s="4" t="s">
        <v>461</v>
      </c>
      <c r="M667" s="4"/>
      <c r="N667" s="4"/>
      <c r="O667" s="4"/>
      <c r="R667" s="351"/>
      <c r="S667" s="351"/>
    </row>
    <row r="668" spans="1:19" ht="12.75">
      <c r="A668" s="4"/>
      <c r="B668" s="4"/>
      <c r="C668" s="4"/>
      <c r="D668" s="4"/>
      <c r="E668" s="4"/>
      <c r="F668" s="4"/>
      <c r="G668" s="222"/>
      <c r="H668" s="222"/>
      <c r="I668" s="4"/>
      <c r="J668" s="4"/>
      <c r="K668" s="222"/>
      <c r="L668" s="4" t="s">
        <v>461</v>
      </c>
      <c r="M668" s="4"/>
      <c r="N668" s="4"/>
      <c r="O668" s="4"/>
      <c r="R668" s="351"/>
      <c r="S668" s="351"/>
    </row>
    <row r="669" spans="1:19" ht="12.75">
      <c r="A669" s="5" t="s">
        <v>271</v>
      </c>
      <c r="B669" s="4"/>
      <c r="C669" s="87" t="s">
        <v>149</v>
      </c>
      <c r="D669" s="87" t="s">
        <v>150</v>
      </c>
      <c r="E669" s="87" t="s">
        <v>151</v>
      </c>
      <c r="F669" s="87" t="s">
        <v>4</v>
      </c>
      <c r="G669" s="223" t="s">
        <v>152</v>
      </c>
      <c r="H669" s="223" t="s">
        <v>493</v>
      </c>
      <c r="I669" s="87" t="s">
        <v>153</v>
      </c>
      <c r="J669" s="87" t="s">
        <v>494</v>
      </c>
      <c r="K669" s="223" t="s">
        <v>495</v>
      </c>
      <c r="L669" s="87" t="s">
        <v>587</v>
      </c>
      <c r="M669" s="87" t="s">
        <v>154</v>
      </c>
      <c r="N669" s="87" t="s">
        <v>7</v>
      </c>
      <c r="O669" s="87" t="s">
        <v>8</v>
      </c>
      <c r="R669" s="351"/>
      <c r="S669" s="351"/>
    </row>
    <row r="670" spans="1:19" ht="12.75">
      <c r="A670" s="4" t="s">
        <v>272</v>
      </c>
      <c r="B670" s="4"/>
      <c r="C670" s="4"/>
      <c r="D670" s="4"/>
      <c r="E670" s="4"/>
      <c r="F670" s="4"/>
      <c r="G670" s="222"/>
      <c r="H670" s="222"/>
      <c r="I670" s="4"/>
      <c r="J670" s="4"/>
      <c r="K670" s="222"/>
      <c r="L670" s="4" t="s">
        <v>461</v>
      </c>
      <c r="M670" s="4"/>
      <c r="N670" s="4"/>
      <c r="O670" s="4"/>
      <c r="R670" s="351"/>
      <c r="S670" s="351"/>
    </row>
    <row r="671" spans="1:19" ht="12.75">
      <c r="A671" s="4" t="s">
        <v>273</v>
      </c>
      <c r="B671" s="4" t="s">
        <v>274</v>
      </c>
      <c r="C671" s="8">
        <v>48800064.90422909</v>
      </c>
      <c r="D671" s="8">
        <v>1074237.6434462345</v>
      </c>
      <c r="E671" s="8">
        <v>13164186.797843413</v>
      </c>
      <c r="F671" s="8">
        <v>3805376.7830162924</v>
      </c>
      <c r="G671" s="227">
        <v>0</v>
      </c>
      <c r="H671" s="227">
        <v>6100867.209255784</v>
      </c>
      <c r="I671" s="8">
        <v>20650883.432365526</v>
      </c>
      <c r="J671" s="8">
        <v>2582850.837727027</v>
      </c>
      <c r="K671" s="227">
        <v>1301793.1933819628</v>
      </c>
      <c r="L671" s="8">
        <f>+H671+K671</f>
        <v>7402660.402637746</v>
      </c>
      <c r="M671" s="8">
        <v>119869.00719284412</v>
      </c>
      <c r="N671" s="8">
        <v>0</v>
      </c>
      <c r="O671" s="8">
        <v>0</v>
      </c>
      <c r="R671" s="351"/>
      <c r="S671" s="351"/>
    </row>
    <row r="672" spans="1:19" ht="12.75">
      <c r="A672" s="4" t="s">
        <v>275</v>
      </c>
      <c r="B672" s="4" t="s">
        <v>276</v>
      </c>
      <c r="C672" s="8">
        <v>0</v>
      </c>
      <c r="D672" s="8">
        <v>0</v>
      </c>
      <c r="E672" s="8">
        <v>0</v>
      </c>
      <c r="F672" s="8">
        <v>0</v>
      </c>
      <c r="G672" s="227">
        <v>0</v>
      </c>
      <c r="H672" s="227">
        <v>0</v>
      </c>
      <c r="I672" s="8">
        <v>0</v>
      </c>
      <c r="J672" s="8">
        <v>0</v>
      </c>
      <c r="K672" s="227">
        <v>0</v>
      </c>
      <c r="L672" s="8" t="s">
        <v>461</v>
      </c>
      <c r="M672" s="8">
        <v>0</v>
      </c>
      <c r="N672" s="8">
        <v>0</v>
      </c>
      <c r="O672" s="8">
        <v>0</v>
      </c>
      <c r="R672" s="351"/>
      <c r="S672" s="351"/>
    </row>
    <row r="673" spans="1:19" ht="12.75">
      <c r="A673" s="4" t="s">
        <v>277</v>
      </c>
      <c r="B673" s="4" t="s">
        <v>278</v>
      </c>
      <c r="C673" s="8">
        <v>5523969.69</v>
      </c>
      <c r="D673" s="8">
        <v>94409.42835210386</v>
      </c>
      <c r="E673" s="8">
        <v>1427251.9186980508</v>
      </c>
      <c r="F673" s="8">
        <v>439090.7578465537</v>
      </c>
      <c r="G673" s="227">
        <v>0</v>
      </c>
      <c r="H673" s="227">
        <v>672036.0128143189</v>
      </c>
      <c r="I673" s="8">
        <v>2383851.5009499486</v>
      </c>
      <c r="J673" s="8">
        <v>311122.01227182354</v>
      </c>
      <c r="K673" s="227">
        <v>177608.20481508318</v>
      </c>
      <c r="L673" s="8">
        <f>+H673+K673</f>
        <v>849644.2176294021</v>
      </c>
      <c r="M673" s="8">
        <v>18599.8542521184</v>
      </c>
      <c r="N673" s="8">
        <v>0</v>
      </c>
      <c r="O673" s="8">
        <v>0</v>
      </c>
      <c r="R673" s="351"/>
      <c r="S673" s="351"/>
    </row>
    <row r="674" spans="1:19" ht="12.75">
      <c r="A674" s="4" t="s">
        <v>279</v>
      </c>
      <c r="B674" s="4" t="s">
        <v>280</v>
      </c>
      <c r="C674" s="23">
        <v>-200504.10000000036</v>
      </c>
      <c r="D674" s="23">
        <v>-0.0022043309608322415</v>
      </c>
      <c r="E674" s="23">
        <v>-39640.043379819115</v>
      </c>
      <c r="F674" s="23">
        <v>-160863.9702678065</v>
      </c>
      <c r="G674" s="234">
        <v>0</v>
      </c>
      <c r="H674" s="234">
        <v>-0.015961616537883316</v>
      </c>
      <c r="I674" s="23">
        <v>-0.0560735625322442</v>
      </c>
      <c r="J674" s="23">
        <v>-0.007423422159368915</v>
      </c>
      <c r="K674" s="234">
        <v>-0.0042461805338010195</v>
      </c>
      <c r="L674" s="23">
        <f>+H674+K674</f>
        <v>-0.020207797071684335</v>
      </c>
      <c r="M674" s="23">
        <v>-0.0004432620194763885</v>
      </c>
      <c r="N674" s="23">
        <v>0</v>
      </c>
      <c r="O674" s="23">
        <v>0</v>
      </c>
      <c r="R674" s="351"/>
      <c r="S674" s="351"/>
    </row>
    <row r="675" spans="1:19" ht="12.75">
      <c r="A675" s="4"/>
      <c r="B675" s="4"/>
      <c r="C675" s="4"/>
      <c r="D675" s="4"/>
      <c r="E675" s="4"/>
      <c r="F675" s="4"/>
      <c r="G675" s="222"/>
      <c r="H675" s="222"/>
      <c r="I675" s="4"/>
      <c r="J675" s="4"/>
      <c r="K675" s="222"/>
      <c r="L675" s="4" t="s">
        <v>461</v>
      </c>
      <c r="M675" s="4"/>
      <c r="N675" s="4"/>
      <c r="O675" s="4"/>
      <c r="R675" s="351"/>
      <c r="S675" s="351"/>
    </row>
    <row r="676" spans="1:19" ht="12.75">
      <c r="A676" s="4" t="s">
        <v>281</v>
      </c>
      <c r="B676" s="4"/>
      <c r="C676" s="8">
        <v>54123530.494229086</v>
      </c>
      <c r="D676" s="8">
        <v>1168647.0695940075</v>
      </c>
      <c r="E676" s="8">
        <v>14551798.673161644</v>
      </c>
      <c r="F676" s="8">
        <v>4083603.5705950395</v>
      </c>
      <c r="G676" s="227">
        <v>0</v>
      </c>
      <c r="H676" s="227">
        <v>6772903.206108486</v>
      </c>
      <c r="I676" s="8">
        <v>23034734.877241913</v>
      </c>
      <c r="J676" s="8">
        <v>2893972.842575428</v>
      </c>
      <c r="K676" s="227">
        <v>1479401.3939508654</v>
      </c>
      <c r="L676" s="8">
        <f>+H676+K676</f>
        <v>8252304.600059352</v>
      </c>
      <c r="M676" s="8">
        <v>138468.86100170048</v>
      </c>
      <c r="N676" s="8">
        <v>0</v>
      </c>
      <c r="O676" s="8">
        <v>0</v>
      </c>
      <c r="R676" s="351"/>
      <c r="S676" s="351"/>
    </row>
    <row r="677" spans="1:19" ht="12.75">
      <c r="A677" s="4"/>
      <c r="B677" s="4"/>
      <c r="C677" s="4"/>
      <c r="D677" s="4"/>
      <c r="E677" s="4"/>
      <c r="F677" s="4"/>
      <c r="G677" s="222"/>
      <c r="H677" s="222"/>
      <c r="I677" s="4"/>
      <c r="J677" s="4"/>
      <c r="K677" s="222"/>
      <c r="L677" s="4"/>
      <c r="M677" s="4"/>
      <c r="N677" s="4"/>
      <c r="O677" s="4"/>
      <c r="R677" s="351"/>
      <c r="S677" s="351"/>
    </row>
    <row r="678" spans="1:19" ht="12.75">
      <c r="A678" s="3" t="s">
        <v>282</v>
      </c>
      <c r="B678" s="4"/>
      <c r="C678" s="12">
        <v>0.9999999999999999</v>
      </c>
      <c r="D678" s="12">
        <v>0.021592218004304324</v>
      </c>
      <c r="E678" s="12">
        <v>0.26886270241948146</v>
      </c>
      <c r="F678" s="12">
        <v>0.07544968950298712</v>
      </c>
      <c r="G678" s="229">
        <v>0</v>
      </c>
      <c r="H678" s="229">
        <v>0.1251378678416155</v>
      </c>
      <c r="I678" s="12">
        <v>0.42559557122198427</v>
      </c>
      <c r="J678" s="12">
        <v>0.05346977213328679</v>
      </c>
      <c r="K678" s="229">
        <v>0.02733379327700373</v>
      </c>
      <c r="L678" s="12">
        <f>+H678+K678</f>
        <v>0.15247166111861923</v>
      </c>
      <c r="M678" s="12">
        <v>0.002558385599336775</v>
      </c>
      <c r="N678" s="12">
        <v>0</v>
      </c>
      <c r="O678" s="12">
        <v>0</v>
      </c>
      <c r="R678" s="351"/>
      <c r="S678" s="351"/>
    </row>
    <row r="679" spans="1:19" ht="12.75">
      <c r="A679" s="4"/>
      <c r="B679" s="4"/>
      <c r="C679" s="4"/>
      <c r="D679" s="4"/>
      <c r="E679" s="4"/>
      <c r="F679" s="4"/>
      <c r="G679" s="222"/>
      <c r="H679" s="222"/>
      <c r="I679" s="4"/>
      <c r="J679" s="4"/>
      <c r="K679" s="222"/>
      <c r="L679" s="4" t="s">
        <v>461</v>
      </c>
      <c r="M679" s="4"/>
      <c r="N679" s="4"/>
      <c r="O679" s="4"/>
      <c r="R679" s="351"/>
      <c r="S679" s="351"/>
    </row>
    <row r="680" spans="1:19" ht="12.75">
      <c r="A680" s="4"/>
      <c r="B680" s="4"/>
      <c r="C680" s="4"/>
      <c r="D680" s="4"/>
      <c r="E680" s="4"/>
      <c r="F680" s="4"/>
      <c r="G680" s="222"/>
      <c r="H680" s="222"/>
      <c r="I680" s="4"/>
      <c r="J680" s="4"/>
      <c r="K680" s="222"/>
      <c r="L680" s="4" t="s">
        <v>461</v>
      </c>
      <c r="M680" s="4"/>
      <c r="N680" s="4"/>
      <c r="O680" s="4"/>
      <c r="R680" s="351"/>
      <c r="S680" s="351"/>
    </row>
    <row r="681" spans="1:19" ht="12.75">
      <c r="A681" s="4"/>
      <c r="B681" s="4"/>
      <c r="C681" s="4"/>
      <c r="D681" s="4"/>
      <c r="E681" s="4"/>
      <c r="F681" s="4"/>
      <c r="G681" s="222"/>
      <c r="H681" s="222"/>
      <c r="I681" s="4"/>
      <c r="J681" s="4"/>
      <c r="K681" s="222"/>
      <c r="L681" s="4" t="s">
        <v>461</v>
      </c>
      <c r="M681" s="4"/>
      <c r="N681" s="4"/>
      <c r="O681" s="4"/>
      <c r="R681" s="351"/>
      <c r="S681" s="351"/>
    </row>
    <row r="682" spans="1:19" ht="12.75">
      <c r="A682" s="5" t="s">
        <v>283</v>
      </c>
      <c r="B682" s="4"/>
      <c r="C682" s="87" t="s">
        <v>149</v>
      </c>
      <c r="D682" s="87" t="s">
        <v>150</v>
      </c>
      <c r="E682" s="87" t="s">
        <v>151</v>
      </c>
      <c r="F682" s="87" t="s">
        <v>4</v>
      </c>
      <c r="G682" s="223" t="s">
        <v>152</v>
      </c>
      <c r="H682" s="223" t="s">
        <v>493</v>
      </c>
      <c r="I682" s="87" t="s">
        <v>153</v>
      </c>
      <c r="J682" s="87" t="s">
        <v>494</v>
      </c>
      <c r="K682" s="223" t="s">
        <v>495</v>
      </c>
      <c r="L682" s="87" t="s">
        <v>587</v>
      </c>
      <c r="M682" s="87" t="s">
        <v>154</v>
      </c>
      <c r="N682" s="87" t="s">
        <v>7</v>
      </c>
      <c r="O682" s="87" t="s">
        <v>8</v>
      </c>
      <c r="R682" s="351"/>
      <c r="S682" s="351"/>
    </row>
    <row r="683" spans="1:19" ht="12.75">
      <c r="A683" s="4" t="s">
        <v>284</v>
      </c>
      <c r="B683" s="4"/>
      <c r="C683" s="4"/>
      <c r="D683" s="4"/>
      <c r="E683" s="4"/>
      <c r="F683" s="4"/>
      <c r="G683" s="222"/>
      <c r="H683" s="222"/>
      <c r="I683" s="4"/>
      <c r="J683" s="4"/>
      <c r="K683" s="222"/>
      <c r="L683" s="4" t="s">
        <v>461</v>
      </c>
      <c r="M683" s="4"/>
      <c r="N683" s="4"/>
      <c r="O683" s="4"/>
      <c r="R683" s="351"/>
      <c r="S683" s="351"/>
    </row>
    <row r="684" spans="1:19" ht="12.75">
      <c r="A684" s="4" t="s">
        <v>285</v>
      </c>
      <c r="B684" s="4" t="s">
        <v>286</v>
      </c>
      <c r="C684" s="8">
        <v>145010464.0581097</v>
      </c>
      <c r="D684" s="8">
        <v>2478354.47786453</v>
      </c>
      <c r="E684" s="8">
        <v>37466980.21042758</v>
      </c>
      <c r="F684" s="8">
        <v>11526629.965805592</v>
      </c>
      <c r="G684" s="227">
        <v>0</v>
      </c>
      <c r="H684" s="227">
        <v>17641706.879453596</v>
      </c>
      <c r="I684" s="8">
        <v>62578803.25161114</v>
      </c>
      <c r="J684" s="8">
        <v>8167305.38183493</v>
      </c>
      <c r="K684" s="227">
        <v>4662416.639864475</v>
      </c>
      <c r="L684" s="8">
        <f>+H684+K684</f>
        <v>22304123.51931807</v>
      </c>
      <c r="M684" s="8">
        <v>488267.2512478781</v>
      </c>
      <c r="N684" s="8">
        <v>0</v>
      </c>
      <c r="O684" s="8">
        <v>0</v>
      </c>
      <c r="R684" s="351"/>
      <c r="S684" s="351"/>
    </row>
    <row r="685" spans="1:19" ht="12.75">
      <c r="A685" s="4" t="s">
        <v>287</v>
      </c>
      <c r="B685" s="4" t="s">
        <v>288</v>
      </c>
      <c r="C685" s="8">
        <v>0</v>
      </c>
      <c r="D685" s="8">
        <v>0</v>
      </c>
      <c r="E685" s="8">
        <v>0</v>
      </c>
      <c r="F685" s="8">
        <v>0</v>
      </c>
      <c r="G685" s="227">
        <v>0</v>
      </c>
      <c r="H685" s="227">
        <v>0</v>
      </c>
      <c r="I685" s="8">
        <v>0</v>
      </c>
      <c r="J685" s="8">
        <v>0</v>
      </c>
      <c r="K685" s="227">
        <v>0</v>
      </c>
      <c r="L685" s="8" t="s">
        <v>461</v>
      </c>
      <c r="M685" s="8">
        <v>0</v>
      </c>
      <c r="N685" s="8">
        <v>0</v>
      </c>
      <c r="O685" s="8">
        <v>0</v>
      </c>
      <c r="R685" s="351"/>
      <c r="S685" s="351"/>
    </row>
    <row r="686" spans="1:19" ht="12.75">
      <c r="A686" s="4" t="s">
        <v>289</v>
      </c>
      <c r="B686" s="4" t="s">
        <v>290</v>
      </c>
      <c r="C686" s="8">
        <v>25577880.421412624</v>
      </c>
      <c r="D686" s="8">
        <v>437148.13884940685</v>
      </c>
      <c r="E686" s="8">
        <v>6608667.490297267</v>
      </c>
      <c r="F686" s="8">
        <v>2033141.2966798153</v>
      </c>
      <c r="G686" s="227">
        <v>0</v>
      </c>
      <c r="H686" s="227">
        <v>3111757.9819029695</v>
      </c>
      <c r="I686" s="8">
        <v>11038052.714895109</v>
      </c>
      <c r="J686" s="8">
        <v>1440601.9715792418</v>
      </c>
      <c r="K686" s="227">
        <v>822387.1019505828</v>
      </c>
      <c r="L686" s="8">
        <f aca="true" t="shared" si="11" ref="L686:L693">+H686+K686</f>
        <v>3934145.083853552</v>
      </c>
      <c r="M686" s="8">
        <v>86123.7252582368</v>
      </c>
      <c r="N686" s="8">
        <v>0</v>
      </c>
      <c r="O686" s="8">
        <v>0</v>
      </c>
      <c r="R686" s="351"/>
      <c r="S686" s="351"/>
    </row>
    <row r="687" spans="1:19" ht="12.75">
      <c r="A687" s="4" t="s">
        <v>291</v>
      </c>
      <c r="B687" s="4" t="s">
        <v>292</v>
      </c>
      <c r="C687" s="8">
        <v>115192884.08999869</v>
      </c>
      <c r="D687" s="8">
        <v>1968746.2001926615</v>
      </c>
      <c r="E687" s="8">
        <v>29762883.227878965</v>
      </c>
      <c r="F687" s="8">
        <v>9156482.314733291</v>
      </c>
      <c r="G687" s="227">
        <v>0</v>
      </c>
      <c r="H687" s="227">
        <v>14014154.83299379</v>
      </c>
      <c r="I687" s="8">
        <v>49711121.71991241</v>
      </c>
      <c r="J687" s="8">
        <v>6487914.291483976</v>
      </c>
      <c r="K687" s="227">
        <v>3703713.5427686647</v>
      </c>
      <c r="L687" s="8">
        <f t="shared" si="11"/>
        <v>17717868.375762455</v>
      </c>
      <c r="M687" s="8">
        <v>387867.9600349406</v>
      </c>
      <c r="N687" s="8">
        <v>0</v>
      </c>
      <c r="O687" s="8">
        <v>0</v>
      </c>
      <c r="R687" s="351"/>
      <c r="S687" s="351"/>
    </row>
    <row r="688" spans="1:19" ht="12.75">
      <c r="A688" s="4" t="s">
        <v>201</v>
      </c>
      <c r="B688" s="4" t="s">
        <v>293</v>
      </c>
      <c r="C688" s="8">
        <v>89156704.62697089</v>
      </c>
      <c r="D688" s="8">
        <v>1523765.3336200137</v>
      </c>
      <c r="E688" s="8">
        <v>23035803.03382142</v>
      </c>
      <c r="F688" s="8">
        <v>7086911.623108124</v>
      </c>
      <c r="G688" s="227">
        <v>0</v>
      </c>
      <c r="H688" s="227">
        <v>10846641.030931044</v>
      </c>
      <c r="I688" s="8">
        <v>38475291.515358716</v>
      </c>
      <c r="J688" s="8">
        <v>5021499.919031557</v>
      </c>
      <c r="K688" s="227">
        <v>2866591.0829834617</v>
      </c>
      <c r="L688" s="8">
        <f t="shared" si="11"/>
        <v>13713232.113914507</v>
      </c>
      <c r="M688" s="8">
        <v>300201.0881165476</v>
      </c>
      <c r="N688" s="8">
        <v>0</v>
      </c>
      <c r="O688" s="8">
        <v>0</v>
      </c>
      <c r="R688" s="351"/>
      <c r="S688" s="351"/>
    </row>
    <row r="689" spans="1:19" ht="12.75">
      <c r="A689" s="4" t="s">
        <v>202</v>
      </c>
      <c r="B689" s="4" t="s">
        <v>294</v>
      </c>
      <c r="C689" s="8">
        <v>156492192.9933915</v>
      </c>
      <c r="D689" s="8">
        <v>6684337.353094461</v>
      </c>
      <c r="E689" s="8">
        <v>50875929.42938352</v>
      </c>
      <c r="F689" s="8">
        <v>12829166.451889057</v>
      </c>
      <c r="G689" s="227">
        <v>0</v>
      </c>
      <c r="H689" s="227">
        <v>14643767.283032581</v>
      </c>
      <c r="I689" s="8">
        <v>61259629.53785048</v>
      </c>
      <c r="J689" s="8">
        <v>7542264.048141423</v>
      </c>
      <c r="K689" s="227">
        <v>2657098.8900000006</v>
      </c>
      <c r="L689" s="8">
        <f t="shared" si="11"/>
        <v>17300866.17303258</v>
      </c>
      <c r="M689" s="8">
        <v>0</v>
      </c>
      <c r="N689" s="8">
        <v>0</v>
      </c>
      <c r="O689" s="8">
        <v>0</v>
      </c>
      <c r="R689" s="351"/>
      <c r="S689" s="351"/>
    </row>
    <row r="690" spans="1:19" ht="12.75">
      <c r="A690" s="4" t="s">
        <v>203</v>
      </c>
      <c r="B690" s="4" t="s">
        <v>295</v>
      </c>
      <c r="C690" s="8">
        <v>36210590.774358176</v>
      </c>
      <c r="D690" s="8">
        <v>830984.093704842</v>
      </c>
      <c r="E690" s="8">
        <v>10172095.881802192</v>
      </c>
      <c r="F690" s="8">
        <v>3244383.3791513145</v>
      </c>
      <c r="G690" s="227">
        <v>0</v>
      </c>
      <c r="H690" s="227">
        <v>4850476.677520217</v>
      </c>
      <c r="I690" s="8">
        <v>14056913.697547011</v>
      </c>
      <c r="J690" s="8">
        <v>2068603.1109353616</v>
      </c>
      <c r="K690" s="227">
        <v>929517.0088397112</v>
      </c>
      <c r="L690" s="8">
        <f t="shared" si="11"/>
        <v>5779993.686359929</v>
      </c>
      <c r="M690" s="8">
        <v>57616.92485752679</v>
      </c>
      <c r="N690" s="8">
        <v>0</v>
      </c>
      <c r="O690" s="8">
        <v>0</v>
      </c>
      <c r="R690" s="351"/>
      <c r="S690" s="351"/>
    </row>
    <row r="691" spans="1:19" ht="12.75">
      <c r="A691" s="4" t="s">
        <v>296</v>
      </c>
      <c r="B691" s="4" t="s">
        <v>297</v>
      </c>
      <c r="C691" s="8">
        <v>0</v>
      </c>
      <c r="D691" s="8">
        <v>0</v>
      </c>
      <c r="E691" s="8">
        <v>0</v>
      </c>
      <c r="F691" s="8">
        <v>0</v>
      </c>
      <c r="G691" s="227">
        <v>0</v>
      </c>
      <c r="H691" s="227">
        <v>0</v>
      </c>
      <c r="I691" s="8">
        <v>0</v>
      </c>
      <c r="J691" s="8">
        <v>0</v>
      </c>
      <c r="K691" s="227">
        <v>0</v>
      </c>
      <c r="L691" s="8">
        <f t="shared" si="11"/>
        <v>0</v>
      </c>
      <c r="M691" s="8">
        <v>0</v>
      </c>
      <c r="N691" s="8">
        <v>0</v>
      </c>
      <c r="O691" s="8">
        <v>0</v>
      </c>
      <c r="R691" s="351"/>
      <c r="S691" s="351"/>
    </row>
    <row r="692" spans="1:19" ht="12.75">
      <c r="A692" s="4" t="s">
        <v>298</v>
      </c>
      <c r="B692" s="4" t="s">
        <v>292</v>
      </c>
      <c r="C692" s="8">
        <v>0</v>
      </c>
      <c r="D692" s="8">
        <v>0</v>
      </c>
      <c r="E692" s="8">
        <v>0</v>
      </c>
      <c r="F692" s="8">
        <v>0</v>
      </c>
      <c r="G692" s="227">
        <v>0</v>
      </c>
      <c r="H692" s="227">
        <v>0</v>
      </c>
      <c r="I692" s="8">
        <v>0</v>
      </c>
      <c r="J692" s="8">
        <v>0</v>
      </c>
      <c r="K692" s="227">
        <v>0</v>
      </c>
      <c r="L692" s="8">
        <f t="shared" si="11"/>
        <v>0</v>
      </c>
      <c r="M692" s="8">
        <v>0</v>
      </c>
      <c r="N692" s="8">
        <v>0</v>
      </c>
      <c r="O692" s="8">
        <v>0</v>
      </c>
      <c r="R692" s="351"/>
      <c r="S692" s="351"/>
    </row>
    <row r="693" spans="1:19" ht="12.75">
      <c r="A693" s="4" t="s">
        <v>299</v>
      </c>
      <c r="B693" s="4"/>
      <c r="C693" s="8">
        <v>0</v>
      </c>
      <c r="D693" s="8">
        <v>0</v>
      </c>
      <c r="E693" s="8">
        <v>0</v>
      </c>
      <c r="F693" s="8">
        <v>0</v>
      </c>
      <c r="G693" s="227">
        <v>0</v>
      </c>
      <c r="H693" s="227">
        <v>0</v>
      </c>
      <c r="I693" s="8">
        <v>0</v>
      </c>
      <c r="J693" s="8">
        <v>0</v>
      </c>
      <c r="K693" s="227">
        <v>0</v>
      </c>
      <c r="L693" s="8">
        <f t="shared" si="11"/>
        <v>0</v>
      </c>
      <c r="M693" s="8">
        <v>0</v>
      </c>
      <c r="N693" s="8">
        <v>0</v>
      </c>
      <c r="O693" s="8">
        <v>0</v>
      </c>
      <c r="R693" s="351"/>
      <c r="S693" s="351"/>
    </row>
    <row r="694" spans="1:19" ht="12.75">
      <c r="A694" s="4"/>
      <c r="B694" s="4"/>
      <c r="C694" s="31"/>
      <c r="D694" s="31"/>
      <c r="E694" s="31"/>
      <c r="F694" s="31"/>
      <c r="G694" s="242"/>
      <c r="H694" s="242"/>
      <c r="I694" s="31"/>
      <c r="J694" s="31"/>
      <c r="K694" s="242"/>
      <c r="L694" s="31" t="s">
        <v>461</v>
      </c>
      <c r="M694" s="31"/>
      <c r="N694" s="31"/>
      <c r="O694" s="31"/>
      <c r="R694" s="351"/>
      <c r="S694" s="351"/>
    </row>
    <row r="695" spans="1:19" ht="12.75">
      <c r="A695" s="4" t="s">
        <v>300</v>
      </c>
      <c r="B695" s="4"/>
      <c r="C695" s="8">
        <v>567640716.9642416</v>
      </c>
      <c r="D695" s="8">
        <v>13923335.597325915</v>
      </c>
      <c r="E695" s="8">
        <v>157922359.27361095</v>
      </c>
      <c r="F695" s="8">
        <v>45876715.0313672</v>
      </c>
      <c r="G695" s="227">
        <v>0</v>
      </c>
      <c r="H695" s="227">
        <v>65108504.6858342</v>
      </c>
      <c r="I695" s="8">
        <v>237119812.4371749</v>
      </c>
      <c r="J695" s="8">
        <v>30728188.72300649</v>
      </c>
      <c r="K695" s="227">
        <v>15641724.266406896</v>
      </c>
      <c r="L695" s="8">
        <f>+H695+K695</f>
        <v>80750228.9522411</v>
      </c>
      <c r="M695" s="8">
        <v>1320076.94951513</v>
      </c>
      <c r="N695" s="8">
        <v>0</v>
      </c>
      <c r="O695" s="8">
        <v>0</v>
      </c>
      <c r="R695" s="351"/>
      <c r="S695" s="351"/>
    </row>
    <row r="696" spans="1:19" ht="12.75">
      <c r="A696" s="4"/>
      <c r="B696" s="4"/>
      <c r="C696" s="4"/>
      <c r="D696" s="4"/>
      <c r="E696" s="4"/>
      <c r="F696" s="4"/>
      <c r="G696" s="222"/>
      <c r="H696" s="222"/>
      <c r="I696" s="4"/>
      <c r="J696" s="4"/>
      <c r="K696" s="222"/>
      <c r="L696" s="4" t="s">
        <v>461</v>
      </c>
      <c r="M696" s="4"/>
      <c r="N696" s="4"/>
      <c r="O696" s="4"/>
      <c r="R696" s="351"/>
      <c r="S696" s="351"/>
    </row>
    <row r="697" spans="1:19" ht="12.75">
      <c r="A697" s="3" t="s">
        <v>301</v>
      </c>
      <c r="B697" s="4"/>
      <c r="C697" s="12">
        <v>1</v>
      </c>
      <c r="D697" s="12">
        <v>0.02452843001077918</v>
      </c>
      <c r="E697" s="12">
        <v>0.278208300697991</v>
      </c>
      <c r="F697" s="12">
        <v>0.0808199864109769</v>
      </c>
      <c r="G697" s="229">
        <v>0</v>
      </c>
      <c r="H697" s="229">
        <v>0.11470020162407711</v>
      </c>
      <c r="I697" s="12">
        <v>0.41772868885322084</v>
      </c>
      <c r="J697" s="12">
        <v>0.05413316523053825</v>
      </c>
      <c r="K697" s="229">
        <v>0.02755567703116731</v>
      </c>
      <c r="L697" s="12">
        <f>+H697+K697</f>
        <v>0.14225587865524442</v>
      </c>
      <c r="M697" s="12">
        <v>0.002325550141249448</v>
      </c>
      <c r="N697" s="12">
        <v>0</v>
      </c>
      <c r="O697" s="12">
        <v>0</v>
      </c>
      <c r="R697" s="351"/>
      <c r="S697" s="351"/>
    </row>
    <row r="698" spans="1:19" ht="12.75">
      <c r="A698" s="4"/>
      <c r="B698" s="4"/>
      <c r="C698" s="4"/>
      <c r="D698" s="4"/>
      <c r="E698" s="4"/>
      <c r="F698" s="4"/>
      <c r="G698" s="222"/>
      <c r="H698" s="222"/>
      <c r="I698" s="4"/>
      <c r="J698" s="4"/>
      <c r="K698" s="222"/>
      <c r="L698" s="4" t="s">
        <v>461</v>
      </c>
      <c r="M698" s="4"/>
      <c r="N698" s="4"/>
      <c r="O698" s="4"/>
      <c r="R698" s="351"/>
      <c r="S698" s="351"/>
    </row>
    <row r="699" spans="1:19" ht="12.75">
      <c r="A699" s="4"/>
      <c r="B699" s="4"/>
      <c r="C699" s="4"/>
      <c r="D699" s="4"/>
      <c r="E699" s="4"/>
      <c r="F699" s="4"/>
      <c r="G699" s="222"/>
      <c r="H699" s="222"/>
      <c r="I699" s="4"/>
      <c r="J699" s="4"/>
      <c r="K699" s="222"/>
      <c r="L699" s="4" t="s">
        <v>461</v>
      </c>
      <c r="M699" s="4"/>
      <c r="N699" s="4"/>
      <c r="O699" s="4"/>
      <c r="R699" s="351"/>
      <c r="S699" s="351"/>
    </row>
    <row r="700" spans="1:19" ht="12.75">
      <c r="A700" s="4"/>
      <c r="B700" s="4"/>
      <c r="C700" s="4"/>
      <c r="D700" s="4"/>
      <c r="E700" s="4"/>
      <c r="F700" s="4"/>
      <c r="G700" s="222"/>
      <c r="H700" s="222"/>
      <c r="I700" s="4"/>
      <c r="J700" s="4"/>
      <c r="K700" s="222"/>
      <c r="L700" s="4" t="s">
        <v>461</v>
      </c>
      <c r="M700" s="4"/>
      <c r="N700" s="4"/>
      <c r="O700" s="4"/>
      <c r="R700" s="351"/>
      <c r="S700" s="351"/>
    </row>
    <row r="701" spans="1:19" ht="12.75">
      <c r="A701" s="4"/>
      <c r="B701" s="4"/>
      <c r="C701" s="4"/>
      <c r="D701" s="4"/>
      <c r="E701" s="4"/>
      <c r="F701" s="4"/>
      <c r="G701" s="222"/>
      <c r="H701" s="222"/>
      <c r="I701" s="4"/>
      <c r="J701" s="4"/>
      <c r="K701" s="222"/>
      <c r="L701" s="4" t="s">
        <v>461</v>
      </c>
      <c r="M701" s="4"/>
      <c r="N701" s="4"/>
      <c r="O701" s="4"/>
      <c r="R701" s="351"/>
      <c r="S701" s="351"/>
    </row>
    <row r="702" spans="1:19" ht="12.75">
      <c r="A702" s="4"/>
      <c r="B702" s="4"/>
      <c r="C702" s="4"/>
      <c r="D702" s="4"/>
      <c r="E702" s="4"/>
      <c r="F702" s="4"/>
      <c r="G702" s="222"/>
      <c r="H702" s="222"/>
      <c r="I702" s="4"/>
      <c r="J702" s="4"/>
      <c r="K702" s="222"/>
      <c r="L702" s="4" t="s">
        <v>461</v>
      </c>
      <c r="M702" s="4"/>
      <c r="N702" s="18"/>
      <c r="O702" s="18"/>
      <c r="R702" s="351"/>
      <c r="S702" s="351"/>
    </row>
    <row r="703" spans="1:19" ht="12.75">
      <c r="A703" s="82" t="s">
        <v>540</v>
      </c>
      <c r="B703" s="4"/>
      <c r="C703" s="87" t="s">
        <v>149</v>
      </c>
      <c r="D703" s="87" t="s">
        <v>150</v>
      </c>
      <c r="E703" s="87" t="s">
        <v>151</v>
      </c>
      <c r="F703" s="87" t="s">
        <v>4</v>
      </c>
      <c r="G703" s="223" t="s">
        <v>152</v>
      </c>
      <c r="H703" s="223" t="s">
        <v>493</v>
      </c>
      <c r="I703" s="87" t="s">
        <v>153</v>
      </c>
      <c r="J703" s="87" t="s">
        <v>494</v>
      </c>
      <c r="K703" s="223" t="s">
        <v>495</v>
      </c>
      <c r="L703" s="87" t="s">
        <v>587</v>
      </c>
      <c r="M703" s="87" t="s">
        <v>154</v>
      </c>
      <c r="N703" s="87" t="s">
        <v>291</v>
      </c>
      <c r="O703" s="87" t="s">
        <v>112</v>
      </c>
      <c r="R703" s="351"/>
      <c r="S703" s="351"/>
    </row>
    <row r="704" spans="1:19" ht="12.75">
      <c r="A704" s="4"/>
      <c r="B704" s="89"/>
      <c r="C704" s="88"/>
      <c r="D704" s="88"/>
      <c r="E704" s="88"/>
      <c r="F704" s="88"/>
      <c r="G704" s="227"/>
      <c r="H704" s="227"/>
      <c r="I704" s="88"/>
      <c r="J704" s="88"/>
      <c r="K704" s="227"/>
      <c r="L704" s="88" t="s">
        <v>461</v>
      </c>
      <c r="M704" s="88"/>
      <c r="N704" s="89"/>
      <c r="O704" s="4"/>
      <c r="R704" s="351"/>
      <c r="S704" s="351"/>
    </row>
    <row r="705" spans="1:19" ht="12.75">
      <c r="A705" s="4" t="s">
        <v>577</v>
      </c>
      <c r="B705" s="4"/>
      <c r="C705" s="90">
        <v>1058849986</v>
      </c>
      <c r="D705" s="90">
        <v>22350383</v>
      </c>
      <c r="E705" s="90">
        <v>279133946</v>
      </c>
      <c r="F705" s="90">
        <v>71781848</v>
      </c>
      <c r="G705" s="243">
        <v>0</v>
      </c>
      <c r="H705" s="243">
        <v>119941401</v>
      </c>
      <c r="I705" s="90">
        <v>465855893</v>
      </c>
      <c r="J705" s="90">
        <v>57405724</v>
      </c>
      <c r="K705" s="243">
        <v>30261015</v>
      </c>
      <c r="L705" s="90">
        <f>+H705+K705</f>
        <v>150202416</v>
      </c>
      <c r="M705" s="90">
        <v>2767625</v>
      </c>
      <c r="N705" s="90">
        <v>0</v>
      </c>
      <c r="O705" s="90">
        <v>9352151</v>
      </c>
      <c r="R705" s="351"/>
      <c r="S705" s="351"/>
    </row>
    <row r="706" spans="1:19" ht="12.75">
      <c r="A706" s="4"/>
      <c r="B706" s="4"/>
      <c r="C706" s="4"/>
      <c r="D706" s="4"/>
      <c r="E706" s="4"/>
      <c r="F706" s="4"/>
      <c r="G706" s="222"/>
      <c r="H706" s="222"/>
      <c r="I706" s="4"/>
      <c r="J706" s="4"/>
      <c r="K706" s="222"/>
      <c r="L706" s="4" t="s">
        <v>461</v>
      </c>
      <c r="M706" s="4"/>
      <c r="N706" s="4"/>
      <c r="O706" s="4"/>
      <c r="R706" s="351"/>
      <c r="S706" s="351"/>
    </row>
    <row r="707" spans="1:19" ht="12.75">
      <c r="A707" s="3" t="s">
        <v>541</v>
      </c>
      <c r="B707" s="4"/>
      <c r="C707" s="13">
        <v>1</v>
      </c>
      <c r="D707" s="13">
        <v>0.021108167630461677</v>
      </c>
      <c r="E707" s="13">
        <v>0.2636199175432581</v>
      </c>
      <c r="F707" s="13">
        <v>0.06779227364507893</v>
      </c>
      <c r="G707" s="230">
        <v>0</v>
      </c>
      <c r="H707" s="230">
        <v>0.11327515945209636</v>
      </c>
      <c r="I707" s="13">
        <v>0.43996401677243824</v>
      </c>
      <c r="J707" s="13">
        <v>0.054215162448894814</v>
      </c>
      <c r="K707" s="230">
        <v>0.028579133399544664</v>
      </c>
      <c r="L707" s="13">
        <f>+H707+K707</f>
        <v>0.14185429285164103</v>
      </c>
      <c r="M707" s="13">
        <v>0.0026138027450472103</v>
      </c>
      <c r="N707" s="13">
        <v>0</v>
      </c>
      <c r="O707" s="13">
        <v>0.008832366363179987</v>
      </c>
      <c r="R707" s="351"/>
      <c r="S707" s="351"/>
    </row>
    <row r="708" spans="18:19" ht="12.75">
      <c r="R708" s="351"/>
      <c r="S708" s="351"/>
    </row>
    <row r="709" spans="18:19" ht="12.75">
      <c r="R709" s="351"/>
      <c r="S709" s="351"/>
    </row>
    <row r="710" spans="18:19" ht="12.75">
      <c r="R710" s="351"/>
      <c r="S710" s="351"/>
    </row>
    <row r="711" spans="18:19" ht="12.75">
      <c r="R711" s="351"/>
      <c r="S711" s="351"/>
    </row>
    <row r="712" spans="18:19" ht="12.75">
      <c r="R712" s="351"/>
      <c r="S712" s="351"/>
    </row>
    <row r="713" spans="18:19" ht="12.75">
      <c r="R713" s="351"/>
      <c r="S713" s="351"/>
    </row>
    <row r="714" spans="18:19" ht="12.75">
      <c r="R714" s="351"/>
      <c r="S714" s="351"/>
    </row>
    <row r="715" spans="18:19" ht="12.75">
      <c r="R715" s="351"/>
      <c r="S715" s="351"/>
    </row>
    <row r="716" spans="18:19" ht="12.75">
      <c r="R716" s="351"/>
      <c r="S716" s="351"/>
    </row>
    <row r="717" spans="18:19" ht="12.75">
      <c r="R717" s="351"/>
      <c r="S717" s="351"/>
    </row>
    <row r="718" spans="18:19" ht="12.75">
      <c r="R718" s="351"/>
      <c r="S718" s="351"/>
    </row>
    <row r="719" spans="18:19" ht="12.75">
      <c r="R719" s="351"/>
      <c r="S719" s="351"/>
    </row>
    <row r="720" spans="18:19" ht="12.75">
      <c r="R720" s="351"/>
      <c r="S720" s="351"/>
    </row>
    <row r="721" spans="18:19" ht="12.75">
      <c r="R721" s="351"/>
      <c r="S721" s="351"/>
    </row>
    <row r="722" spans="18:19" ht="12.75">
      <c r="R722" s="351"/>
      <c r="S722" s="351"/>
    </row>
    <row r="723" spans="18:19" ht="12.75">
      <c r="R723" s="351"/>
      <c r="S723" s="351"/>
    </row>
    <row r="724" spans="18:19" ht="12.75">
      <c r="R724" s="351"/>
      <c r="S724" s="351"/>
    </row>
    <row r="725" spans="18:19" ht="12.75">
      <c r="R725" s="351"/>
      <c r="S725" s="351"/>
    </row>
    <row r="726" spans="18:19" ht="12.75">
      <c r="R726" s="351"/>
      <c r="S726" s="351"/>
    </row>
    <row r="727" spans="18:19" ht="12.75">
      <c r="R727" s="351"/>
      <c r="S727" s="351"/>
    </row>
    <row r="728" spans="18:19" ht="12.75">
      <c r="R728" s="351"/>
      <c r="S728" s="351"/>
    </row>
    <row r="729" spans="18:19" ht="12.75">
      <c r="R729" s="351"/>
      <c r="S729" s="351"/>
    </row>
    <row r="730" spans="18:19" ht="12.75">
      <c r="R730" s="351"/>
      <c r="S730" s="351"/>
    </row>
    <row r="731" spans="18:19" ht="12.75">
      <c r="R731" s="351"/>
      <c r="S731" s="351"/>
    </row>
    <row r="732" spans="18:19" ht="12.75">
      <c r="R732" s="351"/>
      <c r="S732" s="351"/>
    </row>
    <row r="733" spans="18:19" ht="12.75">
      <c r="R733" s="351"/>
      <c r="S733" s="351"/>
    </row>
    <row r="734" spans="18:19" ht="12.75">
      <c r="R734" s="351"/>
      <c r="S734" s="351"/>
    </row>
    <row r="735" spans="18:19" ht="12.75">
      <c r="R735" s="351"/>
      <c r="S735" s="351"/>
    </row>
    <row r="736" spans="18:19" ht="12.75">
      <c r="R736" s="351"/>
      <c r="S736" s="351"/>
    </row>
    <row r="737" spans="18:19" ht="12.75">
      <c r="R737" s="351"/>
      <c r="S737" s="351"/>
    </row>
    <row r="738" spans="18:19" ht="12.75">
      <c r="R738" s="351"/>
      <c r="S738" s="351"/>
    </row>
    <row r="739" spans="18:19" ht="12.75">
      <c r="R739" s="351"/>
      <c r="S739" s="351"/>
    </row>
    <row r="740" spans="18:19" ht="12.75">
      <c r="R740" s="351"/>
      <c r="S740" s="351"/>
    </row>
    <row r="741" spans="18:19" ht="12.75">
      <c r="R741" s="351"/>
      <c r="S741" s="351"/>
    </row>
    <row r="742" spans="18:19" ht="12.75">
      <c r="R742" s="351"/>
      <c r="S742" s="351"/>
    </row>
    <row r="743" spans="18:19" ht="12.75">
      <c r="R743" s="351"/>
      <c r="S743" s="351"/>
    </row>
    <row r="744" spans="18:19" ht="12.75">
      <c r="R744" s="351"/>
      <c r="S744" s="351"/>
    </row>
    <row r="745" spans="18:19" ht="12.75">
      <c r="R745" s="351"/>
      <c r="S745" s="351"/>
    </row>
    <row r="746" spans="18:19" ht="12.75">
      <c r="R746" s="351"/>
      <c r="S746" s="351"/>
    </row>
    <row r="747" spans="18:19" ht="12.75">
      <c r="R747" s="351"/>
      <c r="S747" s="351"/>
    </row>
    <row r="748" spans="18:19" ht="12.75">
      <c r="R748" s="351"/>
      <c r="S748" s="351"/>
    </row>
    <row r="749" spans="18:19" ht="12.75">
      <c r="R749" s="351"/>
      <c r="S749" s="351"/>
    </row>
    <row r="750" spans="18:19" ht="12.75">
      <c r="R750" s="351"/>
      <c r="S750" s="351"/>
    </row>
    <row r="751" spans="18:19" ht="12.75">
      <c r="R751" s="351"/>
      <c r="S751" s="351"/>
    </row>
    <row r="752" spans="18:19" ht="12.75">
      <c r="R752" s="351"/>
      <c r="S752" s="351"/>
    </row>
    <row r="753" spans="18:19" ht="12.75">
      <c r="R753" s="351"/>
      <c r="S753" s="351"/>
    </row>
    <row r="754" spans="18:19" ht="12.75">
      <c r="R754" s="351"/>
      <c r="S754" s="351"/>
    </row>
    <row r="755" spans="18:19" ht="12.75">
      <c r="R755" s="351"/>
      <c r="S755" s="351"/>
    </row>
    <row r="756" spans="18:19" ht="12.75">
      <c r="R756" s="351"/>
      <c r="S756" s="351"/>
    </row>
    <row r="757" spans="18:19" ht="12.75">
      <c r="R757" s="351"/>
      <c r="S757" s="351"/>
    </row>
    <row r="758" spans="18:19" ht="12.75">
      <c r="R758" s="351"/>
      <c r="S758" s="351"/>
    </row>
    <row r="759" spans="18:19" ht="12.75">
      <c r="R759" s="351"/>
      <c r="S759" s="351"/>
    </row>
    <row r="760" spans="18:19" ht="12.75">
      <c r="R760" s="351"/>
      <c r="S760" s="351"/>
    </row>
    <row r="761" spans="18:19" ht="12.75">
      <c r="R761" s="351"/>
      <c r="S761" s="351"/>
    </row>
    <row r="762" spans="18:19" ht="12.75">
      <c r="R762" s="351"/>
      <c r="S762" s="351"/>
    </row>
    <row r="763" spans="18:19" ht="12.75">
      <c r="R763" s="351"/>
      <c r="S763" s="351"/>
    </row>
    <row r="764" spans="18:19" ht="12.75">
      <c r="R764" s="351"/>
      <c r="S764" s="351"/>
    </row>
    <row r="765" spans="18:19" ht="12.75">
      <c r="R765" s="351"/>
      <c r="S765" s="351"/>
    </row>
    <row r="766" spans="18:19" ht="12.75">
      <c r="R766" s="351"/>
      <c r="S766" s="351"/>
    </row>
    <row r="767" spans="18:19" ht="12.75">
      <c r="R767" s="351"/>
      <c r="S767" s="351"/>
    </row>
    <row r="768" spans="18:19" ht="12.75">
      <c r="R768" s="351"/>
      <c r="S768" s="351"/>
    </row>
    <row r="769" spans="18:19" ht="12.75">
      <c r="R769" s="351"/>
      <c r="S769" s="351"/>
    </row>
    <row r="770" spans="18:19" ht="12.75">
      <c r="R770" s="351"/>
      <c r="S770" s="351"/>
    </row>
    <row r="771" spans="18:19" ht="12.75">
      <c r="R771" s="351"/>
      <c r="S771" s="351"/>
    </row>
    <row r="772" spans="18:19" ht="12.75">
      <c r="R772" s="351"/>
      <c r="S772" s="351"/>
    </row>
    <row r="773" spans="18:19" ht="12.75">
      <c r="R773" s="351"/>
      <c r="S773" s="351"/>
    </row>
    <row r="774" spans="18:19" ht="12.75">
      <c r="R774" s="351"/>
      <c r="S774" s="351"/>
    </row>
    <row r="775" spans="18:19" ht="12.75">
      <c r="R775" s="351"/>
      <c r="S775" s="351"/>
    </row>
    <row r="776" spans="18:19" ht="12.75">
      <c r="R776" s="351"/>
      <c r="S776" s="351"/>
    </row>
    <row r="777" spans="18:19" ht="12.75">
      <c r="R777" s="351"/>
      <c r="S777" s="351"/>
    </row>
    <row r="778" spans="18:19" ht="12.75">
      <c r="R778" s="351"/>
      <c r="S778" s="351"/>
    </row>
    <row r="779" spans="18:19" ht="12.75">
      <c r="R779" s="351"/>
      <c r="S779" s="351"/>
    </row>
    <row r="780" spans="18:19" ht="12.75">
      <c r="R780" s="351"/>
      <c r="S780" s="351"/>
    </row>
    <row r="781" spans="18:19" ht="12.75">
      <c r="R781" s="351"/>
      <c r="S781" s="351"/>
    </row>
    <row r="782" spans="18:19" ht="12.75">
      <c r="R782" s="351"/>
      <c r="S782" s="351"/>
    </row>
    <row r="783" spans="18:19" ht="12.75">
      <c r="R783" s="351"/>
      <c r="S783" s="351"/>
    </row>
    <row r="784" spans="18:19" ht="12.75">
      <c r="R784" s="351"/>
      <c r="S784" s="351"/>
    </row>
    <row r="785" spans="18:19" ht="12.75">
      <c r="R785" s="351"/>
      <c r="S785" s="351"/>
    </row>
    <row r="786" spans="18:19" ht="12.75">
      <c r="R786" s="351"/>
      <c r="S786" s="351"/>
    </row>
    <row r="787" spans="18:19" ht="12.75">
      <c r="R787" s="351"/>
      <c r="S787" s="351"/>
    </row>
    <row r="788" spans="18:19" ht="12.75">
      <c r="R788" s="351"/>
      <c r="S788" s="351"/>
    </row>
    <row r="789" spans="18:19" ht="12.75">
      <c r="R789" s="351"/>
      <c r="S789" s="351"/>
    </row>
    <row r="790" spans="18:19" ht="12.75">
      <c r="R790" s="351"/>
      <c r="S790" s="351"/>
    </row>
    <row r="791" spans="18:19" ht="12.75">
      <c r="R791" s="351"/>
      <c r="S791" s="351"/>
    </row>
    <row r="792" spans="18:19" ht="12.75">
      <c r="R792" s="351"/>
      <c r="S792" s="351"/>
    </row>
    <row r="793" spans="18:19" ht="12.75">
      <c r="R793" s="351"/>
      <c r="S793" s="351"/>
    </row>
    <row r="794" spans="18:19" ht="12.75">
      <c r="R794" s="351"/>
      <c r="S794" s="351"/>
    </row>
    <row r="795" spans="18:19" ht="12.75">
      <c r="R795" s="351"/>
      <c r="S795" s="351"/>
    </row>
    <row r="796" spans="18:19" ht="12.75">
      <c r="R796" s="351"/>
      <c r="S796" s="351"/>
    </row>
    <row r="797" spans="18:19" ht="12.75">
      <c r="R797" s="351"/>
      <c r="S797" s="351"/>
    </row>
    <row r="798" spans="18:19" ht="12.75">
      <c r="R798" s="351"/>
      <c r="S798" s="351"/>
    </row>
    <row r="799" spans="18:19" ht="12.75">
      <c r="R799" s="351"/>
      <c r="S799" s="351"/>
    </row>
    <row r="800" spans="18:19" ht="12.75">
      <c r="R800" s="351"/>
      <c r="S800" s="351"/>
    </row>
    <row r="801" spans="18:19" ht="12.75">
      <c r="R801" s="351"/>
      <c r="S801" s="351"/>
    </row>
    <row r="802" spans="18:19" ht="12.75">
      <c r="R802" s="351"/>
      <c r="S802" s="351"/>
    </row>
    <row r="803" spans="18:19" ht="12.75">
      <c r="R803" s="351"/>
      <c r="S803" s="351"/>
    </row>
    <row r="804" spans="18:19" ht="12.75">
      <c r="R804" s="351"/>
      <c r="S804" s="351"/>
    </row>
    <row r="805" spans="18:19" ht="12.75">
      <c r="R805" s="351"/>
      <c r="S805" s="351"/>
    </row>
    <row r="806" spans="18:19" ht="12.75">
      <c r="R806" s="351"/>
      <c r="S806" s="351"/>
    </row>
    <row r="807" spans="18:19" ht="12.75">
      <c r="R807" s="351"/>
      <c r="S807" s="351"/>
    </row>
    <row r="808" spans="18:19" ht="12.75">
      <c r="R808" s="351"/>
      <c r="S808" s="351"/>
    </row>
    <row r="809" spans="18:19" ht="12.75">
      <c r="R809" s="351"/>
      <c r="S809" s="351"/>
    </row>
    <row r="810" spans="18:19" ht="12.75">
      <c r="R810" s="351"/>
      <c r="S810" s="351"/>
    </row>
    <row r="811" spans="18:19" ht="12.75">
      <c r="R811" s="351"/>
      <c r="S811" s="351"/>
    </row>
    <row r="812" spans="18:19" ht="12.75">
      <c r="R812" s="351"/>
      <c r="S812" s="351"/>
    </row>
    <row r="813" spans="18:19" ht="12.75">
      <c r="R813" s="351"/>
      <c r="S813" s="351"/>
    </row>
    <row r="814" spans="18:19" ht="12.75">
      <c r="R814" s="351"/>
      <c r="S814" s="351"/>
    </row>
    <row r="815" spans="18:19" ht="12.75">
      <c r="R815" s="351"/>
      <c r="S815" s="351"/>
    </row>
    <row r="816" spans="18:19" ht="12.75">
      <c r="R816" s="351"/>
      <c r="S816" s="351"/>
    </row>
    <row r="817" spans="18:19" ht="12.75">
      <c r="R817" s="351"/>
      <c r="S817" s="351"/>
    </row>
    <row r="818" spans="18:19" ht="12.75">
      <c r="R818" s="351"/>
      <c r="S818" s="351"/>
    </row>
    <row r="819" spans="18:19" ht="12.75">
      <c r="R819" s="351"/>
      <c r="S819" s="351"/>
    </row>
    <row r="820" spans="18:19" ht="12.75">
      <c r="R820" s="351"/>
      <c r="S820" s="351"/>
    </row>
    <row r="821" spans="18:19" ht="12.75">
      <c r="R821" s="351"/>
      <c r="S821" s="351"/>
    </row>
    <row r="822" spans="18:19" ht="12.75">
      <c r="R822" s="351"/>
      <c r="S822" s="351"/>
    </row>
    <row r="823" spans="18:19" ht="12.75">
      <c r="R823" s="351"/>
      <c r="S823" s="351"/>
    </row>
    <row r="824" spans="18:19" ht="12.75">
      <c r="R824" s="351"/>
      <c r="S824" s="351"/>
    </row>
    <row r="825" spans="18:19" ht="12.75">
      <c r="R825" s="351"/>
      <c r="S825" s="351"/>
    </row>
    <row r="826" spans="18:19" ht="12.75">
      <c r="R826" s="351"/>
      <c r="S826" s="351"/>
    </row>
    <row r="827" spans="18:19" ht="12.75">
      <c r="R827" s="351"/>
      <c r="S827" s="351"/>
    </row>
    <row r="828" spans="18:19" ht="12.75">
      <c r="R828" s="351"/>
      <c r="S828" s="351"/>
    </row>
    <row r="829" spans="18:19" ht="12.75">
      <c r="R829" s="351"/>
      <c r="S829" s="351"/>
    </row>
    <row r="830" spans="18:19" ht="12.75">
      <c r="R830" s="351"/>
      <c r="S830" s="351"/>
    </row>
    <row r="831" spans="18:19" ht="12.75">
      <c r="R831" s="351"/>
      <c r="S831" s="351"/>
    </row>
    <row r="832" spans="18:19" ht="12.75">
      <c r="R832" s="351"/>
      <c r="S832" s="351"/>
    </row>
    <row r="833" spans="18:19" ht="12.75">
      <c r="R833" s="351"/>
      <c r="S833" s="351"/>
    </row>
    <row r="834" spans="18:19" ht="12.75">
      <c r="R834" s="351"/>
      <c r="S834" s="351"/>
    </row>
    <row r="835" spans="18:19" ht="12.75">
      <c r="R835" s="351"/>
      <c r="S835" s="351"/>
    </row>
    <row r="836" spans="18:19" ht="12.75">
      <c r="R836" s="351"/>
      <c r="S836" s="351"/>
    </row>
    <row r="837" spans="18:19" ht="12.75">
      <c r="R837" s="351"/>
      <c r="S837" s="351"/>
    </row>
    <row r="838" spans="18:19" ht="12.75">
      <c r="R838" s="351"/>
      <c r="S838" s="351"/>
    </row>
    <row r="839" spans="18:19" ht="12.75">
      <c r="R839" s="351"/>
      <c r="S839" s="351"/>
    </row>
    <row r="840" spans="18:19" ht="12.75">
      <c r="R840" s="351"/>
      <c r="S840" s="351"/>
    </row>
    <row r="841" spans="18:19" ht="12.75">
      <c r="R841" s="351"/>
      <c r="S841" s="351"/>
    </row>
    <row r="842" spans="18:19" ht="12.75">
      <c r="R842" s="351"/>
      <c r="S842" s="351"/>
    </row>
    <row r="843" spans="18:19" ht="12.75">
      <c r="R843" s="351"/>
      <c r="S843" s="351"/>
    </row>
    <row r="844" spans="18:19" ht="12.75">
      <c r="R844" s="351"/>
      <c r="S844" s="351"/>
    </row>
    <row r="845" spans="18:19" ht="12.75">
      <c r="R845" s="351"/>
      <c r="S845" s="351"/>
    </row>
    <row r="846" spans="18:19" ht="12.75">
      <c r="R846" s="351"/>
      <c r="S846" s="351"/>
    </row>
    <row r="847" spans="18:19" ht="12.75">
      <c r="R847" s="351"/>
      <c r="S847" s="351"/>
    </row>
    <row r="848" spans="18:19" ht="12.75">
      <c r="R848" s="351"/>
      <c r="S848" s="351"/>
    </row>
    <row r="849" spans="18:19" ht="12.75">
      <c r="R849" s="351"/>
      <c r="S849" s="351"/>
    </row>
    <row r="850" spans="18:19" ht="12.75">
      <c r="R850" s="351"/>
      <c r="S850" s="351"/>
    </row>
    <row r="851" spans="18:19" ht="12.75">
      <c r="R851" s="351"/>
      <c r="S851" s="351"/>
    </row>
    <row r="852" spans="18:19" ht="12.75">
      <c r="R852" s="351"/>
      <c r="S852" s="351"/>
    </row>
    <row r="853" spans="18:19" ht="12.75">
      <c r="R853" s="351"/>
      <c r="S853" s="351"/>
    </row>
    <row r="854" spans="18:19" ht="12.75">
      <c r="R854" s="351"/>
      <c r="S854" s="351"/>
    </row>
    <row r="855" spans="18:19" ht="12.75">
      <c r="R855" s="351"/>
      <c r="S855" s="351"/>
    </row>
    <row r="856" spans="18:19" ht="12.75">
      <c r="R856" s="351"/>
      <c r="S856" s="351"/>
    </row>
    <row r="857" spans="18:19" ht="12.75">
      <c r="R857" s="351"/>
      <c r="S857" s="351"/>
    </row>
    <row r="858" spans="18:19" ht="12.75">
      <c r="R858" s="351"/>
      <c r="S858" s="351"/>
    </row>
    <row r="859" spans="18:19" ht="12.75">
      <c r="R859" s="351"/>
      <c r="S859" s="351"/>
    </row>
    <row r="860" spans="18:19" ht="12.75">
      <c r="R860" s="351"/>
      <c r="S860" s="351"/>
    </row>
    <row r="861" spans="18:19" ht="12.75">
      <c r="R861" s="351"/>
      <c r="S861" s="351"/>
    </row>
    <row r="862" spans="18:19" ht="12.75">
      <c r="R862" s="351"/>
      <c r="S862" s="351"/>
    </row>
    <row r="863" spans="18:19" ht="12.75">
      <c r="R863" s="351"/>
      <c r="S863" s="351"/>
    </row>
    <row r="864" spans="18:19" ht="12.75">
      <c r="R864" s="351"/>
      <c r="S864" s="351"/>
    </row>
    <row r="865" spans="18:19" ht="12.75">
      <c r="R865" s="351"/>
      <c r="S865" s="351"/>
    </row>
    <row r="866" spans="18:19" ht="12.75">
      <c r="R866" s="351"/>
      <c r="S866" s="351"/>
    </row>
    <row r="867" spans="18:19" ht="12.75">
      <c r="R867" s="351"/>
      <c r="S867" s="351"/>
    </row>
    <row r="868" spans="18:19" ht="12.75">
      <c r="R868" s="351"/>
      <c r="S868" s="351"/>
    </row>
    <row r="869" spans="18:19" ht="12.75">
      <c r="R869" s="351"/>
      <c r="S869" s="351"/>
    </row>
    <row r="870" spans="18:19" ht="12.75">
      <c r="R870" s="351"/>
      <c r="S870" s="351"/>
    </row>
    <row r="871" spans="18:19" ht="12.75">
      <c r="R871" s="351"/>
      <c r="S871" s="351"/>
    </row>
    <row r="872" spans="18:19" ht="12.75">
      <c r="R872" s="351"/>
      <c r="S872" s="351"/>
    </row>
    <row r="873" spans="18:19" ht="12.75">
      <c r="R873" s="351"/>
      <c r="S873" s="351"/>
    </row>
    <row r="874" spans="18:19" ht="12.75">
      <c r="R874" s="351"/>
      <c r="S874" s="351"/>
    </row>
    <row r="875" spans="18:19" ht="12.75">
      <c r="R875" s="351"/>
      <c r="S875" s="351"/>
    </row>
    <row r="876" spans="18:19" ht="12.75">
      <c r="R876" s="351"/>
      <c r="S876" s="351"/>
    </row>
    <row r="877" spans="18:19" ht="12.75">
      <c r="R877" s="351"/>
      <c r="S877" s="351"/>
    </row>
    <row r="878" spans="18:19" ht="12.75">
      <c r="R878" s="351"/>
      <c r="S878" s="351"/>
    </row>
    <row r="879" spans="18:19" ht="12.75">
      <c r="R879" s="351"/>
      <c r="S879" s="351"/>
    </row>
    <row r="880" spans="18:19" ht="12.75">
      <c r="R880" s="351"/>
      <c r="S880" s="351"/>
    </row>
    <row r="881" spans="18:19" ht="12.75">
      <c r="R881" s="351"/>
      <c r="S881" s="351"/>
    </row>
    <row r="882" spans="18:19" ht="12.75">
      <c r="R882" s="351"/>
      <c r="S882" s="351"/>
    </row>
    <row r="883" spans="18:19" ht="12.75">
      <c r="R883" s="351"/>
      <c r="S883" s="351"/>
    </row>
    <row r="884" spans="18:19" ht="12.75">
      <c r="R884" s="351"/>
      <c r="S884" s="351"/>
    </row>
    <row r="885" spans="18:19" ht="12.75">
      <c r="R885" s="351"/>
      <c r="S885" s="351"/>
    </row>
    <row r="886" spans="18:19" ht="12.75">
      <c r="R886" s="351"/>
      <c r="S886" s="351"/>
    </row>
    <row r="887" spans="18:19" ht="12.75">
      <c r="R887" s="351"/>
      <c r="S887" s="351"/>
    </row>
    <row r="888" spans="18:19" ht="12.75">
      <c r="R888" s="351"/>
      <c r="S888" s="351"/>
    </row>
    <row r="889" spans="18:19" ht="12.75">
      <c r="R889" s="351"/>
      <c r="S889" s="351"/>
    </row>
    <row r="890" spans="18:19" ht="12.75">
      <c r="R890" s="351"/>
      <c r="S890" s="351"/>
    </row>
    <row r="891" spans="18:19" ht="12.75">
      <c r="R891" s="351"/>
      <c r="S891" s="351"/>
    </row>
    <row r="892" spans="18:19" ht="12.75">
      <c r="R892" s="351"/>
      <c r="S892" s="351"/>
    </row>
    <row r="893" spans="18:19" ht="12.75">
      <c r="R893" s="351"/>
      <c r="S893" s="351"/>
    </row>
    <row r="894" spans="18:19" ht="12.75">
      <c r="R894" s="351"/>
      <c r="S894" s="351"/>
    </row>
    <row r="895" spans="18:19" ht="12.75">
      <c r="R895" s="351"/>
      <c r="S895" s="351"/>
    </row>
    <row r="896" spans="18:19" ht="12.75">
      <c r="R896" s="351"/>
      <c r="S896" s="351"/>
    </row>
    <row r="897" spans="18:19" ht="12.75">
      <c r="R897" s="351"/>
      <c r="S897" s="351"/>
    </row>
    <row r="898" spans="18:19" ht="12.75">
      <c r="R898" s="351"/>
      <c r="S898" s="351"/>
    </row>
    <row r="899" spans="18:19" ht="12.75">
      <c r="R899" s="351"/>
      <c r="S899" s="351"/>
    </row>
    <row r="900" spans="18:19" ht="12.75">
      <c r="R900" s="351"/>
      <c r="S900" s="351"/>
    </row>
    <row r="901" spans="18:19" ht="12.75">
      <c r="R901" s="351"/>
      <c r="S901" s="351"/>
    </row>
    <row r="902" spans="18:19" ht="12.75">
      <c r="R902" s="351"/>
      <c r="S902" s="351"/>
    </row>
    <row r="903" spans="18:19" ht="12.75">
      <c r="R903" s="351"/>
      <c r="S903" s="351"/>
    </row>
    <row r="904" spans="18:19" ht="12.75">
      <c r="R904" s="351"/>
      <c r="S904" s="351"/>
    </row>
    <row r="905" spans="18:19" ht="12.75">
      <c r="R905" s="351"/>
      <c r="S905" s="351"/>
    </row>
    <row r="906" spans="18:19" ht="12.75">
      <c r="R906" s="351"/>
      <c r="S906" s="351"/>
    </row>
    <row r="907" spans="18:19" ht="12.75">
      <c r="R907" s="351"/>
      <c r="S907" s="351"/>
    </row>
    <row r="908" spans="18:19" ht="12.75">
      <c r="R908" s="351"/>
      <c r="S908" s="351"/>
    </row>
    <row r="909" spans="18:19" ht="12.75">
      <c r="R909" s="351"/>
      <c r="S909" s="351"/>
    </row>
    <row r="910" spans="18:19" ht="12.75">
      <c r="R910" s="351"/>
      <c r="S910" s="351"/>
    </row>
    <row r="911" spans="18:19" ht="12.75">
      <c r="R911" s="351"/>
      <c r="S911" s="351"/>
    </row>
    <row r="912" spans="18:19" ht="12.75">
      <c r="R912" s="351"/>
      <c r="S912" s="351"/>
    </row>
    <row r="913" spans="18:19" ht="12.75">
      <c r="R913" s="351"/>
      <c r="S913" s="351"/>
    </row>
    <row r="914" spans="18:19" ht="12.75">
      <c r="R914" s="351"/>
      <c r="S914" s="351"/>
    </row>
    <row r="915" spans="18:19" ht="12.75">
      <c r="R915" s="351"/>
      <c r="S915" s="351"/>
    </row>
    <row r="916" spans="18:19" ht="12.75">
      <c r="R916" s="351"/>
      <c r="S916" s="351"/>
    </row>
    <row r="917" spans="18:19" ht="12.75">
      <c r="R917" s="351"/>
      <c r="S917" s="351"/>
    </row>
    <row r="918" spans="18:19" ht="12.75">
      <c r="R918" s="351"/>
      <c r="S918" s="351"/>
    </row>
    <row r="919" spans="18:19" ht="12.75">
      <c r="R919" s="351"/>
      <c r="S919" s="351"/>
    </row>
    <row r="920" spans="18:19" ht="12.75">
      <c r="R920" s="351"/>
      <c r="S920" s="351"/>
    </row>
    <row r="921" spans="18:19" ht="12.75">
      <c r="R921" s="351"/>
      <c r="S921" s="351"/>
    </row>
    <row r="922" spans="18:19" ht="12.75">
      <c r="R922" s="351"/>
      <c r="S922" s="351"/>
    </row>
    <row r="923" spans="18:19" ht="12.75">
      <c r="R923" s="351"/>
      <c r="S923" s="351"/>
    </row>
    <row r="924" spans="18:19" ht="12.75">
      <c r="R924" s="351"/>
      <c r="S924" s="351"/>
    </row>
    <row r="925" spans="18:19" ht="12.75">
      <c r="R925" s="351"/>
      <c r="S925" s="351"/>
    </row>
    <row r="926" spans="18:19" ht="12.75">
      <c r="R926" s="351"/>
      <c r="S926" s="351"/>
    </row>
    <row r="927" spans="18:19" ht="12.75">
      <c r="R927" s="351"/>
      <c r="S927" s="351"/>
    </row>
    <row r="928" spans="18:19" ht="12.75">
      <c r="R928" s="351"/>
      <c r="S928" s="351"/>
    </row>
    <row r="929" spans="18:19" ht="12.75">
      <c r="R929" s="351"/>
      <c r="S929" s="351"/>
    </row>
    <row r="930" spans="18:19" ht="12.75">
      <c r="R930" s="351"/>
      <c r="S930" s="351"/>
    </row>
    <row r="931" spans="18:19" ht="12.75">
      <c r="R931" s="351"/>
      <c r="S931" s="351"/>
    </row>
    <row r="932" spans="18:19" ht="12.75">
      <c r="R932" s="351"/>
      <c r="S932" s="351"/>
    </row>
    <row r="933" spans="18:19" ht="12.75">
      <c r="R933" s="351"/>
      <c r="S933" s="351"/>
    </row>
    <row r="934" spans="18:19" ht="12.75">
      <c r="R934" s="351"/>
      <c r="S934" s="351"/>
    </row>
    <row r="935" spans="18:19" ht="12.75">
      <c r="R935" s="351"/>
      <c r="S935" s="351"/>
    </row>
    <row r="936" spans="18:19" ht="12.75">
      <c r="R936" s="351"/>
      <c r="S936" s="351"/>
    </row>
    <row r="937" spans="18:19" ht="12.75">
      <c r="R937" s="351"/>
      <c r="S937" s="351"/>
    </row>
    <row r="938" spans="18:19" ht="12.75">
      <c r="R938" s="351"/>
      <c r="S938" s="351"/>
    </row>
    <row r="939" spans="18:19" ht="12.75">
      <c r="R939" s="351"/>
      <c r="S939" s="351"/>
    </row>
    <row r="940" spans="18:19" ht="12.75">
      <c r="R940" s="351"/>
      <c r="S940" s="351"/>
    </row>
    <row r="941" spans="18:19" ht="12.75">
      <c r="R941" s="351"/>
      <c r="S941" s="351"/>
    </row>
    <row r="942" spans="18:19" ht="12.75">
      <c r="R942" s="351"/>
      <c r="S942" s="351"/>
    </row>
    <row r="943" spans="18:19" ht="12.75">
      <c r="R943" s="351"/>
      <c r="S943" s="351"/>
    </row>
    <row r="944" spans="18:19" ht="12.75">
      <c r="R944" s="351"/>
      <c r="S944" s="351"/>
    </row>
    <row r="945" spans="18:19" ht="12.75">
      <c r="R945" s="351"/>
      <c r="S945" s="351"/>
    </row>
    <row r="946" spans="18:19" ht="12.75">
      <c r="R946" s="351"/>
      <c r="S946" s="351"/>
    </row>
    <row r="947" spans="18:19" ht="12.75">
      <c r="R947" s="351"/>
      <c r="S947" s="351"/>
    </row>
    <row r="948" spans="18:19" ht="12.75">
      <c r="R948" s="351"/>
      <c r="S948" s="351"/>
    </row>
    <row r="949" spans="18:19" ht="12.75">
      <c r="R949" s="351"/>
      <c r="S949" s="351"/>
    </row>
    <row r="950" spans="18:19" ht="12.75">
      <c r="R950" s="351"/>
      <c r="S950" s="351"/>
    </row>
    <row r="951" spans="18:19" ht="12.75">
      <c r="R951" s="351"/>
      <c r="S951" s="351"/>
    </row>
    <row r="952" spans="18:19" ht="12.75">
      <c r="R952" s="351"/>
      <c r="S952" s="351"/>
    </row>
    <row r="953" spans="18:19" ht="12.75">
      <c r="R953" s="351"/>
      <c r="S953" s="351"/>
    </row>
    <row r="954" spans="18:19" ht="12.75">
      <c r="R954" s="351"/>
      <c r="S954" s="351"/>
    </row>
    <row r="955" spans="18:19" ht="12.75">
      <c r="R955" s="351"/>
      <c r="S955" s="351"/>
    </row>
    <row r="956" spans="18:19" ht="12.75">
      <c r="R956" s="351"/>
      <c r="S956" s="351"/>
    </row>
    <row r="957" spans="18:19" ht="12.75">
      <c r="R957" s="351"/>
      <c r="S957" s="351"/>
    </row>
    <row r="958" spans="18:19" ht="12.75">
      <c r="R958" s="351"/>
      <c r="S958" s="351"/>
    </row>
    <row r="959" spans="18:19" ht="12.75">
      <c r="R959" s="351"/>
      <c r="S959" s="351"/>
    </row>
    <row r="960" spans="18:19" ht="12.75">
      <c r="R960" s="351"/>
      <c r="S960" s="351"/>
    </row>
    <row r="961" spans="18:19" ht="12.75">
      <c r="R961" s="351"/>
      <c r="S961" s="351"/>
    </row>
    <row r="962" spans="18:19" ht="12.75">
      <c r="R962" s="351"/>
      <c r="S962" s="351"/>
    </row>
    <row r="963" spans="18:19" ht="12.75">
      <c r="R963" s="351"/>
      <c r="S963" s="351"/>
    </row>
    <row r="964" spans="18:19" ht="12.75">
      <c r="R964" s="351"/>
      <c r="S964" s="351"/>
    </row>
    <row r="965" spans="18:19" ht="12.75">
      <c r="R965" s="351"/>
      <c r="S965" s="351"/>
    </row>
    <row r="966" spans="18:19" ht="12.75">
      <c r="R966" s="351"/>
      <c r="S966" s="351"/>
    </row>
    <row r="967" spans="18:19" ht="12.75">
      <c r="R967" s="351"/>
      <c r="S967" s="351"/>
    </row>
    <row r="968" spans="18:19" ht="12.75">
      <c r="R968" s="351"/>
      <c r="S968" s="351"/>
    </row>
    <row r="969" spans="18:19" ht="12.75">
      <c r="R969" s="351"/>
      <c r="S969" s="351"/>
    </row>
    <row r="970" spans="18:19" ht="12.75">
      <c r="R970" s="351"/>
      <c r="S970" s="351"/>
    </row>
    <row r="971" spans="18:19" ht="12.75">
      <c r="R971" s="351"/>
      <c r="S971" s="351"/>
    </row>
    <row r="972" spans="18:19" ht="12.75">
      <c r="R972" s="351"/>
      <c r="S972" s="351"/>
    </row>
    <row r="973" spans="18:19" ht="12.75">
      <c r="R973" s="351"/>
      <c r="S973" s="351"/>
    </row>
    <row r="974" spans="18:19" ht="12.75">
      <c r="R974" s="351"/>
      <c r="S974" s="351"/>
    </row>
    <row r="975" spans="18:19" ht="12.75">
      <c r="R975" s="351"/>
      <c r="S975" s="351"/>
    </row>
    <row r="976" spans="18:19" ht="12.75">
      <c r="R976" s="351"/>
      <c r="S976" s="351"/>
    </row>
    <row r="977" spans="18:19" ht="12.75">
      <c r="R977" s="351"/>
      <c r="S977" s="351"/>
    </row>
    <row r="978" spans="18:19" ht="12.75">
      <c r="R978" s="351"/>
      <c r="S978" s="351"/>
    </row>
    <row r="979" spans="18:19" ht="12.75">
      <c r="R979" s="351"/>
      <c r="S979" s="351"/>
    </row>
    <row r="980" spans="18:19" ht="12.75">
      <c r="R980" s="351"/>
      <c r="S980" s="351"/>
    </row>
    <row r="981" spans="18:19" ht="12.75">
      <c r="R981" s="351"/>
      <c r="S981" s="351"/>
    </row>
    <row r="982" spans="18:19" ht="12.75">
      <c r="R982" s="351"/>
      <c r="S982" s="351"/>
    </row>
    <row r="983" spans="18:19" ht="12.75">
      <c r="R983" s="351"/>
      <c r="S983" s="351"/>
    </row>
    <row r="984" spans="18:19" ht="12.75">
      <c r="R984" s="351"/>
      <c r="S984" s="351"/>
    </row>
    <row r="985" spans="18:19" ht="12.75">
      <c r="R985" s="351"/>
      <c r="S985" s="351"/>
    </row>
    <row r="986" spans="18:19" ht="12.75">
      <c r="R986" s="351"/>
      <c r="S986" s="351"/>
    </row>
    <row r="987" spans="18:19" ht="12.75">
      <c r="R987" s="351"/>
      <c r="S987" s="351"/>
    </row>
    <row r="988" spans="18:19" ht="12.75">
      <c r="R988" s="351"/>
      <c r="S988" s="351"/>
    </row>
    <row r="989" spans="18:19" ht="12.75">
      <c r="R989" s="351"/>
      <c r="S989" s="351"/>
    </row>
    <row r="990" spans="18:19" ht="12.75">
      <c r="R990" s="351"/>
      <c r="S990" s="351"/>
    </row>
    <row r="991" spans="18:19" ht="12.75">
      <c r="R991" s="351"/>
      <c r="S991" s="351"/>
    </row>
    <row r="992" spans="18:19" ht="12.75">
      <c r="R992" s="351"/>
      <c r="S992" s="351"/>
    </row>
    <row r="993" spans="18:19" ht="12.75">
      <c r="R993" s="351"/>
      <c r="S993" s="351"/>
    </row>
    <row r="994" spans="18:19" ht="12.75">
      <c r="R994" s="351"/>
      <c r="S994" s="351"/>
    </row>
    <row r="995" spans="18:19" ht="12.75">
      <c r="R995" s="351"/>
      <c r="S995" s="351"/>
    </row>
    <row r="996" spans="18:19" ht="12.75">
      <c r="R996" s="351"/>
      <c r="S996" s="351"/>
    </row>
    <row r="997" spans="18:19" ht="12.75">
      <c r="R997" s="351"/>
      <c r="S997" s="351"/>
    </row>
    <row r="998" spans="18:19" ht="12.75">
      <c r="R998" s="351"/>
      <c r="S998" s="351"/>
    </row>
    <row r="999" spans="18:19" ht="12.75">
      <c r="R999" s="351"/>
      <c r="S999" s="351"/>
    </row>
    <row r="1000" spans="18:19" ht="12.75">
      <c r="R1000" s="351"/>
      <c r="S1000" s="351"/>
    </row>
    <row r="1001" spans="18:19" ht="12.75">
      <c r="R1001" s="351"/>
      <c r="S1001" s="351"/>
    </row>
    <row r="1002" spans="18:19" ht="12.75">
      <c r="R1002" s="351"/>
      <c r="S1002" s="351"/>
    </row>
    <row r="1003" spans="18:19" ht="12.75">
      <c r="R1003" s="351"/>
      <c r="S1003" s="351"/>
    </row>
    <row r="1004" spans="18:19" ht="12.75">
      <c r="R1004" s="351"/>
      <c r="S1004" s="351"/>
    </row>
    <row r="1005" spans="18:19" ht="12.75">
      <c r="R1005" s="351"/>
      <c r="S1005" s="351"/>
    </row>
    <row r="1006" spans="18:19" ht="12.75">
      <c r="R1006" s="351"/>
      <c r="S1006" s="351"/>
    </row>
    <row r="1007" spans="18:19" ht="12.75">
      <c r="R1007" s="351"/>
      <c r="S1007" s="351"/>
    </row>
    <row r="1008" spans="18:19" ht="12.75">
      <c r="R1008" s="351"/>
      <c r="S1008" s="351"/>
    </row>
    <row r="1009" spans="18:19" ht="12.75">
      <c r="R1009" s="351"/>
      <c r="S1009" s="351"/>
    </row>
  </sheetData>
  <sheetProtection/>
  <printOptions horizontalCentered="1"/>
  <pageMargins left="0.5" right="0.5" top="1" bottom="1" header="0.5" footer="0.5"/>
  <pageSetup fitToHeight="18" fitToWidth="1" horizontalDpi="600" verticalDpi="600" orientation="landscape" scale="60" r:id="rId1"/>
  <headerFooter alignWithMargins="0">
    <oddFooter>&amp;CPage 11.&amp;P+1
ALLOCATIONS USING PRO FORMA LOADS</oddFooter>
  </headerFooter>
  <rowBreaks count="9" manualBreakCount="9">
    <brk id="99" max="255" man="1"/>
    <brk id="161" max="255" man="1"/>
    <brk id="221" max="255" man="1"/>
    <brk id="287" max="255" man="1"/>
    <brk id="354" max="255" man="1"/>
    <brk id="417" max="255" man="1"/>
    <brk id="490" max="255" man="1"/>
    <brk id="558" max="255" man="1"/>
    <brk id="6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91"/>
  <sheetViews>
    <sheetView zoomScale="75" zoomScaleNormal="75" zoomScalePageLayoutView="0" workbookViewId="0" topLeftCell="A1">
      <selection activeCell="I39" sqref="I39"/>
    </sheetView>
  </sheetViews>
  <sheetFormatPr defaultColWidth="9.140625" defaultRowHeight="12.75"/>
  <cols>
    <col min="1" max="1" width="9.57421875" style="331" customWidth="1"/>
    <col min="2" max="3" width="9.57421875" style="330" customWidth="1"/>
    <col min="4" max="6" width="9.57421875" style="246" customWidth="1"/>
    <col min="7" max="7" width="9.57421875" style="246" hidden="1" customWidth="1"/>
    <col min="8" max="9" width="9.57421875" style="246" customWidth="1"/>
    <col min="10" max="10" width="9.57421875" style="246" hidden="1" customWidth="1"/>
    <col min="11" max="12" width="9.57421875" style="246" customWidth="1"/>
    <col min="13" max="13" width="12.28125" style="246" bestFit="1" customWidth="1"/>
    <col min="14" max="14" width="10.28125" style="246" customWidth="1"/>
    <col min="15" max="16384" width="9.140625" style="246" customWidth="1"/>
  </cols>
  <sheetData>
    <row r="1" spans="1:10" ht="12.75">
      <c r="A1" s="2" t="str">
        <f>'11.2 through 11.14'!A2</f>
        <v>Pro Forma Factors May 31, 2013</v>
      </c>
      <c r="G1" s="148" t="s">
        <v>586</v>
      </c>
      <c r="J1" s="148" t="s">
        <v>586</v>
      </c>
    </row>
    <row r="2" spans="1:10" ht="12.75">
      <c r="A2" s="77" t="s">
        <v>642</v>
      </c>
      <c r="G2" s="315"/>
      <c r="J2" s="315"/>
    </row>
    <row r="3" spans="1:10" ht="13.5" thickBot="1">
      <c r="A3" s="40" t="s">
        <v>446</v>
      </c>
      <c r="G3" s="315"/>
      <c r="J3" s="315"/>
    </row>
    <row r="4" spans="4:14" ht="13.5" thickBot="1">
      <c r="D4" s="208" t="s">
        <v>581</v>
      </c>
      <c r="E4" s="210"/>
      <c r="F4" s="210"/>
      <c r="G4" s="144"/>
      <c r="H4" s="210"/>
      <c r="I4" s="210"/>
      <c r="J4" s="144"/>
      <c r="K4" s="210"/>
      <c r="L4" s="213"/>
      <c r="M4" s="248"/>
      <c r="N4" s="248"/>
    </row>
    <row r="5" spans="4:14" ht="13.5" thickBot="1">
      <c r="D5" s="208" t="s">
        <v>447</v>
      </c>
      <c r="E5" s="210"/>
      <c r="F5" s="210"/>
      <c r="G5" s="144"/>
      <c r="H5" s="210"/>
      <c r="I5" s="210"/>
      <c r="J5" s="144"/>
      <c r="K5" s="210"/>
      <c r="L5" s="209" t="s">
        <v>154</v>
      </c>
      <c r="M5" s="211"/>
      <c r="N5" s="248"/>
    </row>
    <row r="6" spans="1:14" ht="12.75">
      <c r="A6" s="332" t="s">
        <v>448</v>
      </c>
      <c r="B6" s="333" t="s">
        <v>449</v>
      </c>
      <c r="C6" s="333" t="s">
        <v>450</v>
      </c>
      <c r="D6" s="126" t="s">
        <v>453</v>
      </c>
      <c r="E6" s="126" t="s">
        <v>451</v>
      </c>
      <c r="F6" s="126" t="s">
        <v>452</v>
      </c>
      <c r="G6" s="145" t="s">
        <v>454</v>
      </c>
      <c r="H6" s="126" t="s">
        <v>457</v>
      </c>
      <c r="I6" s="126" t="s">
        <v>455</v>
      </c>
      <c r="J6" s="145" t="s">
        <v>456</v>
      </c>
      <c r="K6" s="128" t="s">
        <v>585</v>
      </c>
      <c r="L6" s="129"/>
      <c r="M6" s="130" t="s">
        <v>225</v>
      </c>
      <c r="N6" s="248"/>
    </row>
    <row r="7" spans="1:15" ht="12.75">
      <c r="A7" s="334">
        <v>41061</v>
      </c>
      <c r="B7" s="335">
        <v>21</v>
      </c>
      <c r="C7" s="331">
        <v>15</v>
      </c>
      <c r="D7" s="336">
        <v>145.929</v>
      </c>
      <c r="E7" s="336">
        <v>1950.616</v>
      </c>
      <c r="F7" s="336">
        <v>669.368</v>
      </c>
      <c r="G7" s="337">
        <v>993.684</v>
      </c>
      <c r="H7" s="336">
        <v>4172.238</v>
      </c>
      <c r="I7" s="70">
        <v>623.749</v>
      </c>
      <c r="J7" s="146">
        <v>230.907</v>
      </c>
      <c r="K7" s="70">
        <f>+G7+J7</f>
        <v>1224.591</v>
      </c>
      <c r="L7" s="71">
        <v>34.443</v>
      </c>
      <c r="M7" s="72">
        <f>+D7+E7+F7+H7+I7+K7+L7</f>
        <v>8820.934</v>
      </c>
      <c r="N7" s="66"/>
      <c r="O7" s="338"/>
    </row>
    <row r="8" spans="1:15" ht="12.75">
      <c r="A8" s="334">
        <v>41091</v>
      </c>
      <c r="B8" s="335">
        <v>16</v>
      </c>
      <c r="C8" s="331">
        <v>15</v>
      </c>
      <c r="D8" s="336">
        <v>157.382</v>
      </c>
      <c r="E8" s="336">
        <v>2231.712</v>
      </c>
      <c r="F8" s="336">
        <v>737.869</v>
      </c>
      <c r="G8" s="337">
        <v>1021.963</v>
      </c>
      <c r="H8" s="336">
        <v>4562.594</v>
      </c>
      <c r="I8" s="70">
        <v>691.251</v>
      </c>
      <c r="J8" s="146">
        <v>240.512</v>
      </c>
      <c r="K8" s="70">
        <f aca="true" t="shared" si="0" ref="K8:K18">+G8+J8</f>
        <v>1262.475</v>
      </c>
      <c r="L8" s="71">
        <v>43.642</v>
      </c>
      <c r="M8" s="72">
        <f aca="true" t="shared" si="1" ref="M8:M18">+D8+E8+F8+H8+I8+K8+L8</f>
        <v>9686.925000000001</v>
      </c>
      <c r="N8" s="66"/>
      <c r="O8" s="338"/>
    </row>
    <row r="9" spans="1:15" ht="12.75">
      <c r="A9" s="334">
        <v>41122</v>
      </c>
      <c r="B9" s="335">
        <v>23</v>
      </c>
      <c r="C9" s="331">
        <v>15</v>
      </c>
      <c r="D9" s="336">
        <v>151.033</v>
      </c>
      <c r="E9" s="336">
        <v>2290.893</v>
      </c>
      <c r="F9" s="336">
        <v>723.215</v>
      </c>
      <c r="G9" s="337">
        <v>987.344</v>
      </c>
      <c r="H9" s="336">
        <v>4603.658</v>
      </c>
      <c r="I9" s="70">
        <v>537.772</v>
      </c>
      <c r="J9" s="146">
        <v>231.87</v>
      </c>
      <c r="K9" s="70">
        <f t="shared" si="0"/>
        <v>1219.214</v>
      </c>
      <c r="L9" s="71">
        <v>34.777</v>
      </c>
      <c r="M9" s="72">
        <f t="shared" si="1"/>
        <v>9560.562000000002</v>
      </c>
      <c r="N9" s="66"/>
      <c r="O9" s="338"/>
    </row>
    <row r="10" spans="1:15" ht="12.75">
      <c r="A10" s="334">
        <v>41153</v>
      </c>
      <c r="B10" s="339">
        <v>6</v>
      </c>
      <c r="C10" s="331">
        <v>15</v>
      </c>
      <c r="D10" s="336">
        <v>133.433</v>
      </c>
      <c r="E10" s="336">
        <v>2041.876</v>
      </c>
      <c r="F10" s="336">
        <v>635.346</v>
      </c>
      <c r="G10" s="337">
        <v>953.936</v>
      </c>
      <c r="H10" s="336">
        <v>4198.124</v>
      </c>
      <c r="I10" s="70">
        <v>459.682</v>
      </c>
      <c r="J10" s="146">
        <v>244.098</v>
      </c>
      <c r="K10" s="70">
        <f t="shared" si="0"/>
        <v>1198.034</v>
      </c>
      <c r="L10" s="71">
        <v>22.168</v>
      </c>
      <c r="M10" s="72">
        <f t="shared" si="1"/>
        <v>8688.663</v>
      </c>
      <c r="N10" s="66"/>
      <c r="O10" s="338"/>
    </row>
    <row r="11" spans="1:15" ht="12.75">
      <c r="A11" s="334">
        <v>41183</v>
      </c>
      <c r="B11" s="339">
        <v>31</v>
      </c>
      <c r="C11" s="331">
        <v>8</v>
      </c>
      <c r="D11" s="336">
        <v>134.958</v>
      </c>
      <c r="E11" s="336">
        <v>2122.405</v>
      </c>
      <c r="F11" s="336">
        <v>651.408</v>
      </c>
      <c r="G11" s="337">
        <v>968.369</v>
      </c>
      <c r="H11" s="336">
        <v>3209.306</v>
      </c>
      <c r="I11" s="70">
        <v>426.492</v>
      </c>
      <c r="J11" s="146">
        <v>259.432</v>
      </c>
      <c r="K11" s="70">
        <f t="shared" si="0"/>
        <v>1227.801</v>
      </c>
      <c r="L11" s="71">
        <v>19.37</v>
      </c>
      <c r="M11" s="72">
        <f t="shared" si="1"/>
        <v>7791.740000000001</v>
      </c>
      <c r="N11" s="66"/>
      <c r="O11" s="338"/>
    </row>
    <row r="12" spans="1:15" ht="12.75">
      <c r="A12" s="334">
        <v>41214</v>
      </c>
      <c r="B12" s="339">
        <v>21</v>
      </c>
      <c r="C12" s="331">
        <v>18</v>
      </c>
      <c r="D12" s="336">
        <v>142.797</v>
      </c>
      <c r="E12" s="336">
        <v>2200.638</v>
      </c>
      <c r="F12" s="336">
        <v>696.877</v>
      </c>
      <c r="G12" s="337">
        <v>1019.576</v>
      </c>
      <c r="H12" s="336">
        <v>3615.151</v>
      </c>
      <c r="I12" s="70">
        <v>447.743</v>
      </c>
      <c r="J12" s="146">
        <v>263.804</v>
      </c>
      <c r="K12" s="70">
        <f t="shared" si="0"/>
        <v>1283.38</v>
      </c>
      <c r="L12" s="71">
        <v>25.498</v>
      </c>
      <c r="M12" s="72">
        <f t="shared" si="1"/>
        <v>8412.083999999999</v>
      </c>
      <c r="N12" s="66"/>
      <c r="O12" s="338"/>
    </row>
    <row r="13" spans="1:15" ht="12.75">
      <c r="A13" s="334">
        <v>41244</v>
      </c>
      <c r="B13" s="339">
        <v>12</v>
      </c>
      <c r="C13" s="331">
        <v>18</v>
      </c>
      <c r="D13" s="336">
        <v>156.465</v>
      </c>
      <c r="E13" s="336">
        <v>2345.111</v>
      </c>
      <c r="F13" s="336">
        <v>726.85</v>
      </c>
      <c r="G13" s="337">
        <v>1048.085</v>
      </c>
      <c r="H13" s="336">
        <v>3650.967</v>
      </c>
      <c r="I13" s="70">
        <v>463.321</v>
      </c>
      <c r="J13" s="146">
        <v>257.768</v>
      </c>
      <c r="K13" s="70">
        <f t="shared" si="0"/>
        <v>1305.853</v>
      </c>
      <c r="L13" s="71">
        <v>27.972</v>
      </c>
      <c r="M13" s="72">
        <f t="shared" si="1"/>
        <v>8676.538999999999</v>
      </c>
      <c r="N13" s="66"/>
      <c r="O13" s="338"/>
    </row>
    <row r="14" spans="1:15" ht="12.75">
      <c r="A14" s="334">
        <v>41275</v>
      </c>
      <c r="B14" s="339">
        <v>10</v>
      </c>
      <c r="C14" s="331">
        <v>8</v>
      </c>
      <c r="D14" s="336">
        <v>166.086</v>
      </c>
      <c r="E14" s="336">
        <v>2618.277</v>
      </c>
      <c r="F14" s="336">
        <v>829.141</v>
      </c>
      <c r="G14" s="337">
        <v>1015.411</v>
      </c>
      <c r="H14" s="336">
        <v>3211.977</v>
      </c>
      <c r="I14" s="70">
        <v>449.888</v>
      </c>
      <c r="J14" s="146">
        <v>258.191</v>
      </c>
      <c r="K14" s="70">
        <f t="shared" si="0"/>
        <v>1273.6019999999999</v>
      </c>
      <c r="L14" s="71">
        <v>23.041</v>
      </c>
      <c r="M14" s="72">
        <f t="shared" si="1"/>
        <v>8572.011999999999</v>
      </c>
      <c r="N14" s="66"/>
      <c r="O14" s="338"/>
    </row>
    <row r="15" spans="1:15" ht="12.75">
      <c r="A15" s="334">
        <v>41306</v>
      </c>
      <c r="B15" s="339">
        <v>5</v>
      </c>
      <c r="C15" s="331">
        <v>8</v>
      </c>
      <c r="D15" s="336">
        <v>154.692</v>
      </c>
      <c r="E15" s="336">
        <v>2446.135</v>
      </c>
      <c r="F15" s="336">
        <v>680.854</v>
      </c>
      <c r="G15" s="337">
        <v>986.583</v>
      </c>
      <c r="H15" s="336">
        <v>3204.115</v>
      </c>
      <c r="I15" s="70">
        <v>428.509</v>
      </c>
      <c r="J15" s="146">
        <v>273.067</v>
      </c>
      <c r="K15" s="70">
        <f t="shared" si="0"/>
        <v>1259.65</v>
      </c>
      <c r="L15" s="71">
        <v>26.364</v>
      </c>
      <c r="M15" s="72">
        <f t="shared" si="1"/>
        <v>8200.319</v>
      </c>
      <c r="N15" s="66"/>
      <c r="O15" s="338"/>
    </row>
    <row r="16" spans="1:13" ht="12.75">
      <c r="A16" s="334">
        <v>41334</v>
      </c>
      <c r="B16" s="339">
        <v>7</v>
      </c>
      <c r="C16" s="331">
        <v>8</v>
      </c>
      <c r="D16" s="336">
        <v>151.713</v>
      </c>
      <c r="E16" s="336">
        <v>2261.353</v>
      </c>
      <c r="F16" s="336">
        <v>660.463</v>
      </c>
      <c r="G16" s="337">
        <v>982.315</v>
      </c>
      <c r="H16" s="336">
        <v>3089.506</v>
      </c>
      <c r="I16" s="70">
        <v>409.871</v>
      </c>
      <c r="J16" s="146">
        <v>277.164</v>
      </c>
      <c r="K16" s="70">
        <f t="shared" si="0"/>
        <v>1259.479</v>
      </c>
      <c r="L16" s="71">
        <v>20.74</v>
      </c>
      <c r="M16" s="72">
        <f t="shared" si="1"/>
        <v>7853.125</v>
      </c>
    </row>
    <row r="17" spans="1:13" ht="12.75">
      <c r="A17" s="334">
        <v>41365</v>
      </c>
      <c r="B17" s="339">
        <v>3</v>
      </c>
      <c r="C17" s="331">
        <v>8</v>
      </c>
      <c r="D17" s="336">
        <v>139.328</v>
      </c>
      <c r="E17" s="336">
        <v>2155.907</v>
      </c>
      <c r="F17" s="336">
        <v>571.796</v>
      </c>
      <c r="G17" s="337">
        <v>946.889</v>
      </c>
      <c r="H17" s="336">
        <v>3043.785</v>
      </c>
      <c r="I17" s="70">
        <v>407.779</v>
      </c>
      <c r="J17" s="146">
        <v>271.09</v>
      </c>
      <c r="K17" s="70">
        <f t="shared" si="0"/>
        <v>1217.979</v>
      </c>
      <c r="L17" s="71">
        <v>20.481</v>
      </c>
      <c r="M17" s="72">
        <f t="shared" si="1"/>
        <v>7557.054999999999</v>
      </c>
    </row>
    <row r="18" spans="1:13" ht="13.5" thickBot="1">
      <c r="A18" s="334">
        <v>41395</v>
      </c>
      <c r="B18" s="339">
        <v>14</v>
      </c>
      <c r="C18" s="331">
        <v>14</v>
      </c>
      <c r="D18" s="336">
        <v>125.251</v>
      </c>
      <c r="E18" s="336">
        <v>1792.359</v>
      </c>
      <c r="F18" s="336">
        <v>559.806</v>
      </c>
      <c r="G18" s="337">
        <v>935.165</v>
      </c>
      <c r="H18" s="336">
        <v>3981.181</v>
      </c>
      <c r="I18" s="70">
        <v>483.953</v>
      </c>
      <c r="J18" s="146">
        <v>258.296</v>
      </c>
      <c r="K18" s="70">
        <f t="shared" si="0"/>
        <v>1193.461</v>
      </c>
      <c r="L18" s="71">
        <v>26.074</v>
      </c>
      <c r="M18" s="72">
        <f t="shared" si="1"/>
        <v>8162.084999999999</v>
      </c>
    </row>
    <row r="19" spans="3:13" ht="13.5" thickBot="1">
      <c r="C19" s="331"/>
      <c r="D19" s="73">
        <f>SUM(D7:D18)</f>
        <v>1759.067</v>
      </c>
      <c r="E19" s="73">
        <f aca="true" t="shared" si="2" ref="E19:M19">SUM(E7:E18)</f>
        <v>26457.282</v>
      </c>
      <c r="F19" s="73">
        <f t="shared" si="2"/>
        <v>8142.993</v>
      </c>
      <c r="G19" s="147">
        <f t="shared" si="2"/>
        <v>11859.32</v>
      </c>
      <c r="H19" s="73">
        <f t="shared" si="2"/>
        <v>44542.602</v>
      </c>
      <c r="I19" s="73">
        <f t="shared" si="2"/>
        <v>5830.01</v>
      </c>
      <c r="J19" s="147">
        <f t="shared" si="2"/>
        <v>3066.199</v>
      </c>
      <c r="K19" s="73">
        <f t="shared" si="2"/>
        <v>14925.518999999998</v>
      </c>
      <c r="L19" s="74">
        <f t="shared" si="2"/>
        <v>324.57</v>
      </c>
      <c r="M19" s="73">
        <f t="shared" si="2"/>
        <v>101982.04299999998</v>
      </c>
    </row>
    <row r="20" spans="6:13" ht="24.75" customHeight="1" thickTop="1">
      <c r="F20" s="246" t="s">
        <v>461</v>
      </c>
      <c r="G20" s="315"/>
      <c r="H20" s="67" t="s">
        <v>11</v>
      </c>
      <c r="I20" s="68" t="s">
        <v>458</v>
      </c>
      <c r="J20" s="315"/>
      <c r="M20" s="70" t="s">
        <v>461</v>
      </c>
    </row>
    <row r="21" spans="4:10" ht="13.5" thickBot="1">
      <c r="D21" s="248"/>
      <c r="E21" s="248"/>
      <c r="F21" s="248"/>
      <c r="G21" s="315"/>
      <c r="H21" s="69" t="s">
        <v>526</v>
      </c>
      <c r="J21" s="315"/>
    </row>
    <row r="22" spans="4:13" ht="13.5" thickBot="1">
      <c r="D22" s="208" t="s">
        <v>447</v>
      </c>
      <c r="E22" s="210"/>
      <c r="F22" s="210"/>
      <c r="G22" s="144"/>
      <c r="H22" s="210"/>
      <c r="I22" s="210"/>
      <c r="J22" s="144"/>
      <c r="K22" s="210"/>
      <c r="L22" s="209" t="s">
        <v>154</v>
      </c>
      <c r="M22" s="211"/>
    </row>
    <row r="23" spans="1:13" ht="12.75">
      <c r="A23" s="332" t="s">
        <v>448</v>
      </c>
      <c r="B23" s="333" t="s">
        <v>449</v>
      </c>
      <c r="C23" s="333" t="s">
        <v>450</v>
      </c>
      <c r="D23" s="126" t="s">
        <v>453</v>
      </c>
      <c r="E23" s="126" t="s">
        <v>451</v>
      </c>
      <c r="F23" s="126" t="s">
        <v>452</v>
      </c>
      <c r="G23" s="145" t="s">
        <v>454</v>
      </c>
      <c r="H23" s="126" t="s">
        <v>457</v>
      </c>
      <c r="I23" s="126" t="s">
        <v>455</v>
      </c>
      <c r="J23" s="145" t="s">
        <v>456</v>
      </c>
      <c r="K23" s="126" t="s">
        <v>585</v>
      </c>
      <c r="L23" s="127"/>
      <c r="M23" s="130" t="s">
        <v>225</v>
      </c>
    </row>
    <row r="24" spans="1:13" ht="12.75">
      <c r="A24" s="334">
        <v>41061</v>
      </c>
      <c r="B24" s="331">
        <v>21</v>
      </c>
      <c r="C24" s="331">
        <v>15</v>
      </c>
      <c r="D24" s="70"/>
      <c r="E24" s="70"/>
      <c r="F24" s="70"/>
      <c r="G24" s="146"/>
      <c r="H24" s="70">
        <v>260.93367555210654</v>
      </c>
      <c r="I24" s="70">
        <v>116.30545135016638</v>
      </c>
      <c r="J24" s="146"/>
      <c r="K24" s="70">
        <f aca="true" t="shared" si="3" ref="K24:K35">+G24+J24</f>
        <v>0</v>
      </c>
      <c r="L24" s="71"/>
      <c r="M24" s="72">
        <f>+D24+E24+F24+H24+I24+K24+L24</f>
        <v>377.2391269022729</v>
      </c>
    </row>
    <row r="25" spans="1:13" ht="12.75">
      <c r="A25" s="334">
        <v>41091</v>
      </c>
      <c r="B25" s="331">
        <v>16</v>
      </c>
      <c r="C25" s="331">
        <v>15</v>
      </c>
      <c r="D25" s="70"/>
      <c r="E25" s="70"/>
      <c r="F25" s="70"/>
      <c r="G25" s="146"/>
      <c r="H25" s="70">
        <v>288.39887428903364</v>
      </c>
      <c r="I25" s="70">
        <v>164</v>
      </c>
      <c r="J25" s="146"/>
      <c r="K25" s="70">
        <f t="shared" si="3"/>
        <v>0</v>
      </c>
      <c r="L25" s="71"/>
      <c r="M25" s="72">
        <f aca="true" t="shared" si="4" ref="M25:M35">+D25+E25+F25+H25+I25+K25+L25</f>
        <v>452.39887428903364</v>
      </c>
    </row>
    <row r="26" spans="1:13" ht="12.75">
      <c r="A26" s="334">
        <v>41122</v>
      </c>
      <c r="B26" s="331">
        <v>23</v>
      </c>
      <c r="C26" s="331">
        <v>15</v>
      </c>
      <c r="D26" s="70"/>
      <c r="E26" s="70"/>
      <c r="F26" s="70"/>
      <c r="G26" s="146"/>
      <c r="H26" s="70">
        <v>282.1704994446284</v>
      </c>
      <c r="I26" s="70">
        <v>142.43393811873437</v>
      </c>
      <c r="J26" s="146"/>
      <c r="K26" s="70">
        <f t="shared" si="3"/>
        <v>0</v>
      </c>
      <c r="L26" s="71"/>
      <c r="M26" s="72">
        <f t="shared" si="4"/>
        <v>424.60443756336275</v>
      </c>
    </row>
    <row r="27" spans="1:13" ht="12.75">
      <c r="A27" s="334">
        <v>41153</v>
      </c>
      <c r="B27" s="331">
        <v>6</v>
      </c>
      <c r="C27" s="331">
        <v>15</v>
      </c>
      <c r="D27" s="70"/>
      <c r="E27" s="70"/>
      <c r="F27" s="70"/>
      <c r="G27" s="146"/>
      <c r="H27" s="70">
        <v>119.89500733706049</v>
      </c>
      <c r="I27" s="70">
        <v>0</v>
      </c>
      <c r="J27" s="146"/>
      <c r="K27" s="70">
        <f t="shared" si="3"/>
        <v>0</v>
      </c>
      <c r="L27" s="71"/>
      <c r="M27" s="72">
        <f t="shared" si="4"/>
        <v>119.89500733706049</v>
      </c>
    </row>
    <row r="28" spans="1:13" ht="12.75">
      <c r="A28" s="334">
        <v>41183</v>
      </c>
      <c r="B28" s="331">
        <v>31</v>
      </c>
      <c r="C28" s="331">
        <v>8</v>
      </c>
      <c r="D28" s="70"/>
      <c r="E28" s="70"/>
      <c r="F28" s="70"/>
      <c r="G28" s="146"/>
      <c r="H28" s="70">
        <v>0</v>
      </c>
      <c r="I28" s="70">
        <v>0</v>
      </c>
      <c r="J28" s="146"/>
      <c r="K28" s="70">
        <f t="shared" si="3"/>
        <v>0</v>
      </c>
      <c r="L28" s="71"/>
      <c r="M28" s="72">
        <f t="shared" si="4"/>
        <v>0</v>
      </c>
    </row>
    <row r="29" spans="1:13" ht="12.75">
      <c r="A29" s="334">
        <v>41214</v>
      </c>
      <c r="B29" s="331">
        <v>21</v>
      </c>
      <c r="C29" s="331">
        <v>18</v>
      </c>
      <c r="D29" s="70"/>
      <c r="E29" s="70"/>
      <c r="F29" s="70"/>
      <c r="G29" s="146"/>
      <c r="H29" s="70">
        <v>0</v>
      </c>
      <c r="I29" s="70">
        <v>0</v>
      </c>
      <c r="J29" s="146"/>
      <c r="K29" s="70">
        <f t="shared" si="3"/>
        <v>0</v>
      </c>
      <c r="L29" s="71"/>
      <c r="M29" s="72">
        <f t="shared" si="4"/>
        <v>0</v>
      </c>
    </row>
    <row r="30" spans="1:13" ht="12.75">
      <c r="A30" s="334">
        <v>41244</v>
      </c>
      <c r="B30" s="331">
        <v>12</v>
      </c>
      <c r="C30" s="331">
        <v>18</v>
      </c>
      <c r="D30" s="70"/>
      <c r="E30" s="70"/>
      <c r="F30" s="70"/>
      <c r="G30" s="146"/>
      <c r="H30" s="70">
        <v>98.76309401532495</v>
      </c>
      <c r="I30" s="70">
        <v>0</v>
      </c>
      <c r="J30" s="146"/>
      <c r="K30" s="70">
        <f t="shared" si="3"/>
        <v>0</v>
      </c>
      <c r="L30" s="71"/>
      <c r="M30" s="72">
        <f t="shared" si="4"/>
        <v>98.76309401532495</v>
      </c>
    </row>
    <row r="31" spans="1:13" ht="12.75">
      <c r="A31" s="334">
        <v>41275</v>
      </c>
      <c r="B31" s="331">
        <v>10</v>
      </c>
      <c r="C31" s="331">
        <v>8</v>
      </c>
      <c r="D31" s="70"/>
      <c r="E31" s="70"/>
      <c r="F31" s="70"/>
      <c r="G31" s="146"/>
      <c r="H31" s="70">
        <v>89.10947407452312</v>
      </c>
      <c r="I31" s="70">
        <v>0</v>
      </c>
      <c r="J31" s="146"/>
      <c r="K31" s="70">
        <f t="shared" si="3"/>
        <v>0</v>
      </c>
      <c r="L31" s="71"/>
      <c r="M31" s="72">
        <f t="shared" si="4"/>
        <v>89.10947407452312</v>
      </c>
    </row>
    <row r="32" spans="1:13" ht="12.75">
      <c r="A32" s="334">
        <v>41306</v>
      </c>
      <c r="B32" s="331">
        <v>5</v>
      </c>
      <c r="C32" s="331">
        <v>8</v>
      </c>
      <c r="D32" s="70"/>
      <c r="E32" s="70"/>
      <c r="F32" s="70"/>
      <c r="G32" s="146"/>
      <c r="H32" s="70">
        <v>0</v>
      </c>
      <c r="I32" s="70">
        <v>0</v>
      </c>
      <c r="J32" s="146"/>
      <c r="K32" s="70">
        <f t="shared" si="3"/>
        <v>0</v>
      </c>
      <c r="L32" s="71"/>
      <c r="M32" s="72">
        <f t="shared" si="4"/>
        <v>0</v>
      </c>
    </row>
    <row r="33" spans="1:13" ht="12.75">
      <c r="A33" s="334">
        <v>41334</v>
      </c>
      <c r="B33" s="331">
        <v>7</v>
      </c>
      <c r="C33" s="331">
        <v>8</v>
      </c>
      <c r="D33" s="70"/>
      <c r="E33" s="70"/>
      <c r="F33" s="70"/>
      <c r="G33" s="146"/>
      <c r="H33" s="70">
        <v>0</v>
      </c>
      <c r="I33" s="70">
        <v>0</v>
      </c>
      <c r="J33" s="146"/>
      <c r="K33" s="70">
        <f t="shared" si="3"/>
        <v>0</v>
      </c>
      <c r="L33" s="71"/>
      <c r="M33" s="72">
        <f t="shared" si="4"/>
        <v>0</v>
      </c>
    </row>
    <row r="34" spans="1:13" ht="12.75">
      <c r="A34" s="334">
        <v>41365</v>
      </c>
      <c r="B34" s="331">
        <v>3</v>
      </c>
      <c r="C34" s="331">
        <v>8</v>
      </c>
      <c r="D34" s="70"/>
      <c r="E34" s="70"/>
      <c r="F34" s="70"/>
      <c r="G34" s="146"/>
      <c r="H34" s="70">
        <v>0</v>
      </c>
      <c r="I34" s="70">
        <v>0</v>
      </c>
      <c r="J34" s="146"/>
      <c r="K34" s="70">
        <f t="shared" si="3"/>
        <v>0</v>
      </c>
      <c r="L34" s="71"/>
      <c r="M34" s="72">
        <f t="shared" si="4"/>
        <v>0</v>
      </c>
    </row>
    <row r="35" spans="1:13" ht="13.5" thickBot="1">
      <c r="A35" s="334">
        <v>41395</v>
      </c>
      <c r="B35" s="331">
        <v>14</v>
      </c>
      <c r="C35" s="331">
        <v>14</v>
      </c>
      <c r="D35" s="70"/>
      <c r="E35" s="70"/>
      <c r="F35" s="70"/>
      <c r="G35" s="146"/>
      <c r="H35" s="70">
        <v>0</v>
      </c>
      <c r="I35" s="70">
        <v>0</v>
      </c>
      <c r="J35" s="146"/>
      <c r="K35" s="70">
        <f t="shared" si="3"/>
        <v>0</v>
      </c>
      <c r="L35" s="71"/>
      <c r="M35" s="72">
        <f t="shared" si="4"/>
        <v>0</v>
      </c>
    </row>
    <row r="36" spans="4:13" ht="13.5" thickBot="1">
      <c r="D36" s="73">
        <f>SUM(D24:D35)</f>
        <v>0</v>
      </c>
      <c r="E36" s="73">
        <f aca="true" t="shared" si="5" ref="E36:M36">SUM(E24:E35)</f>
        <v>0</v>
      </c>
      <c r="F36" s="73">
        <f t="shared" si="5"/>
        <v>0</v>
      </c>
      <c r="G36" s="147">
        <f t="shared" si="5"/>
        <v>0</v>
      </c>
      <c r="H36" s="73">
        <f t="shared" si="5"/>
        <v>1139.2706247126773</v>
      </c>
      <c r="I36" s="73">
        <f t="shared" si="5"/>
        <v>422.73938946890075</v>
      </c>
      <c r="J36" s="147">
        <f t="shared" si="5"/>
        <v>0</v>
      </c>
      <c r="K36" s="73">
        <f t="shared" si="5"/>
        <v>0</v>
      </c>
      <c r="L36" s="74">
        <f t="shared" si="5"/>
        <v>0</v>
      </c>
      <c r="M36" s="73">
        <f t="shared" si="5"/>
        <v>1562.0100141815778</v>
      </c>
    </row>
    <row r="37" spans="7:10" ht="27" customHeight="1" thickBot="1" thickTop="1">
      <c r="G37" s="315"/>
      <c r="H37" s="67" t="s">
        <v>459</v>
      </c>
      <c r="I37" s="68" t="s">
        <v>460</v>
      </c>
      <c r="J37" s="315"/>
    </row>
    <row r="38" spans="4:13" ht="16.5" thickBot="1">
      <c r="D38" s="212" t="s">
        <v>462</v>
      </c>
      <c r="E38" s="210"/>
      <c r="F38" s="210"/>
      <c r="G38" s="144"/>
      <c r="H38" s="210"/>
      <c r="I38" s="210"/>
      <c r="J38" s="144"/>
      <c r="K38" s="210"/>
      <c r="L38" s="213"/>
      <c r="M38" s="248"/>
    </row>
    <row r="39" spans="4:13" ht="13.5" thickBot="1">
      <c r="D39" s="208" t="s">
        <v>447</v>
      </c>
      <c r="E39" s="210"/>
      <c r="F39" s="210"/>
      <c r="G39" s="144"/>
      <c r="H39" s="210"/>
      <c r="I39" s="210"/>
      <c r="J39" s="144"/>
      <c r="K39" s="210"/>
      <c r="L39" s="209" t="s">
        <v>154</v>
      </c>
      <c r="M39" s="211"/>
    </row>
    <row r="40" spans="1:13" ht="12.75">
      <c r="A40" s="332" t="s">
        <v>448</v>
      </c>
      <c r="B40" s="333" t="s">
        <v>449</v>
      </c>
      <c r="C40" s="333" t="s">
        <v>450</v>
      </c>
      <c r="D40" s="126" t="s">
        <v>453</v>
      </c>
      <c r="E40" s="126" t="s">
        <v>451</v>
      </c>
      <c r="F40" s="126" t="s">
        <v>452</v>
      </c>
      <c r="G40" s="145" t="s">
        <v>454</v>
      </c>
      <c r="H40" s="126" t="s">
        <v>457</v>
      </c>
      <c r="I40" s="126" t="s">
        <v>455</v>
      </c>
      <c r="J40" s="145" t="s">
        <v>456</v>
      </c>
      <c r="K40" s="128" t="s">
        <v>585</v>
      </c>
      <c r="L40" s="129"/>
      <c r="M40" s="130" t="s">
        <v>225</v>
      </c>
    </row>
    <row r="41" spans="1:13" ht="12.75">
      <c r="A41" s="334">
        <v>41061</v>
      </c>
      <c r="B41" s="331">
        <v>21</v>
      </c>
      <c r="C41" s="331">
        <v>15</v>
      </c>
      <c r="D41" s="70">
        <f>+D7-D24</f>
        <v>145.929</v>
      </c>
      <c r="E41" s="70">
        <f aca="true" t="shared" si="6" ref="E41:M41">+E7-E24</f>
        <v>1950.616</v>
      </c>
      <c r="F41" s="70">
        <f t="shared" si="6"/>
        <v>669.368</v>
      </c>
      <c r="G41" s="146">
        <f t="shared" si="6"/>
        <v>993.684</v>
      </c>
      <c r="H41" s="70">
        <f t="shared" si="6"/>
        <v>3911.3043244478936</v>
      </c>
      <c r="I41" s="70">
        <f t="shared" si="6"/>
        <v>507.44354864983364</v>
      </c>
      <c r="J41" s="146">
        <f t="shared" si="6"/>
        <v>230.907</v>
      </c>
      <c r="K41" s="70">
        <f t="shared" si="6"/>
        <v>1224.591</v>
      </c>
      <c r="L41" s="71">
        <f t="shared" si="6"/>
        <v>34.443</v>
      </c>
      <c r="M41" s="336">
        <f t="shared" si="6"/>
        <v>8443.694873097726</v>
      </c>
    </row>
    <row r="42" spans="1:13" ht="12.75">
      <c r="A42" s="334">
        <v>41091</v>
      </c>
      <c r="B42" s="331">
        <v>16</v>
      </c>
      <c r="C42" s="331">
        <v>15</v>
      </c>
      <c r="D42" s="70">
        <f aca="true" t="shared" si="7" ref="D42:M52">+D8-D25</f>
        <v>157.382</v>
      </c>
      <c r="E42" s="70">
        <f t="shared" si="7"/>
        <v>2231.712</v>
      </c>
      <c r="F42" s="70">
        <f t="shared" si="7"/>
        <v>737.869</v>
      </c>
      <c r="G42" s="146">
        <f t="shared" si="7"/>
        <v>1021.963</v>
      </c>
      <c r="H42" s="70">
        <f t="shared" si="7"/>
        <v>4274.195125710967</v>
      </c>
      <c r="I42" s="70">
        <f t="shared" si="7"/>
        <v>527.251</v>
      </c>
      <c r="J42" s="146">
        <f t="shared" si="7"/>
        <v>240.512</v>
      </c>
      <c r="K42" s="70">
        <f t="shared" si="7"/>
        <v>1262.475</v>
      </c>
      <c r="L42" s="71">
        <f t="shared" si="7"/>
        <v>43.642</v>
      </c>
      <c r="M42" s="336">
        <f t="shared" si="7"/>
        <v>9234.526125710967</v>
      </c>
    </row>
    <row r="43" spans="1:13" ht="12.75">
      <c r="A43" s="334">
        <v>41122</v>
      </c>
      <c r="B43" s="331">
        <v>23</v>
      </c>
      <c r="C43" s="331">
        <v>15</v>
      </c>
      <c r="D43" s="70">
        <f t="shared" si="7"/>
        <v>151.033</v>
      </c>
      <c r="E43" s="70">
        <f t="shared" si="7"/>
        <v>2290.893</v>
      </c>
      <c r="F43" s="70">
        <f t="shared" si="7"/>
        <v>723.215</v>
      </c>
      <c r="G43" s="146">
        <f t="shared" si="7"/>
        <v>987.344</v>
      </c>
      <c r="H43" s="70">
        <f t="shared" si="7"/>
        <v>4321.487500555372</v>
      </c>
      <c r="I43" s="70">
        <f t="shared" si="7"/>
        <v>395.3380618812657</v>
      </c>
      <c r="J43" s="146">
        <f t="shared" si="7"/>
        <v>231.87</v>
      </c>
      <c r="K43" s="70">
        <f t="shared" si="7"/>
        <v>1219.214</v>
      </c>
      <c r="L43" s="71">
        <f t="shared" si="7"/>
        <v>34.777</v>
      </c>
      <c r="M43" s="336">
        <f t="shared" si="7"/>
        <v>9135.957562436639</v>
      </c>
    </row>
    <row r="44" spans="1:13" ht="12.75">
      <c r="A44" s="334">
        <v>41153</v>
      </c>
      <c r="B44" s="331">
        <v>6</v>
      </c>
      <c r="C44" s="331">
        <v>15</v>
      </c>
      <c r="D44" s="70">
        <f t="shared" si="7"/>
        <v>133.433</v>
      </c>
      <c r="E44" s="70">
        <f t="shared" si="7"/>
        <v>2041.876</v>
      </c>
      <c r="F44" s="70">
        <f t="shared" si="7"/>
        <v>635.346</v>
      </c>
      <c r="G44" s="146">
        <f t="shared" si="7"/>
        <v>953.936</v>
      </c>
      <c r="H44" s="70">
        <f t="shared" si="7"/>
        <v>4078.228992662939</v>
      </c>
      <c r="I44" s="70">
        <f t="shared" si="7"/>
        <v>459.682</v>
      </c>
      <c r="J44" s="146">
        <f t="shared" si="7"/>
        <v>244.098</v>
      </c>
      <c r="K44" s="70">
        <f t="shared" si="7"/>
        <v>1198.034</v>
      </c>
      <c r="L44" s="71">
        <f t="shared" si="7"/>
        <v>22.168</v>
      </c>
      <c r="M44" s="336">
        <f t="shared" si="7"/>
        <v>8568.76799266294</v>
      </c>
    </row>
    <row r="45" spans="1:13" ht="12.75">
      <c r="A45" s="334">
        <v>41183</v>
      </c>
      <c r="B45" s="331">
        <v>31</v>
      </c>
      <c r="C45" s="331">
        <v>8</v>
      </c>
      <c r="D45" s="70">
        <f t="shared" si="7"/>
        <v>134.958</v>
      </c>
      <c r="E45" s="70">
        <f t="shared" si="7"/>
        <v>2122.405</v>
      </c>
      <c r="F45" s="70">
        <f t="shared" si="7"/>
        <v>651.408</v>
      </c>
      <c r="G45" s="146">
        <f t="shared" si="7"/>
        <v>968.369</v>
      </c>
      <c r="H45" s="70">
        <f t="shared" si="7"/>
        <v>3209.306</v>
      </c>
      <c r="I45" s="70">
        <f t="shared" si="7"/>
        <v>426.492</v>
      </c>
      <c r="J45" s="146">
        <f t="shared" si="7"/>
        <v>259.432</v>
      </c>
      <c r="K45" s="70">
        <f t="shared" si="7"/>
        <v>1227.801</v>
      </c>
      <c r="L45" s="71">
        <f t="shared" si="7"/>
        <v>19.37</v>
      </c>
      <c r="M45" s="336">
        <f t="shared" si="7"/>
        <v>7791.740000000001</v>
      </c>
    </row>
    <row r="46" spans="1:13" ht="12.75">
      <c r="A46" s="334">
        <v>41214</v>
      </c>
      <c r="B46" s="331">
        <v>21</v>
      </c>
      <c r="C46" s="331">
        <v>18</v>
      </c>
      <c r="D46" s="70">
        <f t="shared" si="7"/>
        <v>142.797</v>
      </c>
      <c r="E46" s="70">
        <f t="shared" si="7"/>
        <v>2200.638</v>
      </c>
      <c r="F46" s="70">
        <f t="shared" si="7"/>
        <v>696.877</v>
      </c>
      <c r="G46" s="146">
        <f t="shared" si="7"/>
        <v>1019.576</v>
      </c>
      <c r="H46" s="70">
        <f t="shared" si="7"/>
        <v>3615.151</v>
      </c>
      <c r="I46" s="70">
        <f t="shared" si="7"/>
        <v>447.743</v>
      </c>
      <c r="J46" s="146">
        <f t="shared" si="7"/>
        <v>263.804</v>
      </c>
      <c r="K46" s="70">
        <f t="shared" si="7"/>
        <v>1283.38</v>
      </c>
      <c r="L46" s="71">
        <f t="shared" si="7"/>
        <v>25.498</v>
      </c>
      <c r="M46" s="336">
        <f t="shared" si="7"/>
        <v>8412.083999999999</v>
      </c>
    </row>
    <row r="47" spans="1:13" ht="12.75">
      <c r="A47" s="334">
        <v>41244</v>
      </c>
      <c r="B47" s="331">
        <v>12</v>
      </c>
      <c r="C47" s="331">
        <v>18</v>
      </c>
      <c r="D47" s="70">
        <f t="shared" si="7"/>
        <v>156.465</v>
      </c>
      <c r="E47" s="70">
        <f t="shared" si="7"/>
        <v>2345.111</v>
      </c>
      <c r="F47" s="70">
        <f t="shared" si="7"/>
        <v>726.85</v>
      </c>
      <c r="G47" s="146">
        <f t="shared" si="7"/>
        <v>1048.085</v>
      </c>
      <c r="H47" s="70">
        <f t="shared" si="7"/>
        <v>3552.203905984675</v>
      </c>
      <c r="I47" s="70">
        <f t="shared" si="7"/>
        <v>463.321</v>
      </c>
      <c r="J47" s="146">
        <f t="shared" si="7"/>
        <v>257.768</v>
      </c>
      <c r="K47" s="70">
        <f t="shared" si="7"/>
        <v>1305.853</v>
      </c>
      <c r="L47" s="71">
        <f t="shared" si="7"/>
        <v>27.972</v>
      </c>
      <c r="M47" s="336">
        <f t="shared" si="7"/>
        <v>8577.775905984674</v>
      </c>
    </row>
    <row r="48" spans="1:13" ht="12.75">
      <c r="A48" s="334">
        <v>41275</v>
      </c>
      <c r="B48" s="331">
        <v>10</v>
      </c>
      <c r="C48" s="331">
        <v>8</v>
      </c>
      <c r="D48" s="70">
        <f t="shared" si="7"/>
        <v>166.086</v>
      </c>
      <c r="E48" s="70">
        <f t="shared" si="7"/>
        <v>2618.277</v>
      </c>
      <c r="F48" s="70">
        <f t="shared" si="7"/>
        <v>829.141</v>
      </c>
      <c r="G48" s="146">
        <f t="shared" si="7"/>
        <v>1015.411</v>
      </c>
      <c r="H48" s="70">
        <f t="shared" si="7"/>
        <v>3122.867525925477</v>
      </c>
      <c r="I48" s="70">
        <f t="shared" si="7"/>
        <v>449.888</v>
      </c>
      <c r="J48" s="146">
        <f t="shared" si="7"/>
        <v>258.191</v>
      </c>
      <c r="K48" s="70">
        <f t="shared" si="7"/>
        <v>1273.6019999999999</v>
      </c>
      <c r="L48" s="71">
        <f t="shared" si="7"/>
        <v>23.041</v>
      </c>
      <c r="M48" s="336">
        <f t="shared" si="7"/>
        <v>8482.902525925476</v>
      </c>
    </row>
    <row r="49" spans="1:13" ht="12.75">
      <c r="A49" s="334">
        <v>41306</v>
      </c>
      <c r="B49" s="331">
        <v>5</v>
      </c>
      <c r="C49" s="331">
        <v>8</v>
      </c>
      <c r="D49" s="70">
        <f t="shared" si="7"/>
        <v>154.692</v>
      </c>
      <c r="E49" s="70">
        <f t="shared" si="7"/>
        <v>2446.135</v>
      </c>
      <c r="F49" s="70">
        <f t="shared" si="7"/>
        <v>680.854</v>
      </c>
      <c r="G49" s="146">
        <f t="shared" si="7"/>
        <v>986.583</v>
      </c>
      <c r="H49" s="70">
        <f t="shared" si="7"/>
        <v>3204.115</v>
      </c>
      <c r="I49" s="70">
        <f t="shared" si="7"/>
        <v>428.509</v>
      </c>
      <c r="J49" s="146">
        <f t="shared" si="7"/>
        <v>273.067</v>
      </c>
      <c r="K49" s="70">
        <f t="shared" si="7"/>
        <v>1259.65</v>
      </c>
      <c r="L49" s="71">
        <f t="shared" si="7"/>
        <v>26.364</v>
      </c>
      <c r="M49" s="336">
        <f t="shared" si="7"/>
        <v>8200.319</v>
      </c>
    </row>
    <row r="50" spans="1:13" ht="12.75">
      <c r="A50" s="334">
        <v>41334</v>
      </c>
      <c r="B50" s="331">
        <v>7</v>
      </c>
      <c r="C50" s="331">
        <v>8</v>
      </c>
      <c r="D50" s="70">
        <f t="shared" si="7"/>
        <v>151.713</v>
      </c>
      <c r="E50" s="70">
        <f t="shared" si="7"/>
        <v>2261.353</v>
      </c>
      <c r="F50" s="70">
        <f t="shared" si="7"/>
        <v>660.463</v>
      </c>
      <c r="G50" s="146">
        <f t="shared" si="7"/>
        <v>982.315</v>
      </c>
      <c r="H50" s="70">
        <f t="shared" si="7"/>
        <v>3089.506</v>
      </c>
      <c r="I50" s="70">
        <f t="shared" si="7"/>
        <v>409.871</v>
      </c>
      <c r="J50" s="146">
        <f t="shared" si="7"/>
        <v>277.164</v>
      </c>
      <c r="K50" s="70">
        <f t="shared" si="7"/>
        <v>1259.479</v>
      </c>
      <c r="L50" s="71">
        <f t="shared" si="7"/>
        <v>20.74</v>
      </c>
      <c r="M50" s="336">
        <f t="shared" si="7"/>
        <v>7853.125</v>
      </c>
    </row>
    <row r="51" spans="1:13" ht="12.75">
      <c r="A51" s="334">
        <v>41365</v>
      </c>
      <c r="B51" s="331">
        <v>3</v>
      </c>
      <c r="C51" s="331">
        <v>8</v>
      </c>
      <c r="D51" s="70">
        <f t="shared" si="7"/>
        <v>139.328</v>
      </c>
      <c r="E51" s="70">
        <f t="shared" si="7"/>
        <v>2155.907</v>
      </c>
      <c r="F51" s="70">
        <f t="shared" si="7"/>
        <v>571.796</v>
      </c>
      <c r="G51" s="146">
        <f t="shared" si="7"/>
        <v>946.889</v>
      </c>
      <c r="H51" s="70">
        <f t="shared" si="7"/>
        <v>3043.785</v>
      </c>
      <c r="I51" s="70">
        <f t="shared" si="7"/>
        <v>407.779</v>
      </c>
      <c r="J51" s="146">
        <f t="shared" si="7"/>
        <v>271.09</v>
      </c>
      <c r="K51" s="70">
        <f t="shared" si="7"/>
        <v>1217.979</v>
      </c>
      <c r="L51" s="71">
        <f t="shared" si="7"/>
        <v>20.481</v>
      </c>
      <c r="M51" s="336">
        <f t="shared" si="7"/>
        <v>7557.054999999999</v>
      </c>
    </row>
    <row r="52" spans="1:13" ht="13.5" thickBot="1">
      <c r="A52" s="334">
        <v>41395</v>
      </c>
      <c r="B52" s="331">
        <v>14</v>
      </c>
      <c r="C52" s="331">
        <v>14</v>
      </c>
      <c r="D52" s="70">
        <f t="shared" si="7"/>
        <v>125.251</v>
      </c>
      <c r="E52" s="70">
        <f t="shared" si="7"/>
        <v>1792.359</v>
      </c>
      <c r="F52" s="70">
        <f t="shared" si="7"/>
        <v>559.806</v>
      </c>
      <c r="G52" s="146">
        <f t="shared" si="7"/>
        <v>935.165</v>
      </c>
      <c r="H52" s="70">
        <f t="shared" si="7"/>
        <v>3981.181</v>
      </c>
      <c r="I52" s="70">
        <f t="shared" si="7"/>
        <v>483.953</v>
      </c>
      <c r="J52" s="146">
        <f t="shared" si="7"/>
        <v>258.296</v>
      </c>
      <c r="K52" s="70">
        <f t="shared" si="7"/>
        <v>1193.461</v>
      </c>
      <c r="L52" s="71">
        <f t="shared" si="7"/>
        <v>26.074</v>
      </c>
      <c r="M52" s="336">
        <f t="shared" si="7"/>
        <v>8162.084999999999</v>
      </c>
    </row>
    <row r="53" spans="4:13" ht="13.5" thickBot="1">
      <c r="D53" s="73">
        <f aca="true" t="shared" si="8" ref="D53:M53">SUM(D41:D52)</f>
        <v>1759.067</v>
      </c>
      <c r="E53" s="73">
        <f t="shared" si="8"/>
        <v>26457.282</v>
      </c>
      <c r="F53" s="73">
        <f t="shared" si="8"/>
        <v>8142.993</v>
      </c>
      <c r="G53" s="147">
        <f t="shared" si="8"/>
        <v>11859.32</v>
      </c>
      <c r="H53" s="73">
        <f t="shared" si="8"/>
        <v>43403.33137528732</v>
      </c>
      <c r="I53" s="73">
        <f t="shared" si="8"/>
        <v>5407.270610531099</v>
      </c>
      <c r="J53" s="147">
        <f t="shared" si="8"/>
        <v>3066.199</v>
      </c>
      <c r="K53" s="73">
        <f t="shared" si="8"/>
        <v>14925.518999999998</v>
      </c>
      <c r="L53" s="74">
        <f t="shared" si="8"/>
        <v>324.57</v>
      </c>
      <c r="M53" s="73">
        <f t="shared" si="8"/>
        <v>100420.0329858184</v>
      </c>
    </row>
    <row r="54" spans="7:10" ht="29.25" customHeight="1" thickTop="1">
      <c r="G54" s="315"/>
      <c r="H54" s="75" t="s">
        <v>463</v>
      </c>
      <c r="I54" s="76" t="s">
        <v>464</v>
      </c>
      <c r="J54" s="315"/>
    </row>
    <row r="55" spans="1:10" ht="13.5" thickBot="1">
      <c r="A55" s="246"/>
      <c r="B55" s="246"/>
      <c r="C55" s="246"/>
      <c r="G55" s="148"/>
      <c r="H55" s="69" t="s">
        <v>646</v>
      </c>
      <c r="J55" s="315"/>
    </row>
    <row r="56" spans="4:13" ht="13.5" thickBot="1">
      <c r="D56" s="208" t="s">
        <v>447</v>
      </c>
      <c r="E56" s="210"/>
      <c r="F56" s="210"/>
      <c r="G56" s="144"/>
      <c r="H56" s="210"/>
      <c r="I56" s="210"/>
      <c r="J56" s="144"/>
      <c r="K56" s="210"/>
      <c r="L56" s="209" t="s">
        <v>154</v>
      </c>
      <c r="M56" s="211"/>
    </row>
    <row r="57" spans="1:13" ht="12.75">
      <c r="A57" s="332" t="s">
        <v>448</v>
      </c>
      <c r="B57" s="333" t="s">
        <v>449</v>
      </c>
      <c r="C57" s="333" t="s">
        <v>450</v>
      </c>
      <c r="D57" s="126" t="s">
        <v>453</v>
      </c>
      <c r="E57" s="126" t="s">
        <v>451</v>
      </c>
      <c r="F57" s="126" t="s">
        <v>452</v>
      </c>
      <c r="G57" s="145" t="s">
        <v>454</v>
      </c>
      <c r="H57" s="126" t="s">
        <v>457</v>
      </c>
      <c r="I57" s="126" t="s">
        <v>455</v>
      </c>
      <c r="J57" s="145" t="s">
        <v>456</v>
      </c>
      <c r="K57" s="126" t="s">
        <v>585</v>
      </c>
      <c r="L57" s="127"/>
      <c r="M57" s="130" t="s">
        <v>225</v>
      </c>
    </row>
    <row r="58" spans="1:13" ht="12.75">
      <c r="A58" s="334">
        <v>41061</v>
      </c>
      <c r="B58" s="331">
        <v>21</v>
      </c>
      <c r="C58" s="331">
        <v>15</v>
      </c>
      <c r="D58" s="70"/>
      <c r="E58" s="70"/>
      <c r="F58" s="70"/>
      <c r="G58" s="146"/>
      <c r="H58" s="70"/>
      <c r="I58" s="70"/>
      <c r="J58" s="146"/>
      <c r="K58" s="70">
        <f aca="true" t="shared" si="9" ref="K58:K69">+G58+J58</f>
        <v>0</v>
      </c>
      <c r="L58" s="71"/>
      <c r="M58" s="72">
        <f>+D58+E58+F58+H58+I58+K58+L58</f>
        <v>0</v>
      </c>
    </row>
    <row r="59" spans="1:13" ht="12.75">
      <c r="A59" s="334">
        <v>41091</v>
      </c>
      <c r="B59" s="331">
        <v>16</v>
      </c>
      <c r="C59" s="331">
        <v>15</v>
      </c>
      <c r="D59" s="70"/>
      <c r="E59" s="70"/>
      <c r="F59" s="70"/>
      <c r="G59" s="146"/>
      <c r="H59" s="70"/>
      <c r="I59" s="70"/>
      <c r="J59" s="146"/>
      <c r="K59" s="70">
        <f t="shared" si="9"/>
        <v>0</v>
      </c>
      <c r="L59" s="71"/>
      <c r="M59" s="72">
        <f aca="true" t="shared" si="10" ref="M59:M69">+D59+E59+F59+H59+I59+K59+L59</f>
        <v>0</v>
      </c>
    </row>
    <row r="60" spans="1:13" ht="12.75">
      <c r="A60" s="334">
        <v>41122</v>
      </c>
      <c r="B60" s="331">
        <v>23</v>
      </c>
      <c r="C60" s="331">
        <v>15</v>
      </c>
      <c r="D60" s="70"/>
      <c r="E60" s="70"/>
      <c r="F60" s="70"/>
      <c r="G60" s="146"/>
      <c r="H60" s="70"/>
      <c r="I60" s="70"/>
      <c r="J60" s="146"/>
      <c r="K60" s="70">
        <f t="shared" si="9"/>
        <v>0</v>
      </c>
      <c r="L60" s="71"/>
      <c r="M60" s="72">
        <f t="shared" si="10"/>
        <v>0</v>
      </c>
    </row>
    <row r="61" spans="1:13" ht="12.75">
      <c r="A61" s="334">
        <v>41153</v>
      </c>
      <c r="B61" s="331">
        <v>6</v>
      </c>
      <c r="C61" s="331">
        <v>15</v>
      </c>
      <c r="D61" s="70"/>
      <c r="E61" s="70"/>
      <c r="F61" s="70"/>
      <c r="G61" s="146"/>
      <c r="H61" s="70"/>
      <c r="I61" s="70"/>
      <c r="J61" s="146"/>
      <c r="K61" s="70">
        <f t="shared" si="9"/>
        <v>0</v>
      </c>
      <c r="L61" s="71"/>
      <c r="M61" s="72">
        <f t="shared" si="10"/>
        <v>0</v>
      </c>
    </row>
    <row r="62" spans="1:13" ht="12.75">
      <c r="A62" s="334">
        <v>41183</v>
      </c>
      <c r="B62" s="331">
        <v>31</v>
      </c>
      <c r="C62" s="331">
        <v>8</v>
      </c>
      <c r="D62" s="70"/>
      <c r="E62" s="70"/>
      <c r="F62" s="70"/>
      <c r="G62" s="146"/>
      <c r="H62" s="70"/>
      <c r="I62" s="70"/>
      <c r="J62" s="146"/>
      <c r="K62" s="70">
        <f t="shared" si="9"/>
        <v>0</v>
      </c>
      <c r="L62" s="71"/>
      <c r="M62" s="72">
        <f t="shared" si="10"/>
        <v>0</v>
      </c>
    </row>
    <row r="63" spans="1:13" ht="12.75">
      <c r="A63" s="334">
        <v>41214</v>
      </c>
      <c r="B63" s="331">
        <v>21</v>
      </c>
      <c r="C63" s="331">
        <v>18</v>
      </c>
      <c r="D63" s="70"/>
      <c r="E63" s="70"/>
      <c r="F63" s="70"/>
      <c r="G63" s="146"/>
      <c r="H63" s="70"/>
      <c r="I63" s="70"/>
      <c r="J63" s="146"/>
      <c r="K63" s="70">
        <f t="shared" si="9"/>
        <v>0</v>
      </c>
      <c r="L63" s="71"/>
      <c r="M63" s="72">
        <f t="shared" si="10"/>
        <v>0</v>
      </c>
    </row>
    <row r="64" spans="1:13" ht="12.75">
      <c r="A64" s="334">
        <v>41244</v>
      </c>
      <c r="B64" s="331">
        <v>12</v>
      </c>
      <c r="C64" s="331">
        <v>18</v>
      </c>
      <c r="D64" s="70"/>
      <c r="E64" s="70"/>
      <c r="F64" s="70"/>
      <c r="G64" s="146"/>
      <c r="H64" s="70"/>
      <c r="I64" s="70"/>
      <c r="J64" s="146"/>
      <c r="K64" s="70">
        <f t="shared" si="9"/>
        <v>0</v>
      </c>
      <c r="L64" s="71"/>
      <c r="M64" s="72">
        <f t="shared" si="10"/>
        <v>0</v>
      </c>
    </row>
    <row r="65" spans="1:13" ht="12.75">
      <c r="A65" s="334">
        <v>41275</v>
      </c>
      <c r="B65" s="331">
        <v>10</v>
      </c>
      <c r="C65" s="331">
        <v>8</v>
      </c>
      <c r="D65" s="70"/>
      <c r="E65" s="70"/>
      <c r="F65" s="70"/>
      <c r="G65" s="146"/>
      <c r="H65" s="70"/>
      <c r="I65" s="70"/>
      <c r="J65" s="146"/>
      <c r="K65" s="70">
        <f t="shared" si="9"/>
        <v>0</v>
      </c>
      <c r="L65" s="71"/>
      <c r="M65" s="72">
        <f t="shared" si="10"/>
        <v>0</v>
      </c>
    </row>
    <row r="66" spans="1:13" ht="12.75">
      <c r="A66" s="334">
        <v>41306</v>
      </c>
      <c r="B66" s="331">
        <v>5</v>
      </c>
      <c r="C66" s="331">
        <v>8</v>
      </c>
      <c r="D66" s="70"/>
      <c r="E66" s="70"/>
      <c r="F66" s="70"/>
      <c r="G66" s="146"/>
      <c r="H66" s="70"/>
      <c r="I66" s="70"/>
      <c r="J66" s="146"/>
      <c r="K66" s="70">
        <f t="shared" si="9"/>
        <v>0</v>
      </c>
      <c r="L66" s="71"/>
      <c r="M66" s="72">
        <f t="shared" si="10"/>
        <v>0</v>
      </c>
    </row>
    <row r="67" spans="1:13" ht="12.75">
      <c r="A67" s="334">
        <v>41334</v>
      </c>
      <c r="B67" s="331">
        <v>7</v>
      </c>
      <c r="C67" s="331">
        <v>8</v>
      </c>
      <c r="D67" s="70"/>
      <c r="E67" s="70"/>
      <c r="F67" s="70"/>
      <c r="G67" s="146"/>
      <c r="H67" s="70"/>
      <c r="I67" s="70"/>
      <c r="J67" s="146"/>
      <c r="K67" s="70">
        <f t="shared" si="9"/>
        <v>0</v>
      </c>
      <c r="L67" s="71"/>
      <c r="M67" s="72">
        <f t="shared" si="10"/>
        <v>0</v>
      </c>
    </row>
    <row r="68" spans="1:13" ht="12.75">
      <c r="A68" s="334">
        <v>41365</v>
      </c>
      <c r="B68" s="331">
        <v>3</v>
      </c>
      <c r="C68" s="331">
        <v>8</v>
      </c>
      <c r="D68" s="70"/>
      <c r="E68" s="70"/>
      <c r="F68" s="70"/>
      <c r="G68" s="146"/>
      <c r="H68" s="70"/>
      <c r="I68" s="70"/>
      <c r="J68" s="146"/>
      <c r="K68" s="70">
        <f t="shared" si="9"/>
        <v>0</v>
      </c>
      <c r="L68" s="71"/>
      <c r="M68" s="72">
        <f t="shared" si="10"/>
        <v>0</v>
      </c>
    </row>
    <row r="69" spans="1:13" ht="13.5" thickBot="1">
      <c r="A69" s="334">
        <v>41395</v>
      </c>
      <c r="B69" s="331">
        <v>14</v>
      </c>
      <c r="C69" s="331">
        <v>14</v>
      </c>
      <c r="D69" s="70"/>
      <c r="E69" s="70"/>
      <c r="F69" s="70"/>
      <c r="G69" s="146"/>
      <c r="H69" s="70"/>
      <c r="I69" s="70"/>
      <c r="J69" s="146"/>
      <c r="K69" s="70">
        <f t="shared" si="9"/>
        <v>0</v>
      </c>
      <c r="L69" s="71"/>
      <c r="M69" s="72">
        <f t="shared" si="10"/>
        <v>0</v>
      </c>
    </row>
    <row r="70" spans="4:13" ht="13.5" thickBot="1">
      <c r="D70" s="73">
        <f aca="true" t="shared" si="11" ref="D70:M70">SUM(D58:D69)</f>
        <v>0</v>
      </c>
      <c r="E70" s="73">
        <f t="shared" si="11"/>
        <v>0</v>
      </c>
      <c r="F70" s="73">
        <f t="shared" si="11"/>
        <v>0</v>
      </c>
      <c r="G70" s="147">
        <f t="shared" si="11"/>
        <v>0</v>
      </c>
      <c r="H70" s="73">
        <f t="shared" si="11"/>
        <v>0</v>
      </c>
      <c r="I70" s="73">
        <f t="shared" si="11"/>
        <v>0</v>
      </c>
      <c r="J70" s="147">
        <f t="shared" si="11"/>
        <v>0</v>
      </c>
      <c r="K70" s="73">
        <f t="shared" si="11"/>
        <v>0</v>
      </c>
      <c r="L70" s="74">
        <f t="shared" si="11"/>
        <v>0</v>
      </c>
      <c r="M70" s="73">
        <f t="shared" si="11"/>
        <v>0</v>
      </c>
    </row>
    <row r="71" spans="7:10" ht="35.25" thickBot="1" thickTop="1">
      <c r="G71" s="315"/>
      <c r="H71" s="75" t="s">
        <v>459</v>
      </c>
      <c r="I71" s="68" t="s">
        <v>460</v>
      </c>
      <c r="J71" s="315"/>
    </row>
    <row r="72" spans="1:13" ht="16.5" thickBot="1">
      <c r="A72" s="340"/>
      <c r="B72" s="341"/>
      <c r="C72" s="342"/>
      <c r="D72" s="212" t="s">
        <v>549</v>
      </c>
      <c r="E72" s="210"/>
      <c r="F72" s="210"/>
      <c r="G72" s="144"/>
      <c r="H72" s="210"/>
      <c r="I72" s="210"/>
      <c r="J72" s="144"/>
      <c r="K72" s="210"/>
      <c r="L72" s="209"/>
      <c r="M72" s="213"/>
    </row>
    <row r="73" spans="1:13" ht="13.5" thickBot="1">
      <c r="A73" s="340"/>
      <c r="B73" s="342"/>
      <c r="C73" s="342"/>
      <c r="D73" s="208" t="s">
        <v>447</v>
      </c>
      <c r="E73" s="210"/>
      <c r="F73" s="210"/>
      <c r="G73" s="144"/>
      <c r="H73" s="210"/>
      <c r="I73" s="210"/>
      <c r="J73" s="144"/>
      <c r="K73" s="210"/>
      <c r="L73" s="209" t="s">
        <v>154</v>
      </c>
      <c r="M73" s="211"/>
    </row>
    <row r="74" spans="1:13" ht="12.75">
      <c r="A74" s="332" t="s">
        <v>448</v>
      </c>
      <c r="B74" s="333" t="s">
        <v>449</v>
      </c>
      <c r="C74" s="333" t="s">
        <v>450</v>
      </c>
      <c r="D74" s="128" t="s">
        <v>453</v>
      </c>
      <c r="E74" s="128" t="s">
        <v>451</v>
      </c>
      <c r="F74" s="128" t="s">
        <v>452</v>
      </c>
      <c r="G74" s="145" t="s">
        <v>454</v>
      </c>
      <c r="H74" s="128" t="s">
        <v>457</v>
      </c>
      <c r="I74" s="128" t="s">
        <v>455</v>
      </c>
      <c r="J74" s="145" t="s">
        <v>456</v>
      </c>
      <c r="K74" s="128" t="s">
        <v>585</v>
      </c>
      <c r="L74" s="129"/>
      <c r="M74" s="130" t="s">
        <v>225</v>
      </c>
    </row>
    <row r="75" spans="1:13" ht="12.75">
      <c r="A75" s="334">
        <v>41061</v>
      </c>
      <c r="B75" s="331">
        <v>21</v>
      </c>
      <c r="C75" s="331">
        <v>15</v>
      </c>
      <c r="D75" s="70">
        <f>+D41+D58</f>
        <v>145.929</v>
      </c>
      <c r="E75" s="70">
        <f aca="true" t="shared" si="12" ref="E75:M75">+E41+E58</f>
        <v>1950.616</v>
      </c>
      <c r="F75" s="70">
        <f t="shared" si="12"/>
        <v>669.368</v>
      </c>
      <c r="G75" s="146">
        <f t="shared" si="12"/>
        <v>993.684</v>
      </c>
      <c r="H75" s="70">
        <f t="shared" si="12"/>
        <v>3911.3043244478936</v>
      </c>
      <c r="I75" s="70">
        <f t="shared" si="12"/>
        <v>507.44354864983364</v>
      </c>
      <c r="J75" s="146">
        <f t="shared" si="12"/>
        <v>230.907</v>
      </c>
      <c r="K75" s="70">
        <f t="shared" si="12"/>
        <v>1224.591</v>
      </c>
      <c r="L75" s="71">
        <f t="shared" si="12"/>
        <v>34.443</v>
      </c>
      <c r="M75" s="336">
        <f t="shared" si="12"/>
        <v>8443.694873097726</v>
      </c>
    </row>
    <row r="76" spans="1:13" ht="12.75">
      <c r="A76" s="334">
        <v>41091</v>
      </c>
      <c r="B76" s="331">
        <v>16</v>
      </c>
      <c r="C76" s="331">
        <v>15</v>
      </c>
      <c r="D76" s="70">
        <f aca="true" t="shared" si="13" ref="D76:M86">+D42+D59</f>
        <v>157.382</v>
      </c>
      <c r="E76" s="70">
        <f t="shared" si="13"/>
        <v>2231.712</v>
      </c>
      <c r="F76" s="70">
        <f t="shared" si="13"/>
        <v>737.869</v>
      </c>
      <c r="G76" s="146">
        <f t="shared" si="13"/>
        <v>1021.963</v>
      </c>
      <c r="H76" s="70">
        <f t="shared" si="13"/>
        <v>4274.195125710967</v>
      </c>
      <c r="I76" s="70">
        <f t="shared" si="13"/>
        <v>527.251</v>
      </c>
      <c r="J76" s="146">
        <f t="shared" si="13"/>
        <v>240.512</v>
      </c>
      <c r="K76" s="70">
        <f t="shared" si="13"/>
        <v>1262.475</v>
      </c>
      <c r="L76" s="71">
        <f t="shared" si="13"/>
        <v>43.642</v>
      </c>
      <c r="M76" s="336">
        <f t="shared" si="13"/>
        <v>9234.526125710967</v>
      </c>
    </row>
    <row r="77" spans="1:13" ht="12.75">
      <c r="A77" s="334">
        <v>41122</v>
      </c>
      <c r="B77" s="331">
        <v>23</v>
      </c>
      <c r="C77" s="331">
        <v>15</v>
      </c>
      <c r="D77" s="70">
        <f t="shared" si="13"/>
        <v>151.033</v>
      </c>
      <c r="E77" s="70">
        <f t="shared" si="13"/>
        <v>2290.893</v>
      </c>
      <c r="F77" s="70">
        <f t="shared" si="13"/>
        <v>723.215</v>
      </c>
      <c r="G77" s="146">
        <f t="shared" si="13"/>
        <v>987.344</v>
      </c>
      <c r="H77" s="70">
        <f t="shared" si="13"/>
        <v>4321.487500555372</v>
      </c>
      <c r="I77" s="70">
        <f t="shared" si="13"/>
        <v>395.3380618812657</v>
      </c>
      <c r="J77" s="146">
        <f t="shared" si="13"/>
        <v>231.87</v>
      </c>
      <c r="K77" s="70">
        <f t="shared" si="13"/>
        <v>1219.214</v>
      </c>
      <c r="L77" s="71">
        <f t="shared" si="13"/>
        <v>34.777</v>
      </c>
      <c r="M77" s="336">
        <f t="shared" si="13"/>
        <v>9135.957562436639</v>
      </c>
    </row>
    <row r="78" spans="1:13" ht="12.75">
      <c r="A78" s="334">
        <v>41153</v>
      </c>
      <c r="B78" s="331">
        <v>6</v>
      </c>
      <c r="C78" s="331">
        <v>15</v>
      </c>
      <c r="D78" s="70">
        <f t="shared" si="13"/>
        <v>133.433</v>
      </c>
      <c r="E78" s="70">
        <f t="shared" si="13"/>
        <v>2041.876</v>
      </c>
      <c r="F78" s="70">
        <f t="shared" si="13"/>
        <v>635.346</v>
      </c>
      <c r="G78" s="146">
        <f t="shared" si="13"/>
        <v>953.936</v>
      </c>
      <c r="H78" s="70">
        <f t="shared" si="13"/>
        <v>4078.228992662939</v>
      </c>
      <c r="I78" s="70">
        <f t="shared" si="13"/>
        <v>459.682</v>
      </c>
      <c r="J78" s="146">
        <f t="shared" si="13"/>
        <v>244.098</v>
      </c>
      <c r="K78" s="70">
        <f t="shared" si="13"/>
        <v>1198.034</v>
      </c>
      <c r="L78" s="71">
        <f t="shared" si="13"/>
        <v>22.168</v>
      </c>
      <c r="M78" s="336">
        <f t="shared" si="13"/>
        <v>8568.76799266294</v>
      </c>
    </row>
    <row r="79" spans="1:13" ht="12.75">
      <c r="A79" s="334">
        <v>41183</v>
      </c>
      <c r="B79" s="331">
        <v>31</v>
      </c>
      <c r="C79" s="331">
        <v>8</v>
      </c>
      <c r="D79" s="70">
        <f t="shared" si="13"/>
        <v>134.958</v>
      </c>
      <c r="E79" s="70">
        <f t="shared" si="13"/>
        <v>2122.405</v>
      </c>
      <c r="F79" s="70">
        <f t="shared" si="13"/>
        <v>651.408</v>
      </c>
      <c r="G79" s="146">
        <f t="shared" si="13"/>
        <v>968.369</v>
      </c>
      <c r="H79" s="70">
        <f t="shared" si="13"/>
        <v>3209.306</v>
      </c>
      <c r="I79" s="70">
        <f t="shared" si="13"/>
        <v>426.492</v>
      </c>
      <c r="J79" s="146">
        <f t="shared" si="13"/>
        <v>259.432</v>
      </c>
      <c r="K79" s="70">
        <f t="shared" si="13"/>
        <v>1227.801</v>
      </c>
      <c r="L79" s="71">
        <f t="shared" si="13"/>
        <v>19.37</v>
      </c>
      <c r="M79" s="336">
        <f t="shared" si="13"/>
        <v>7791.740000000001</v>
      </c>
    </row>
    <row r="80" spans="1:13" ht="12.75">
      <c r="A80" s="334">
        <v>41214</v>
      </c>
      <c r="B80" s="331">
        <v>21</v>
      </c>
      <c r="C80" s="331">
        <v>18</v>
      </c>
      <c r="D80" s="70">
        <f t="shared" si="13"/>
        <v>142.797</v>
      </c>
      <c r="E80" s="70">
        <f t="shared" si="13"/>
        <v>2200.638</v>
      </c>
      <c r="F80" s="70">
        <f t="shared" si="13"/>
        <v>696.877</v>
      </c>
      <c r="G80" s="146">
        <f t="shared" si="13"/>
        <v>1019.576</v>
      </c>
      <c r="H80" s="70">
        <f t="shared" si="13"/>
        <v>3615.151</v>
      </c>
      <c r="I80" s="70">
        <f t="shared" si="13"/>
        <v>447.743</v>
      </c>
      <c r="J80" s="146">
        <f t="shared" si="13"/>
        <v>263.804</v>
      </c>
      <c r="K80" s="70">
        <f t="shared" si="13"/>
        <v>1283.38</v>
      </c>
      <c r="L80" s="71">
        <f t="shared" si="13"/>
        <v>25.498</v>
      </c>
      <c r="M80" s="336">
        <f t="shared" si="13"/>
        <v>8412.083999999999</v>
      </c>
    </row>
    <row r="81" spans="1:13" ht="12.75">
      <c r="A81" s="334">
        <v>41244</v>
      </c>
      <c r="B81" s="331">
        <v>12</v>
      </c>
      <c r="C81" s="331">
        <v>18</v>
      </c>
      <c r="D81" s="70">
        <f t="shared" si="13"/>
        <v>156.465</v>
      </c>
      <c r="E81" s="70">
        <f t="shared" si="13"/>
        <v>2345.111</v>
      </c>
      <c r="F81" s="70">
        <f t="shared" si="13"/>
        <v>726.85</v>
      </c>
      <c r="G81" s="146">
        <f t="shared" si="13"/>
        <v>1048.085</v>
      </c>
      <c r="H81" s="70">
        <f t="shared" si="13"/>
        <v>3552.203905984675</v>
      </c>
      <c r="I81" s="70">
        <f t="shared" si="13"/>
        <v>463.321</v>
      </c>
      <c r="J81" s="146">
        <f t="shared" si="13"/>
        <v>257.768</v>
      </c>
      <c r="K81" s="70">
        <f t="shared" si="13"/>
        <v>1305.853</v>
      </c>
      <c r="L81" s="71">
        <f t="shared" si="13"/>
        <v>27.972</v>
      </c>
      <c r="M81" s="336">
        <f t="shared" si="13"/>
        <v>8577.775905984674</v>
      </c>
    </row>
    <row r="82" spans="1:13" ht="12.75">
      <c r="A82" s="334">
        <v>41275</v>
      </c>
      <c r="B82" s="331">
        <v>10</v>
      </c>
      <c r="C82" s="331">
        <v>8</v>
      </c>
      <c r="D82" s="70">
        <f t="shared" si="13"/>
        <v>166.086</v>
      </c>
      <c r="E82" s="70">
        <f t="shared" si="13"/>
        <v>2618.277</v>
      </c>
      <c r="F82" s="70">
        <f t="shared" si="13"/>
        <v>829.141</v>
      </c>
      <c r="G82" s="146">
        <f t="shared" si="13"/>
        <v>1015.411</v>
      </c>
      <c r="H82" s="70">
        <f t="shared" si="13"/>
        <v>3122.867525925477</v>
      </c>
      <c r="I82" s="70">
        <f t="shared" si="13"/>
        <v>449.888</v>
      </c>
      <c r="J82" s="146">
        <f t="shared" si="13"/>
        <v>258.191</v>
      </c>
      <c r="K82" s="70">
        <f t="shared" si="13"/>
        <v>1273.6019999999999</v>
      </c>
      <c r="L82" s="71">
        <f t="shared" si="13"/>
        <v>23.041</v>
      </c>
      <c r="M82" s="336">
        <f t="shared" si="13"/>
        <v>8482.902525925476</v>
      </c>
    </row>
    <row r="83" spans="1:13" ht="12.75">
      <c r="A83" s="334">
        <v>41306</v>
      </c>
      <c r="B83" s="331">
        <v>5</v>
      </c>
      <c r="C83" s="331">
        <v>8</v>
      </c>
      <c r="D83" s="70">
        <f t="shared" si="13"/>
        <v>154.692</v>
      </c>
      <c r="E83" s="70">
        <f t="shared" si="13"/>
        <v>2446.135</v>
      </c>
      <c r="F83" s="70">
        <f t="shared" si="13"/>
        <v>680.854</v>
      </c>
      <c r="G83" s="146">
        <f t="shared" si="13"/>
        <v>986.583</v>
      </c>
      <c r="H83" s="70">
        <f t="shared" si="13"/>
        <v>3204.115</v>
      </c>
      <c r="I83" s="70">
        <f t="shared" si="13"/>
        <v>428.509</v>
      </c>
      <c r="J83" s="146">
        <f t="shared" si="13"/>
        <v>273.067</v>
      </c>
      <c r="K83" s="70">
        <f t="shared" si="13"/>
        <v>1259.65</v>
      </c>
      <c r="L83" s="71">
        <f t="shared" si="13"/>
        <v>26.364</v>
      </c>
      <c r="M83" s="336">
        <f t="shared" si="13"/>
        <v>8200.319</v>
      </c>
    </row>
    <row r="84" spans="1:13" ht="12.75">
      <c r="A84" s="334">
        <v>41334</v>
      </c>
      <c r="B84" s="331">
        <v>7</v>
      </c>
      <c r="C84" s="331">
        <v>8</v>
      </c>
      <c r="D84" s="70">
        <f t="shared" si="13"/>
        <v>151.713</v>
      </c>
      <c r="E84" s="70">
        <f t="shared" si="13"/>
        <v>2261.353</v>
      </c>
      <c r="F84" s="70">
        <f t="shared" si="13"/>
        <v>660.463</v>
      </c>
      <c r="G84" s="146">
        <f t="shared" si="13"/>
        <v>982.315</v>
      </c>
      <c r="H84" s="70">
        <f t="shared" si="13"/>
        <v>3089.506</v>
      </c>
      <c r="I84" s="70">
        <f t="shared" si="13"/>
        <v>409.871</v>
      </c>
      <c r="J84" s="146">
        <f t="shared" si="13"/>
        <v>277.164</v>
      </c>
      <c r="K84" s="70">
        <f t="shared" si="13"/>
        <v>1259.479</v>
      </c>
      <c r="L84" s="71">
        <f t="shared" si="13"/>
        <v>20.74</v>
      </c>
      <c r="M84" s="336">
        <f t="shared" si="13"/>
        <v>7853.125</v>
      </c>
    </row>
    <row r="85" spans="1:13" ht="12.75">
      <c r="A85" s="334">
        <v>41365</v>
      </c>
      <c r="B85" s="331">
        <v>3</v>
      </c>
      <c r="C85" s="331">
        <v>8</v>
      </c>
      <c r="D85" s="70">
        <f t="shared" si="13"/>
        <v>139.328</v>
      </c>
      <c r="E85" s="70">
        <f t="shared" si="13"/>
        <v>2155.907</v>
      </c>
      <c r="F85" s="70">
        <f t="shared" si="13"/>
        <v>571.796</v>
      </c>
      <c r="G85" s="146">
        <f t="shared" si="13"/>
        <v>946.889</v>
      </c>
      <c r="H85" s="70">
        <f t="shared" si="13"/>
        <v>3043.785</v>
      </c>
      <c r="I85" s="70">
        <f t="shared" si="13"/>
        <v>407.779</v>
      </c>
      <c r="J85" s="146">
        <f t="shared" si="13"/>
        <v>271.09</v>
      </c>
      <c r="K85" s="70">
        <f t="shared" si="13"/>
        <v>1217.979</v>
      </c>
      <c r="L85" s="71">
        <f t="shared" si="13"/>
        <v>20.481</v>
      </c>
      <c r="M85" s="336">
        <f t="shared" si="13"/>
        <v>7557.054999999999</v>
      </c>
    </row>
    <row r="86" spans="1:13" ht="13.5" thickBot="1">
      <c r="A86" s="334">
        <v>41395</v>
      </c>
      <c r="B86" s="331">
        <v>14</v>
      </c>
      <c r="C86" s="331">
        <v>14</v>
      </c>
      <c r="D86" s="70">
        <f t="shared" si="13"/>
        <v>125.251</v>
      </c>
      <c r="E86" s="70">
        <f t="shared" si="13"/>
        <v>1792.359</v>
      </c>
      <c r="F86" s="70">
        <f t="shared" si="13"/>
        <v>559.806</v>
      </c>
      <c r="G86" s="146">
        <f t="shared" si="13"/>
        <v>935.165</v>
      </c>
      <c r="H86" s="70">
        <f t="shared" si="13"/>
        <v>3981.181</v>
      </c>
      <c r="I86" s="70">
        <f t="shared" si="13"/>
        <v>483.953</v>
      </c>
      <c r="J86" s="146">
        <f t="shared" si="13"/>
        <v>258.296</v>
      </c>
      <c r="K86" s="70">
        <f t="shared" si="13"/>
        <v>1193.461</v>
      </c>
      <c r="L86" s="71">
        <f t="shared" si="13"/>
        <v>26.074</v>
      </c>
      <c r="M86" s="336">
        <f t="shared" si="13"/>
        <v>8162.084999999999</v>
      </c>
    </row>
    <row r="87" spans="1:14" ht="13.5" thickBot="1">
      <c r="A87" s="340"/>
      <c r="B87" s="342"/>
      <c r="C87" s="342"/>
      <c r="D87" s="73">
        <f aca="true" t="shared" si="14" ref="D87:M87">SUM(D75:D86)</f>
        <v>1759.067</v>
      </c>
      <c r="E87" s="73">
        <f t="shared" si="14"/>
        <v>26457.282</v>
      </c>
      <c r="F87" s="73">
        <f t="shared" si="14"/>
        <v>8142.993</v>
      </c>
      <c r="G87" s="147">
        <f t="shared" si="14"/>
        <v>11859.32</v>
      </c>
      <c r="H87" s="73">
        <f t="shared" si="14"/>
        <v>43403.33137528732</v>
      </c>
      <c r="I87" s="73">
        <f t="shared" si="14"/>
        <v>5407.270610531099</v>
      </c>
      <c r="J87" s="147">
        <f t="shared" si="14"/>
        <v>3066.199</v>
      </c>
      <c r="K87" s="73">
        <f t="shared" si="14"/>
        <v>14925.518999999998</v>
      </c>
      <c r="L87" s="74">
        <f t="shared" si="14"/>
        <v>324.57</v>
      </c>
      <c r="M87" s="73">
        <f t="shared" si="14"/>
        <v>100420.0329858184</v>
      </c>
      <c r="N87" s="343"/>
    </row>
    <row r="88" spans="4:13" ht="13.5" thickTop="1">
      <c r="D88" s="70"/>
      <c r="E88" s="70"/>
      <c r="F88" s="70"/>
      <c r="G88" s="70"/>
      <c r="H88" s="70"/>
      <c r="I88" s="72"/>
      <c r="J88" s="70"/>
      <c r="K88" s="248"/>
      <c r="L88" s="71"/>
      <c r="M88" s="248"/>
    </row>
    <row r="89" spans="4:14" ht="12.75"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44"/>
    </row>
    <row r="90" spans="4:13" ht="12.75">
      <c r="D90" s="345"/>
      <c r="E90" s="345"/>
      <c r="F90" s="345"/>
      <c r="G90" s="345"/>
      <c r="H90" s="345"/>
      <c r="I90" s="345"/>
      <c r="J90" s="345"/>
      <c r="K90" s="345"/>
      <c r="L90" s="345"/>
      <c r="M90" s="345"/>
    </row>
    <row r="91" spans="4:13" ht="12.75">
      <c r="D91" s="346"/>
      <c r="E91" s="346"/>
      <c r="F91" s="346"/>
      <c r="G91" s="346"/>
      <c r="H91" s="346"/>
      <c r="I91" s="346"/>
      <c r="J91" s="346"/>
      <c r="K91" s="346"/>
      <c r="L91" s="346"/>
      <c r="M91" s="346"/>
    </row>
  </sheetData>
  <sheetProtection/>
  <printOptions/>
  <pageMargins left="1" right="0" top="0.65" bottom="0.64" header="0.5" footer="0.34"/>
  <pageSetup cellComments="asDisplayed" fitToHeight="1" fitToWidth="1" horizontalDpi="600" verticalDpi="600" orientation="portrait" scale="58" r:id="rId1"/>
  <headerFooter alignWithMargins="0">
    <oddFooter>&amp;CPage 11.&amp;P+14
ALLOCATIONS USING PRO FORMA LOADS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P95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2" width="10.00390625" style="246" customWidth="1"/>
    <col min="3" max="3" width="11.28125" style="246" customWidth="1"/>
    <col min="4" max="4" width="14.00390625" style="246" bestFit="1" customWidth="1"/>
    <col min="5" max="5" width="13.140625" style="246" customWidth="1"/>
    <col min="6" max="6" width="13.421875" style="246" hidden="1" customWidth="1"/>
    <col min="7" max="7" width="12.28125" style="246" customWidth="1"/>
    <col min="8" max="8" width="13.57421875" style="246" bestFit="1" customWidth="1"/>
    <col min="9" max="9" width="13.421875" style="246" hidden="1" customWidth="1"/>
    <col min="10" max="10" width="13.421875" style="246" bestFit="1" customWidth="1"/>
    <col min="11" max="11" width="14.00390625" style="246" bestFit="1" customWidth="1"/>
    <col min="12" max="12" width="14.7109375" style="246" customWidth="1"/>
    <col min="13" max="13" width="3.140625" style="248" customWidth="1"/>
    <col min="14" max="14" width="13.140625" style="246" customWidth="1"/>
    <col min="15" max="15" width="13.28125" style="246" customWidth="1"/>
    <col min="16" max="16384" width="9.140625" style="246" customWidth="1"/>
  </cols>
  <sheetData>
    <row r="1" spans="1:9" ht="12.75">
      <c r="A1" s="2" t="str">
        <f>'11.2 through 11.14'!A2</f>
        <v>Pro Forma Factors May 31, 2013</v>
      </c>
      <c r="F1" s="148" t="s">
        <v>586</v>
      </c>
      <c r="I1" s="148" t="s">
        <v>586</v>
      </c>
    </row>
    <row r="2" spans="1:9" ht="12.75">
      <c r="A2" s="77" t="str">
        <f>'11.15 '!A2</f>
        <v>Utah General Rate Case - May 2013</v>
      </c>
      <c r="F2" s="315"/>
      <c r="I2" s="315"/>
    </row>
    <row r="3" spans="1:9" ht="13.5" thickBot="1">
      <c r="A3" s="2" t="s">
        <v>465</v>
      </c>
      <c r="F3" s="315"/>
      <c r="I3" s="315"/>
    </row>
    <row r="4" spans="3:12" ht="13.5" thickBot="1">
      <c r="C4" s="208" t="s">
        <v>647</v>
      </c>
      <c r="D4" s="210"/>
      <c r="E4" s="210"/>
      <c r="F4" s="144"/>
      <c r="G4" s="210"/>
      <c r="H4" s="210"/>
      <c r="I4" s="144"/>
      <c r="J4" s="210"/>
      <c r="K4" s="213"/>
      <c r="L4" s="248"/>
    </row>
    <row r="5" spans="3:13" ht="13.5" thickBot="1">
      <c r="C5" s="208" t="s">
        <v>447</v>
      </c>
      <c r="D5" s="210"/>
      <c r="E5" s="210"/>
      <c r="F5" s="144"/>
      <c r="G5" s="210"/>
      <c r="H5" s="210"/>
      <c r="I5" s="149"/>
      <c r="J5" s="213"/>
      <c r="K5" s="213" t="s">
        <v>154</v>
      </c>
      <c r="L5" s="211"/>
      <c r="M5" s="316"/>
    </row>
    <row r="6" spans="1:13" ht="12.75">
      <c r="A6" s="317" t="s">
        <v>527</v>
      </c>
      <c r="B6" s="317" t="s">
        <v>448</v>
      </c>
      <c r="C6" s="128" t="s">
        <v>453</v>
      </c>
      <c r="D6" s="128" t="s">
        <v>451</v>
      </c>
      <c r="E6" s="128" t="s">
        <v>452</v>
      </c>
      <c r="F6" s="145" t="s">
        <v>454</v>
      </c>
      <c r="G6" s="128" t="s">
        <v>457</v>
      </c>
      <c r="H6" s="128" t="s">
        <v>455</v>
      </c>
      <c r="I6" s="145" t="s">
        <v>456</v>
      </c>
      <c r="J6" s="128" t="s">
        <v>585</v>
      </c>
      <c r="K6" s="129"/>
      <c r="L6" s="130" t="s">
        <v>225</v>
      </c>
      <c r="M6" s="318"/>
    </row>
    <row r="7" spans="1:13" ht="12.75">
      <c r="A7" s="319">
        <v>2012</v>
      </c>
      <c r="B7" s="320" t="s">
        <v>554</v>
      </c>
      <c r="C7" s="321">
        <v>79450</v>
      </c>
      <c r="D7" s="321">
        <v>1093220</v>
      </c>
      <c r="E7" s="321">
        <v>322830</v>
      </c>
      <c r="F7" s="322">
        <v>617700</v>
      </c>
      <c r="G7" s="321">
        <v>2049160</v>
      </c>
      <c r="H7" s="321">
        <v>369490</v>
      </c>
      <c r="I7" s="146">
        <v>164900</v>
      </c>
      <c r="J7" s="70">
        <f>+F7+I7</f>
        <v>782600</v>
      </c>
      <c r="K7" s="71">
        <v>19021.726</v>
      </c>
      <c r="L7" s="72">
        <f>+C7+D7+E7+G7+H7+J7+K7</f>
        <v>4715771.726</v>
      </c>
      <c r="M7" s="321"/>
    </row>
    <row r="8" spans="1:13" ht="12.75">
      <c r="A8" s="319">
        <v>2012</v>
      </c>
      <c r="B8" s="320" t="s">
        <v>555</v>
      </c>
      <c r="C8" s="321">
        <v>86310</v>
      </c>
      <c r="D8" s="321">
        <v>1229220</v>
      </c>
      <c r="E8" s="321">
        <v>382420</v>
      </c>
      <c r="F8" s="322">
        <v>666250</v>
      </c>
      <c r="G8" s="321">
        <v>2429850</v>
      </c>
      <c r="H8" s="321">
        <v>418090</v>
      </c>
      <c r="I8" s="146">
        <v>176860</v>
      </c>
      <c r="J8" s="70">
        <f aca="true" t="shared" si="0" ref="J8:J18">+F8+I8</f>
        <v>843110</v>
      </c>
      <c r="K8" s="71">
        <v>22989.969</v>
      </c>
      <c r="L8" s="72">
        <f aca="true" t="shared" si="1" ref="L8:L18">+C8+D8+E8+G8+H8+J8+K8</f>
        <v>5411989.969</v>
      </c>
      <c r="M8" s="321"/>
    </row>
    <row r="9" spans="1:13" ht="12.75">
      <c r="A9" s="319">
        <v>2012</v>
      </c>
      <c r="B9" s="320" t="s">
        <v>556</v>
      </c>
      <c r="C9" s="321">
        <v>81890</v>
      </c>
      <c r="D9" s="321">
        <v>1217940</v>
      </c>
      <c r="E9" s="321">
        <v>377600</v>
      </c>
      <c r="F9" s="322">
        <v>636850</v>
      </c>
      <c r="G9" s="321">
        <v>2481120</v>
      </c>
      <c r="H9" s="321">
        <v>369460</v>
      </c>
      <c r="I9" s="146">
        <v>169880</v>
      </c>
      <c r="J9" s="70">
        <f t="shared" si="0"/>
        <v>806730</v>
      </c>
      <c r="K9" s="71">
        <v>22623.856</v>
      </c>
      <c r="L9" s="72">
        <f t="shared" si="1"/>
        <v>5357363.856</v>
      </c>
      <c r="M9" s="321"/>
    </row>
    <row r="10" spans="1:13" ht="12.75">
      <c r="A10" s="319">
        <v>2012</v>
      </c>
      <c r="B10" s="320" t="s">
        <v>557</v>
      </c>
      <c r="C10" s="321">
        <v>70670</v>
      </c>
      <c r="D10" s="321">
        <v>1092490</v>
      </c>
      <c r="E10" s="321">
        <v>342080</v>
      </c>
      <c r="F10" s="322">
        <v>618500</v>
      </c>
      <c r="G10" s="321">
        <v>2110150</v>
      </c>
      <c r="H10" s="321">
        <v>286650</v>
      </c>
      <c r="I10" s="146">
        <v>174620</v>
      </c>
      <c r="J10" s="70">
        <f t="shared" si="0"/>
        <v>793120</v>
      </c>
      <c r="K10" s="71">
        <v>18733.653000000002</v>
      </c>
      <c r="L10" s="72">
        <f t="shared" si="1"/>
        <v>4713893.653</v>
      </c>
      <c r="M10" s="321"/>
    </row>
    <row r="11" spans="1:13" ht="12.75">
      <c r="A11" s="319">
        <v>2012</v>
      </c>
      <c r="B11" s="320" t="s">
        <v>558</v>
      </c>
      <c r="C11" s="321">
        <v>69210</v>
      </c>
      <c r="D11" s="321">
        <v>1120470</v>
      </c>
      <c r="E11" s="321">
        <v>362870</v>
      </c>
      <c r="F11" s="322">
        <v>658740</v>
      </c>
      <c r="G11" s="321">
        <v>2038860</v>
      </c>
      <c r="H11" s="321">
        <v>285790</v>
      </c>
      <c r="I11" s="146">
        <v>188420</v>
      </c>
      <c r="J11" s="70">
        <f t="shared" si="0"/>
        <v>847160</v>
      </c>
      <c r="K11" s="71">
        <v>16879.313000000002</v>
      </c>
      <c r="L11" s="72">
        <f t="shared" si="1"/>
        <v>4741239.313</v>
      </c>
      <c r="M11" s="321"/>
    </row>
    <row r="12" spans="1:13" ht="12.75">
      <c r="A12" s="319">
        <v>2012</v>
      </c>
      <c r="B12" s="320" t="s">
        <v>559</v>
      </c>
      <c r="C12" s="321">
        <v>73840</v>
      </c>
      <c r="D12" s="321">
        <v>1191130</v>
      </c>
      <c r="E12" s="321">
        <v>377590</v>
      </c>
      <c r="F12" s="322">
        <v>658750</v>
      </c>
      <c r="G12" s="321">
        <v>1985820</v>
      </c>
      <c r="H12" s="321">
        <v>269670</v>
      </c>
      <c r="I12" s="146">
        <v>179580</v>
      </c>
      <c r="J12" s="70">
        <f t="shared" si="0"/>
        <v>838330</v>
      </c>
      <c r="K12" s="71">
        <v>17105.849000000002</v>
      </c>
      <c r="L12" s="72">
        <f t="shared" si="1"/>
        <v>4753485.849</v>
      </c>
      <c r="M12" s="321"/>
    </row>
    <row r="13" spans="1:13" ht="12.75">
      <c r="A13" s="319">
        <v>2012</v>
      </c>
      <c r="B13" s="320" t="s">
        <v>560</v>
      </c>
      <c r="C13" s="321">
        <v>84140</v>
      </c>
      <c r="D13" s="321">
        <v>1341880</v>
      </c>
      <c r="E13" s="321">
        <v>429040</v>
      </c>
      <c r="F13" s="322">
        <v>668220</v>
      </c>
      <c r="G13" s="321">
        <v>2115520</v>
      </c>
      <c r="H13" s="321">
        <v>292710</v>
      </c>
      <c r="I13" s="146">
        <v>180660</v>
      </c>
      <c r="J13" s="70">
        <f t="shared" si="0"/>
        <v>848880</v>
      </c>
      <c r="K13" s="71">
        <v>18895.458</v>
      </c>
      <c r="L13" s="72">
        <f t="shared" si="1"/>
        <v>5131065.458</v>
      </c>
      <c r="M13" s="321"/>
    </row>
    <row r="14" spans="1:13" ht="12.75">
      <c r="A14" s="319">
        <v>2013</v>
      </c>
      <c r="B14" s="320" t="s">
        <v>578</v>
      </c>
      <c r="C14" s="321">
        <v>86680</v>
      </c>
      <c r="D14" s="321">
        <v>1373480</v>
      </c>
      <c r="E14" s="321">
        <v>434800</v>
      </c>
      <c r="F14" s="322">
        <v>685990</v>
      </c>
      <c r="G14" s="321">
        <v>2126550</v>
      </c>
      <c r="H14" s="321">
        <v>297890</v>
      </c>
      <c r="I14" s="146">
        <v>185510</v>
      </c>
      <c r="J14" s="70">
        <f t="shared" si="0"/>
        <v>871500</v>
      </c>
      <c r="K14" s="71">
        <v>18569.134</v>
      </c>
      <c r="L14" s="72">
        <f t="shared" si="1"/>
        <v>5209469.134</v>
      </c>
      <c r="M14" s="321"/>
    </row>
    <row r="15" spans="1:13" ht="12.75">
      <c r="A15" s="319">
        <v>2013</v>
      </c>
      <c r="B15" s="320" t="s">
        <v>550</v>
      </c>
      <c r="C15" s="321">
        <v>74270</v>
      </c>
      <c r="D15" s="321">
        <v>1193770</v>
      </c>
      <c r="E15" s="321">
        <v>363180</v>
      </c>
      <c r="F15" s="322">
        <v>617740</v>
      </c>
      <c r="G15" s="321">
        <v>1914340</v>
      </c>
      <c r="H15" s="321">
        <v>260930</v>
      </c>
      <c r="I15" s="146">
        <v>179380</v>
      </c>
      <c r="J15" s="70">
        <f t="shared" si="0"/>
        <v>797120</v>
      </c>
      <c r="K15" s="71">
        <v>16125.556000000002</v>
      </c>
      <c r="L15" s="72">
        <f t="shared" si="1"/>
        <v>4619735.556</v>
      </c>
      <c r="M15" s="321"/>
    </row>
    <row r="16" spans="1:13" ht="12.75">
      <c r="A16" s="319">
        <v>2013</v>
      </c>
      <c r="B16" s="320" t="s">
        <v>551</v>
      </c>
      <c r="C16" s="321">
        <v>77100</v>
      </c>
      <c r="D16" s="321">
        <v>1251680</v>
      </c>
      <c r="E16" s="321">
        <v>364890</v>
      </c>
      <c r="F16" s="322">
        <v>674080</v>
      </c>
      <c r="G16" s="321">
        <v>2042880</v>
      </c>
      <c r="H16" s="321">
        <v>289760</v>
      </c>
      <c r="I16" s="146">
        <v>201450</v>
      </c>
      <c r="J16" s="70">
        <f t="shared" si="0"/>
        <v>875530</v>
      </c>
      <c r="K16" s="71">
        <v>17763.845999999998</v>
      </c>
      <c r="L16" s="72">
        <f t="shared" si="1"/>
        <v>4919603.846</v>
      </c>
      <c r="M16" s="321"/>
    </row>
    <row r="17" spans="1:13" ht="12.75">
      <c r="A17" s="319">
        <v>2013</v>
      </c>
      <c r="B17" s="320" t="s">
        <v>552</v>
      </c>
      <c r="C17" s="321">
        <v>73820</v>
      </c>
      <c r="D17" s="321">
        <v>1134200</v>
      </c>
      <c r="E17" s="321">
        <v>327700</v>
      </c>
      <c r="F17" s="322">
        <v>654190</v>
      </c>
      <c r="G17" s="321">
        <v>1985840</v>
      </c>
      <c r="H17" s="321">
        <v>277690</v>
      </c>
      <c r="I17" s="146">
        <v>192710</v>
      </c>
      <c r="J17" s="70">
        <f t="shared" si="0"/>
        <v>846900</v>
      </c>
      <c r="K17" s="71">
        <v>17225.322</v>
      </c>
      <c r="L17" s="72">
        <f t="shared" si="1"/>
        <v>4663375.322</v>
      </c>
      <c r="M17" s="321"/>
    </row>
    <row r="18" spans="1:13" ht="13.5" thickBot="1">
      <c r="A18" s="319">
        <v>2013</v>
      </c>
      <c r="B18" s="320" t="s">
        <v>553</v>
      </c>
      <c r="C18" s="321">
        <v>77250</v>
      </c>
      <c r="D18" s="321">
        <v>1129650</v>
      </c>
      <c r="E18" s="321">
        <v>329500</v>
      </c>
      <c r="F18" s="322">
        <v>665440</v>
      </c>
      <c r="G18" s="321">
        <v>2137430</v>
      </c>
      <c r="H18" s="321">
        <v>331750</v>
      </c>
      <c r="I18" s="146">
        <v>193500</v>
      </c>
      <c r="J18" s="70">
        <f t="shared" si="0"/>
        <v>858940</v>
      </c>
      <c r="K18" s="71">
        <v>17028.205</v>
      </c>
      <c r="L18" s="72">
        <f t="shared" si="1"/>
        <v>4881548.205</v>
      </c>
      <c r="M18" s="321"/>
    </row>
    <row r="19" spans="1:13" ht="13.5" thickBot="1">
      <c r="A19" s="248"/>
      <c r="B19" s="248"/>
      <c r="C19" s="95">
        <f>SUM(C7:C18)</f>
        <v>934630</v>
      </c>
      <c r="D19" s="95">
        <f aca="true" t="shared" si="2" ref="D19:L19">SUM(D7:D18)</f>
        <v>14369130</v>
      </c>
      <c r="E19" s="95">
        <f t="shared" si="2"/>
        <v>4414500</v>
      </c>
      <c r="F19" s="147">
        <f t="shared" si="2"/>
        <v>7822450</v>
      </c>
      <c r="G19" s="95">
        <f t="shared" si="2"/>
        <v>25417520</v>
      </c>
      <c r="H19" s="95">
        <f t="shared" si="2"/>
        <v>3749880</v>
      </c>
      <c r="I19" s="147">
        <f t="shared" si="2"/>
        <v>2187470</v>
      </c>
      <c r="J19" s="95">
        <f t="shared" si="2"/>
        <v>10009920</v>
      </c>
      <c r="K19" s="74">
        <f t="shared" si="2"/>
        <v>222961.887</v>
      </c>
      <c r="L19" s="95">
        <f t="shared" si="2"/>
        <v>59118541.887</v>
      </c>
      <c r="M19" s="323"/>
    </row>
    <row r="20" spans="1:12" ht="22.5" customHeight="1" thickTop="1">
      <c r="A20" s="248"/>
      <c r="B20" s="248"/>
      <c r="C20" s="248"/>
      <c r="D20" s="248"/>
      <c r="E20" s="248" t="s">
        <v>461</v>
      </c>
      <c r="F20" s="315"/>
      <c r="G20" s="92" t="s">
        <v>11</v>
      </c>
      <c r="H20" s="93" t="s">
        <v>458</v>
      </c>
      <c r="I20" s="315"/>
      <c r="J20" s="248"/>
      <c r="K20" s="248"/>
      <c r="L20" s="70" t="s">
        <v>461</v>
      </c>
    </row>
    <row r="21" spans="1:12" ht="13.5" thickBot="1">
      <c r="A21" s="248"/>
      <c r="B21" s="248"/>
      <c r="C21" s="248"/>
      <c r="D21" s="248"/>
      <c r="E21" s="248"/>
      <c r="F21" s="148"/>
      <c r="G21" s="94" t="s">
        <v>526</v>
      </c>
      <c r="H21" s="94"/>
      <c r="I21" s="315"/>
      <c r="J21" s="248"/>
      <c r="K21" s="248"/>
      <c r="L21" s="248"/>
    </row>
    <row r="22" spans="1:13" ht="13.5" thickBot="1">
      <c r="A22" s="248"/>
      <c r="B22" s="248"/>
      <c r="C22" s="208" t="s">
        <v>447</v>
      </c>
      <c r="D22" s="210"/>
      <c r="E22" s="210"/>
      <c r="F22" s="144"/>
      <c r="G22" s="210"/>
      <c r="H22" s="210"/>
      <c r="I22" s="149"/>
      <c r="J22" s="213"/>
      <c r="K22" s="213" t="s">
        <v>154</v>
      </c>
      <c r="L22" s="211"/>
      <c r="M22" s="316"/>
    </row>
    <row r="23" spans="1:13" ht="12.75">
      <c r="A23" s="317" t="s">
        <v>527</v>
      </c>
      <c r="B23" s="317" t="s">
        <v>448</v>
      </c>
      <c r="C23" s="128" t="s">
        <v>453</v>
      </c>
      <c r="D23" s="128" t="s">
        <v>451</v>
      </c>
      <c r="E23" s="128" t="s">
        <v>452</v>
      </c>
      <c r="F23" s="145" t="s">
        <v>454</v>
      </c>
      <c r="G23" s="128" t="s">
        <v>457</v>
      </c>
      <c r="H23" s="128" t="s">
        <v>455</v>
      </c>
      <c r="I23" s="145" t="s">
        <v>456</v>
      </c>
      <c r="J23" s="128" t="s">
        <v>585</v>
      </c>
      <c r="K23" s="129"/>
      <c r="L23" s="130" t="s">
        <v>225</v>
      </c>
      <c r="M23" s="318"/>
    </row>
    <row r="24" spans="1:13" ht="12.75">
      <c r="A24" s="319">
        <v>2012</v>
      </c>
      <c r="B24" s="320" t="s">
        <v>554</v>
      </c>
      <c r="C24" s="70"/>
      <c r="D24" s="70"/>
      <c r="E24" s="70"/>
      <c r="F24" s="146"/>
      <c r="G24" s="70">
        <v>4050.8358359504</v>
      </c>
      <c r="H24" s="70"/>
      <c r="I24" s="146"/>
      <c r="J24" s="70">
        <f>+F24+I24</f>
        <v>0</v>
      </c>
      <c r="K24" s="71"/>
      <c r="L24" s="72">
        <f>+C24+D24+E24+G24+H24+J24+K24</f>
        <v>4050.8358359504</v>
      </c>
      <c r="M24" s="321"/>
    </row>
    <row r="25" spans="1:13" ht="12.75">
      <c r="A25" s="319">
        <v>2012</v>
      </c>
      <c r="B25" s="320" t="s">
        <v>555</v>
      </c>
      <c r="C25" s="70"/>
      <c r="D25" s="70"/>
      <c r="E25" s="70"/>
      <c r="F25" s="146"/>
      <c r="G25" s="70">
        <v>5920.331586026867</v>
      </c>
      <c r="H25" s="70"/>
      <c r="I25" s="146"/>
      <c r="J25" s="70">
        <f aca="true" t="shared" si="3" ref="J25:J35">+F25+I25</f>
        <v>0</v>
      </c>
      <c r="K25" s="71"/>
      <c r="L25" s="72">
        <f aca="true" t="shared" si="4" ref="L25:L35">+C25+D25+E25+G25+H25+J25+K25</f>
        <v>5920.331586026867</v>
      </c>
      <c r="M25" s="321"/>
    </row>
    <row r="26" spans="1:13" ht="12.75">
      <c r="A26" s="319">
        <v>2012</v>
      </c>
      <c r="B26" s="320" t="s">
        <v>556</v>
      </c>
      <c r="C26" s="70"/>
      <c r="D26" s="70"/>
      <c r="E26" s="70"/>
      <c r="F26" s="146"/>
      <c r="G26" s="70">
        <v>5944.388069165909</v>
      </c>
      <c r="H26" s="70"/>
      <c r="I26" s="146"/>
      <c r="J26" s="70">
        <f t="shared" si="3"/>
        <v>0</v>
      </c>
      <c r="K26" s="71"/>
      <c r="L26" s="72">
        <f t="shared" si="4"/>
        <v>5944.388069165909</v>
      </c>
      <c r="M26" s="321"/>
    </row>
    <row r="27" spans="1:13" ht="12.75">
      <c r="A27" s="319">
        <v>2012</v>
      </c>
      <c r="B27" s="320" t="s">
        <v>557</v>
      </c>
      <c r="C27" s="70"/>
      <c r="D27" s="70"/>
      <c r="E27" s="70"/>
      <c r="F27" s="146"/>
      <c r="G27" s="70">
        <v>4357.219806705542</v>
      </c>
      <c r="H27" s="70"/>
      <c r="I27" s="146"/>
      <c r="J27" s="70">
        <f t="shared" si="3"/>
        <v>0</v>
      </c>
      <c r="K27" s="71"/>
      <c r="L27" s="72">
        <f t="shared" si="4"/>
        <v>4357.219806705542</v>
      </c>
      <c r="M27" s="321"/>
    </row>
    <row r="28" spans="1:13" ht="12.75">
      <c r="A28" s="319">
        <v>2012</v>
      </c>
      <c r="B28" s="320" t="s">
        <v>558</v>
      </c>
      <c r="C28" s="70"/>
      <c r="D28" s="70"/>
      <c r="E28" s="70"/>
      <c r="F28" s="146"/>
      <c r="G28" s="70">
        <v>0</v>
      </c>
      <c r="H28" s="70"/>
      <c r="I28" s="146"/>
      <c r="J28" s="70">
        <f t="shared" si="3"/>
        <v>0</v>
      </c>
      <c r="K28" s="71"/>
      <c r="L28" s="72">
        <f t="shared" si="4"/>
        <v>0</v>
      </c>
      <c r="M28" s="321"/>
    </row>
    <row r="29" spans="1:13" ht="12.75">
      <c r="A29" s="319">
        <v>2012</v>
      </c>
      <c r="B29" s="320" t="s">
        <v>559</v>
      </c>
      <c r="C29" s="70"/>
      <c r="D29" s="70"/>
      <c r="E29" s="70"/>
      <c r="F29" s="146"/>
      <c r="G29" s="70">
        <v>0</v>
      </c>
      <c r="H29" s="70"/>
      <c r="I29" s="146"/>
      <c r="J29" s="70">
        <f t="shared" si="3"/>
        <v>0</v>
      </c>
      <c r="K29" s="71"/>
      <c r="L29" s="72">
        <f t="shared" si="4"/>
        <v>0</v>
      </c>
      <c r="M29" s="321"/>
    </row>
    <row r="30" spans="1:13" ht="12.75">
      <c r="A30" s="319">
        <v>2012</v>
      </c>
      <c r="B30" s="320" t="s">
        <v>560</v>
      </c>
      <c r="C30" s="70"/>
      <c r="D30" s="70"/>
      <c r="E30" s="70"/>
      <c r="F30" s="146"/>
      <c r="G30" s="70">
        <v>6566.180166447205</v>
      </c>
      <c r="H30" s="70"/>
      <c r="I30" s="146"/>
      <c r="J30" s="70">
        <f t="shared" si="3"/>
        <v>0</v>
      </c>
      <c r="K30" s="71"/>
      <c r="L30" s="72">
        <f t="shared" si="4"/>
        <v>6566.180166447205</v>
      </c>
      <c r="M30" s="321"/>
    </row>
    <row r="31" spans="1:13" ht="12.75">
      <c r="A31" s="319">
        <v>2013</v>
      </c>
      <c r="B31" s="320" t="s">
        <v>578</v>
      </c>
      <c r="C31" s="70"/>
      <c r="D31" s="70"/>
      <c r="E31" s="70"/>
      <c r="F31" s="146"/>
      <c r="G31" s="70">
        <v>6045.981372270197</v>
      </c>
      <c r="H31" s="70"/>
      <c r="I31" s="146"/>
      <c r="J31" s="70">
        <f t="shared" si="3"/>
        <v>0</v>
      </c>
      <c r="K31" s="71"/>
      <c r="L31" s="72">
        <f t="shared" si="4"/>
        <v>6045.981372270197</v>
      </c>
      <c r="M31" s="321"/>
    </row>
    <row r="32" spans="1:13" ht="12.75">
      <c r="A32" s="319">
        <v>2013</v>
      </c>
      <c r="B32" s="320" t="s">
        <v>550</v>
      </c>
      <c r="C32" s="70"/>
      <c r="D32" s="70"/>
      <c r="E32" s="70"/>
      <c r="F32" s="146"/>
      <c r="G32" s="70">
        <v>0</v>
      </c>
      <c r="H32" s="70"/>
      <c r="I32" s="146"/>
      <c r="J32" s="70">
        <f t="shared" si="3"/>
        <v>0</v>
      </c>
      <c r="K32" s="71"/>
      <c r="L32" s="72">
        <f t="shared" si="4"/>
        <v>0</v>
      </c>
      <c r="M32" s="321"/>
    </row>
    <row r="33" spans="1:13" ht="12.75">
      <c r="A33" s="319">
        <v>2013</v>
      </c>
      <c r="B33" s="320" t="s">
        <v>551</v>
      </c>
      <c r="C33" s="70"/>
      <c r="D33" s="70"/>
      <c r="E33" s="70"/>
      <c r="F33" s="146"/>
      <c r="G33" s="70">
        <v>0</v>
      </c>
      <c r="H33" s="70"/>
      <c r="I33" s="146"/>
      <c r="J33" s="70">
        <f t="shared" si="3"/>
        <v>0</v>
      </c>
      <c r="K33" s="71"/>
      <c r="L33" s="72">
        <f t="shared" si="4"/>
        <v>0</v>
      </c>
      <c r="M33" s="321"/>
    </row>
    <row r="34" spans="1:13" ht="12.75">
      <c r="A34" s="319">
        <v>2013</v>
      </c>
      <c r="B34" s="320" t="s">
        <v>552</v>
      </c>
      <c r="C34" s="70"/>
      <c r="D34" s="70"/>
      <c r="E34" s="70"/>
      <c r="F34" s="146"/>
      <c r="G34" s="70">
        <v>0</v>
      </c>
      <c r="H34" s="70"/>
      <c r="I34" s="146"/>
      <c r="J34" s="70">
        <f t="shared" si="3"/>
        <v>0</v>
      </c>
      <c r="K34" s="71"/>
      <c r="L34" s="72">
        <f t="shared" si="4"/>
        <v>0</v>
      </c>
      <c r="M34" s="321"/>
    </row>
    <row r="35" spans="1:13" ht="13.5" thickBot="1">
      <c r="A35" s="319">
        <v>2013</v>
      </c>
      <c r="B35" s="320" t="s">
        <v>553</v>
      </c>
      <c r="C35" s="70"/>
      <c r="D35" s="70"/>
      <c r="E35" s="70"/>
      <c r="F35" s="146"/>
      <c r="G35" s="70">
        <v>0</v>
      </c>
      <c r="H35" s="70"/>
      <c r="I35" s="146"/>
      <c r="J35" s="70">
        <f t="shared" si="3"/>
        <v>0</v>
      </c>
      <c r="K35" s="71"/>
      <c r="L35" s="72">
        <f t="shared" si="4"/>
        <v>0</v>
      </c>
      <c r="M35" s="321"/>
    </row>
    <row r="36" spans="1:13" ht="13.5" thickBot="1">
      <c r="A36" s="248"/>
      <c r="B36" s="248"/>
      <c r="C36" s="95">
        <f aca="true" t="shared" si="5" ref="C36:L36">SUM(C24:C35)</f>
        <v>0</v>
      </c>
      <c r="D36" s="95">
        <f t="shared" si="5"/>
        <v>0</v>
      </c>
      <c r="E36" s="95">
        <f t="shared" si="5"/>
        <v>0</v>
      </c>
      <c r="F36" s="147">
        <f t="shared" si="5"/>
        <v>0</v>
      </c>
      <c r="G36" s="95">
        <f t="shared" si="5"/>
        <v>32884.93683656612</v>
      </c>
      <c r="H36" s="95">
        <f t="shared" si="5"/>
        <v>0</v>
      </c>
      <c r="I36" s="147">
        <f t="shared" si="5"/>
        <v>0</v>
      </c>
      <c r="J36" s="95">
        <f t="shared" si="5"/>
        <v>0</v>
      </c>
      <c r="K36" s="74">
        <f t="shared" si="5"/>
        <v>0</v>
      </c>
      <c r="L36" s="95">
        <f t="shared" si="5"/>
        <v>32884.93683656612</v>
      </c>
      <c r="M36" s="323"/>
    </row>
    <row r="37" spans="1:12" ht="27" customHeight="1" thickBot="1" thickTop="1">
      <c r="A37" s="248"/>
      <c r="B37" s="248"/>
      <c r="C37" s="248"/>
      <c r="D37" s="248"/>
      <c r="E37" s="248"/>
      <c r="F37" s="315"/>
      <c r="G37" s="92" t="s">
        <v>459</v>
      </c>
      <c r="H37" s="93" t="s">
        <v>460</v>
      </c>
      <c r="I37" s="315"/>
      <c r="J37" s="248"/>
      <c r="K37" s="248"/>
      <c r="L37" s="248"/>
    </row>
    <row r="38" spans="1:12" ht="16.5" thickBot="1">
      <c r="A38" s="248"/>
      <c r="B38" s="248"/>
      <c r="C38" s="212" t="s">
        <v>528</v>
      </c>
      <c r="D38" s="210"/>
      <c r="E38" s="210"/>
      <c r="F38" s="144"/>
      <c r="G38" s="210"/>
      <c r="H38" s="210"/>
      <c r="I38" s="144"/>
      <c r="J38" s="210"/>
      <c r="K38" s="213"/>
      <c r="L38" s="248"/>
    </row>
    <row r="39" spans="1:13" ht="13.5" thickBot="1">
      <c r="A39" s="248"/>
      <c r="B39" s="248"/>
      <c r="C39" s="208" t="s">
        <v>447</v>
      </c>
      <c r="D39" s="210"/>
      <c r="E39" s="210"/>
      <c r="F39" s="144"/>
      <c r="G39" s="210"/>
      <c r="H39" s="210"/>
      <c r="I39" s="149"/>
      <c r="J39" s="213"/>
      <c r="K39" s="213" t="s">
        <v>154</v>
      </c>
      <c r="L39" s="211"/>
      <c r="M39" s="316"/>
    </row>
    <row r="40" spans="1:13" ht="12.75">
      <c r="A40" s="317" t="s">
        <v>527</v>
      </c>
      <c r="B40" s="317" t="s">
        <v>448</v>
      </c>
      <c r="C40" s="128" t="s">
        <v>453</v>
      </c>
      <c r="D40" s="128" t="s">
        <v>451</v>
      </c>
      <c r="E40" s="128" t="s">
        <v>452</v>
      </c>
      <c r="F40" s="145" t="s">
        <v>454</v>
      </c>
      <c r="G40" s="128" t="s">
        <v>457</v>
      </c>
      <c r="H40" s="128" t="s">
        <v>455</v>
      </c>
      <c r="I40" s="145" t="s">
        <v>456</v>
      </c>
      <c r="J40" s="128" t="s">
        <v>585</v>
      </c>
      <c r="K40" s="129"/>
      <c r="L40" s="130" t="s">
        <v>225</v>
      </c>
      <c r="M40" s="318"/>
    </row>
    <row r="41" spans="1:13" ht="12.75">
      <c r="A41" s="319">
        <v>2012</v>
      </c>
      <c r="B41" s="320" t="s">
        <v>554</v>
      </c>
      <c r="C41" s="70">
        <f>+C7-C24</f>
        <v>79450</v>
      </c>
      <c r="D41" s="70">
        <f aca="true" t="shared" si="6" ref="D41:K41">+D7-D24</f>
        <v>1093220</v>
      </c>
      <c r="E41" s="70">
        <f t="shared" si="6"/>
        <v>322830</v>
      </c>
      <c r="F41" s="146">
        <f t="shared" si="6"/>
        <v>617700</v>
      </c>
      <c r="G41" s="70">
        <f t="shared" si="6"/>
        <v>2045109.1641640496</v>
      </c>
      <c r="H41" s="70">
        <f t="shared" si="6"/>
        <v>369490</v>
      </c>
      <c r="I41" s="146">
        <f aca="true" t="shared" si="7" ref="I41:I52">+I7-I24</f>
        <v>164900</v>
      </c>
      <c r="J41" s="70">
        <f>+F41+I41</f>
        <v>782600</v>
      </c>
      <c r="K41" s="71">
        <f t="shared" si="6"/>
        <v>19021.726</v>
      </c>
      <c r="L41" s="72">
        <f>+C41+D41+E41+G41+H41+J41+K41</f>
        <v>4711720.890164049</v>
      </c>
      <c r="M41" s="321"/>
    </row>
    <row r="42" spans="1:13" ht="12.75">
      <c r="A42" s="319">
        <v>2012</v>
      </c>
      <c r="B42" s="320" t="s">
        <v>555</v>
      </c>
      <c r="C42" s="70">
        <f aca="true" t="shared" si="8" ref="C42:K52">+C8-C25</f>
        <v>86310</v>
      </c>
      <c r="D42" s="70">
        <f t="shared" si="8"/>
        <v>1229220</v>
      </c>
      <c r="E42" s="70">
        <f t="shared" si="8"/>
        <v>382420</v>
      </c>
      <c r="F42" s="146">
        <f t="shared" si="8"/>
        <v>666250</v>
      </c>
      <c r="G42" s="70">
        <f t="shared" si="8"/>
        <v>2423929.668413973</v>
      </c>
      <c r="H42" s="70">
        <f t="shared" si="8"/>
        <v>418090</v>
      </c>
      <c r="I42" s="146">
        <f t="shared" si="7"/>
        <v>176860</v>
      </c>
      <c r="J42" s="70">
        <f aca="true" t="shared" si="9" ref="J42:J52">+F42+I42</f>
        <v>843110</v>
      </c>
      <c r="K42" s="71">
        <f t="shared" si="8"/>
        <v>22989.969</v>
      </c>
      <c r="L42" s="72">
        <f aca="true" t="shared" si="10" ref="L42:L52">+C42+D42+E42+G42+H42+J42+K42</f>
        <v>5406069.637413972</v>
      </c>
      <c r="M42" s="321"/>
    </row>
    <row r="43" spans="1:13" ht="12.75">
      <c r="A43" s="319">
        <v>2012</v>
      </c>
      <c r="B43" s="320" t="s">
        <v>556</v>
      </c>
      <c r="C43" s="70">
        <f t="shared" si="8"/>
        <v>81890</v>
      </c>
      <c r="D43" s="70">
        <f t="shared" si="8"/>
        <v>1217940</v>
      </c>
      <c r="E43" s="70">
        <f t="shared" si="8"/>
        <v>377600</v>
      </c>
      <c r="F43" s="146">
        <f t="shared" si="8"/>
        <v>636850</v>
      </c>
      <c r="G43" s="70">
        <f t="shared" si="8"/>
        <v>2475175.611930834</v>
      </c>
      <c r="H43" s="70">
        <f t="shared" si="8"/>
        <v>369460</v>
      </c>
      <c r="I43" s="146">
        <f t="shared" si="7"/>
        <v>169880</v>
      </c>
      <c r="J43" s="70">
        <f t="shared" si="9"/>
        <v>806730</v>
      </c>
      <c r="K43" s="71">
        <f t="shared" si="8"/>
        <v>22623.856</v>
      </c>
      <c r="L43" s="72">
        <f t="shared" si="10"/>
        <v>5351419.467930834</v>
      </c>
      <c r="M43" s="321"/>
    </row>
    <row r="44" spans="1:13" ht="12.75">
      <c r="A44" s="319">
        <v>2012</v>
      </c>
      <c r="B44" s="320" t="s">
        <v>557</v>
      </c>
      <c r="C44" s="70">
        <f t="shared" si="8"/>
        <v>70670</v>
      </c>
      <c r="D44" s="70">
        <f t="shared" si="8"/>
        <v>1092490</v>
      </c>
      <c r="E44" s="70">
        <f t="shared" si="8"/>
        <v>342080</v>
      </c>
      <c r="F44" s="146">
        <f t="shared" si="8"/>
        <v>618500</v>
      </c>
      <c r="G44" s="70">
        <f t="shared" si="8"/>
        <v>2105792.7801932944</v>
      </c>
      <c r="H44" s="70">
        <f t="shared" si="8"/>
        <v>286650</v>
      </c>
      <c r="I44" s="146">
        <f t="shared" si="7"/>
        <v>174620</v>
      </c>
      <c r="J44" s="70">
        <f t="shared" si="9"/>
        <v>793120</v>
      </c>
      <c r="K44" s="71">
        <f t="shared" si="8"/>
        <v>18733.653000000002</v>
      </c>
      <c r="L44" s="72">
        <f t="shared" si="10"/>
        <v>4709536.433193294</v>
      </c>
      <c r="M44" s="321"/>
    </row>
    <row r="45" spans="1:13" ht="12.75">
      <c r="A45" s="319">
        <v>2012</v>
      </c>
      <c r="B45" s="320" t="s">
        <v>558</v>
      </c>
      <c r="C45" s="70">
        <f t="shared" si="8"/>
        <v>69210</v>
      </c>
      <c r="D45" s="70">
        <f t="shared" si="8"/>
        <v>1120470</v>
      </c>
      <c r="E45" s="70">
        <f t="shared" si="8"/>
        <v>362870</v>
      </c>
      <c r="F45" s="146">
        <f t="shared" si="8"/>
        <v>658740</v>
      </c>
      <c r="G45" s="70">
        <f t="shared" si="8"/>
        <v>2038860</v>
      </c>
      <c r="H45" s="70">
        <f t="shared" si="8"/>
        <v>285790</v>
      </c>
      <c r="I45" s="146">
        <f t="shared" si="7"/>
        <v>188420</v>
      </c>
      <c r="J45" s="70">
        <f t="shared" si="9"/>
        <v>847160</v>
      </c>
      <c r="K45" s="71">
        <f t="shared" si="8"/>
        <v>16879.313000000002</v>
      </c>
      <c r="L45" s="72">
        <f t="shared" si="10"/>
        <v>4741239.313</v>
      </c>
      <c r="M45" s="321"/>
    </row>
    <row r="46" spans="1:13" ht="12.75">
      <c r="A46" s="319">
        <v>2012</v>
      </c>
      <c r="B46" s="320" t="s">
        <v>559</v>
      </c>
      <c r="C46" s="70">
        <f t="shared" si="8"/>
        <v>73840</v>
      </c>
      <c r="D46" s="70">
        <f t="shared" si="8"/>
        <v>1191130</v>
      </c>
      <c r="E46" s="70">
        <f t="shared" si="8"/>
        <v>377590</v>
      </c>
      <c r="F46" s="146">
        <f t="shared" si="8"/>
        <v>658750</v>
      </c>
      <c r="G46" s="70">
        <f t="shared" si="8"/>
        <v>1985820</v>
      </c>
      <c r="H46" s="70">
        <f t="shared" si="8"/>
        <v>269670</v>
      </c>
      <c r="I46" s="146">
        <f t="shared" si="7"/>
        <v>179580</v>
      </c>
      <c r="J46" s="70">
        <f t="shared" si="9"/>
        <v>838330</v>
      </c>
      <c r="K46" s="71">
        <f t="shared" si="8"/>
        <v>17105.849000000002</v>
      </c>
      <c r="L46" s="72">
        <f t="shared" si="10"/>
        <v>4753485.849</v>
      </c>
      <c r="M46" s="321"/>
    </row>
    <row r="47" spans="1:13" ht="12.75">
      <c r="A47" s="319">
        <v>2012</v>
      </c>
      <c r="B47" s="320" t="s">
        <v>560</v>
      </c>
      <c r="C47" s="70">
        <f t="shared" si="8"/>
        <v>84140</v>
      </c>
      <c r="D47" s="70">
        <f t="shared" si="8"/>
        <v>1341880</v>
      </c>
      <c r="E47" s="70">
        <f t="shared" si="8"/>
        <v>429040</v>
      </c>
      <c r="F47" s="146">
        <f t="shared" si="8"/>
        <v>668220</v>
      </c>
      <c r="G47" s="70">
        <f t="shared" si="8"/>
        <v>2108953.819833553</v>
      </c>
      <c r="H47" s="70">
        <f t="shared" si="8"/>
        <v>292710</v>
      </c>
      <c r="I47" s="146">
        <f t="shared" si="7"/>
        <v>180660</v>
      </c>
      <c r="J47" s="70">
        <f t="shared" si="9"/>
        <v>848880</v>
      </c>
      <c r="K47" s="71">
        <f t="shared" si="8"/>
        <v>18895.458</v>
      </c>
      <c r="L47" s="72">
        <f t="shared" si="10"/>
        <v>5124499.277833552</v>
      </c>
      <c r="M47" s="321"/>
    </row>
    <row r="48" spans="1:15" ht="12.75">
      <c r="A48" s="319">
        <v>2013</v>
      </c>
      <c r="B48" s="320" t="s">
        <v>578</v>
      </c>
      <c r="C48" s="70">
        <f t="shared" si="8"/>
        <v>86680</v>
      </c>
      <c r="D48" s="70">
        <f t="shared" si="8"/>
        <v>1373480</v>
      </c>
      <c r="E48" s="70">
        <f t="shared" si="8"/>
        <v>434800</v>
      </c>
      <c r="F48" s="146">
        <f t="shared" si="8"/>
        <v>685990</v>
      </c>
      <c r="G48" s="70">
        <f t="shared" si="8"/>
        <v>2120504.0186277297</v>
      </c>
      <c r="H48" s="70">
        <f t="shared" si="8"/>
        <v>297890</v>
      </c>
      <c r="I48" s="146">
        <f t="shared" si="7"/>
        <v>185510</v>
      </c>
      <c r="J48" s="70">
        <f t="shared" si="9"/>
        <v>871500</v>
      </c>
      <c r="K48" s="71">
        <f t="shared" si="8"/>
        <v>18569.134</v>
      </c>
      <c r="L48" s="72">
        <f t="shared" si="10"/>
        <v>5203423.152627729</v>
      </c>
      <c r="M48" s="321"/>
      <c r="N48" s="69"/>
      <c r="O48" s="69"/>
    </row>
    <row r="49" spans="1:15" ht="12.75">
      <c r="A49" s="319">
        <v>2013</v>
      </c>
      <c r="B49" s="320" t="s">
        <v>550</v>
      </c>
      <c r="C49" s="70">
        <f t="shared" si="8"/>
        <v>74270</v>
      </c>
      <c r="D49" s="70">
        <f t="shared" si="8"/>
        <v>1193770</v>
      </c>
      <c r="E49" s="70">
        <f t="shared" si="8"/>
        <v>363180</v>
      </c>
      <c r="F49" s="146">
        <f t="shared" si="8"/>
        <v>617740</v>
      </c>
      <c r="G49" s="70">
        <f t="shared" si="8"/>
        <v>1914340</v>
      </c>
      <c r="H49" s="70">
        <f t="shared" si="8"/>
        <v>260930</v>
      </c>
      <c r="I49" s="146">
        <f t="shared" si="7"/>
        <v>179380</v>
      </c>
      <c r="J49" s="70">
        <f t="shared" si="9"/>
        <v>797120</v>
      </c>
      <c r="K49" s="71">
        <f t="shared" si="8"/>
        <v>16125.556000000002</v>
      </c>
      <c r="L49" s="72">
        <f t="shared" si="10"/>
        <v>4619735.556</v>
      </c>
      <c r="M49" s="321"/>
      <c r="N49" s="80"/>
      <c r="O49" s="56"/>
    </row>
    <row r="50" spans="1:13" ht="12.75">
      <c r="A50" s="319">
        <v>2013</v>
      </c>
      <c r="B50" s="320" t="s">
        <v>551</v>
      </c>
      <c r="C50" s="70">
        <f t="shared" si="8"/>
        <v>77100</v>
      </c>
      <c r="D50" s="70">
        <f t="shared" si="8"/>
        <v>1251680</v>
      </c>
      <c r="E50" s="70">
        <f t="shared" si="8"/>
        <v>364890</v>
      </c>
      <c r="F50" s="146">
        <f t="shared" si="8"/>
        <v>674080</v>
      </c>
      <c r="G50" s="70">
        <f t="shared" si="8"/>
        <v>2042880</v>
      </c>
      <c r="H50" s="70">
        <f t="shared" si="8"/>
        <v>289760</v>
      </c>
      <c r="I50" s="146">
        <f t="shared" si="7"/>
        <v>201450</v>
      </c>
      <c r="J50" s="70">
        <f t="shared" si="9"/>
        <v>875530</v>
      </c>
      <c r="K50" s="71">
        <f t="shared" si="8"/>
        <v>17763.845999999998</v>
      </c>
      <c r="L50" s="72">
        <f t="shared" si="10"/>
        <v>4919603.846</v>
      </c>
      <c r="M50" s="321"/>
    </row>
    <row r="51" spans="1:13" ht="12.75">
      <c r="A51" s="319">
        <v>2013</v>
      </c>
      <c r="B51" s="320" t="s">
        <v>552</v>
      </c>
      <c r="C51" s="70">
        <f t="shared" si="8"/>
        <v>73820</v>
      </c>
      <c r="D51" s="70">
        <f t="shared" si="8"/>
        <v>1134200</v>
      </c>
      <c r="E51" s="70">
        <f t="shared" si="8"/>
        <v>327700</v>
      </c>
      <c r="F51" s="146">
        <f t="shared" si="8"/>
        <v>654190</v>
      </c>
      <c r="G51" s="70">
        <f t="shared" si="8"/>
        <v>1985840</v>
      </c>
      <c r="H51" s="70">
        <f t="shared" si="8"/>
        <v>277690</v>
      </c>
      <c r="I51" s="146">
        <f t="shared" si="7"/>
        <v>192710</v>
      </c>
      <c r="J51" s="70">
        <f t="shared" si="9"/>
        <v>846900</v>
      </c>
      <c r="K51" s="71">
        <f t="shared" si="8"/>
        <v>17225.322</v>
      </c>
      <c r="L51" s="72">
        <f t="shared" si="10"/>
        <v>4663375.322</v>
      </c>
      <c r="M51" s="321"/>
    </row>
    <row r="52" spans="1:13" ht="13.5" thickBot="1">
      <c r="A52" s="319">
        <v>2013</v>
      </c>
      <c r="B52" s="320" t="s">
        <v>553</v>
      </c>
      <c r="C52" s="70">
        <f t="shared" si="8"/>
        <v>77250</v>
      </c>
      <c r="D52" s="70">
        <f t="shared" si="8"/>
        <v>1129650</v>
      </c>
      <c r="E52" s="70">
        <f t="shared" si="8"/>
        <v>329500</v>
      </c>
      <c r="F52" s="146">
        <f t="shared" si="8"/>
        <v>665440</v>
      </c>
      <c r="G52" s="70">
        <f t="shared" si="8"/>
        <v>2137430</v>
      </c>
      <c r="H52" s="70">
        <f t="shared" si="8"/>
        <v>331750</v>
      </c>
      <c r="I52" s="146">
        <f t="shared" si="7"/>
        <v>193500</v>
      </c>
      <c r="J52" s="70">
        <f t="shared" si="9"/>
        <v>858940</v>
      </c>
      <c r="K52" s="71">
        <f t="shared" si="8"/>
        <v>17028.205</v>
      </c>
      <c r="L52" s="72">
        <f t="shared" si="10"/>
        <v>4881548.205</v>
      </c>
      <c r="M52" s="321"/>
    </row>
    <row r="53" spans="1:15" ht="13.5" thickBot="1">
      <c r="A53" s="248"/>
      <c r="B53" s="248"/>
      <c r="C53" s="95">
        <f aca="true" t="shared" si="11" ref="C53:L53">SUM(C41:C52)</f>
        <v>934630</v>
      </c>
      <c r="D53" s="95">
        <f t="shared" si="11"/>
        <v>14369130</v>
      </c>
      <c r="E53" s="95">
        <f t="shared" si="11"/>
        <v>4414500</v>
      </c>
      <c r="F53" s="147">
        <f t="shared" si="11"/>
        <v>7822450</v>
      </c>
      <c r="G53" s="95">
        <f t="shared" si="11"/>
        <v>25384635.063163433</v>
      </c>
      <c r="H53" s="95">
        <f t="shared" si="11"/>
        <v>3749880</v>
      </c>
      <c r="I53" s="147">
        <f t="shared" si="11"/>
        <v>2187470</v>
      </c>
      <c r="J53" s="95">
        <f t="shared" si="11"/>
        <v>10009920</v>
      </c>
      <c r="K53" s="74">
        <f t="shared" si="11"/>
        <v>222961.887</v>
      </c>
      <c r="L53" s="95">
        <f t="shared" si="11"/>
        <v>59085656.95016343</v>
      </c>
      <c r="M53" s="323"/>
      <c r="N53" s="316"/>
      <c r="O53" s="316"/>
    </row>
    <row r="54" spans="1:15" ht="29.25" customHeight="1" thickTop="1">
      <c r="A54" s="248"/>
      <c r="B54" s="248"/>
      <c r="C54" s="248"/>
      <c r="D54" s="248"/>
      <c r="E54" s="248"/>
      <c r="F54" s="315"/>
      <c r="G54" s="96" t="s">
        <v>463</v>
      </c>
      <c r="H54" s="97" t="s">
        <v>464</v>
      </c>
      <c r="I54" s="315"/>
      <c r="J54" s="248"/>
      <c r="K54" s="248"/>
      <c r="L54" s="248"/>
      <c r="N54" s="81"/>
      <c r="O54" s="316"/>
    </row>
    <row r="55" spans="1:16" ht="13.5" thickBot="1">
      <c r="A55" s="248"/>
      <c r="B55" s="248"/>
      <c r="C55" s="248"/>
      <c r="D55" s="248"/>
      <c r="E55" s="248"/>
      <c r="F55" s="315"/>
      <c r="G55" s="94" t="s">
        <v>646</v>
      </c>
      <c r="H55" s="248"/>
      <c r="I55" s="315"/>
      <c r="J55" s="248"/>
      <c r="K55" s="248"/>
      <c r="L55" s="248"/>
      <c r="N55" s="324"/>
      <c r="O55" s="324"/>
      <c r="P55" s="248"/>
    </row>
    <row r="56" spans="1:16" ht="13.5" thickBot="1">
      <c r="A56" s="248"/>
      <c r="B56" s="248"/>
      <c r="C56" s="208" t="s">
        <v>447</v>
      </c>
      <c r="D56" s="210"/>
      <c r="E56" s="210"/>
      <c r="F56" s="144"/>
      <c r="G56" s="210"/>
      <c r="H56" s="210"/>
      <c r="I56" s="149"/>
      <c r="J56" s="213"/>
      <c r="K56" s="213" t="s">
        <v>154</v>
      </c>
      <c r="L56" s="211"/>
      <c r="M56" s="316"/>
      <c r="N56" s="325"/>
      <c r="O56" s="318"/>
      <c r="P56" s="248"/>
    </row>
    <row r="57" spans="1:16" ht="12.75">
      <c r="A57" s="319" t="s">
        <v>527</v>
      </c>
      <c r="B57" s="319" t="s">
        <v>448</v>
      </c>
      <c r="C57" s="128" t="s">
        <v>453</v>
      </c>
      <c r="D57" s="128" t="s">
        <v>451</v>
      </c>
      <c r="E57" s="128" t="s">
        <v>452</v>
      </c>
      <c r="F57" s="145" t="s">
        <v>454</v>
      </c>
      <c r="G57" s="128" t="s">
        <v>457</v>
      </c>
      <c r="H57" s="128" t="s">
        <v>455</v>
      </c>
      <c r="I57" s="145" t="s">
        <v>456</v>
      </c>
      <c r="J57" s="128" t="s">
        <v>585</v>
      </c>
      <c r="K57" s="129"/>
      <c r="L57" s="130" t="s">
        <v>225</v>
      </c>
      <c r="M57" s="318"/>
      <c r="N57" s="326"/>
      <c r="O57" s="318"/>
      <c r="P57" s="248"/>
    </row>
    <row r="58" spans="1:16" ht="12.75">
      <c r="A58" s="319">
        <v>2012</v>
      </c>
      <c r="B58" s="320" t="s">
        <v>554</v>
      </c>
      <c r="C58" s="70"/>
      <c r="D58" s="70"/>
      <c r="E58" s="70"/>
      <c r="F58" s="146"/>
      <c r="G58" s="70">
        <v>423.9600630686376</v>
      </c>
      <c r="H58" s="70">
        <v>1001.0556774406045</v>
      </c>
      <c r="I58" s="146"/>
      <c r="J58" s="70">
        <f>+F58+I58</f>
        <v>0</v>
      </c>
      <c r="K58" s="71"/>
      <c r="L58" s="72">
        <f>+C58+D58+E58+G58+H58+J58+K58</f>
        <v>1425.0157405092423</v>
      </c>
      <c r="M58" s="321"/>
      <c r="N58" s="327"/>
      <c r="O58" s="328"/>
      <c r="P58" s="248"/>
    </row>
    <row r="59" spans="1:16" ht="12.75">
      <c r="A59" s="319">
        <v>2012</v>
      </c>
      <c r="B59" s="320" t="s">
        <v>555</v>
      </c>
      <c r="C59" s="70"/>
      <c r="D59" s="70"/>
      <c r="E59" s="70"/>
      <c r="F59" s="146"/>
      <c r="G59" s="70">
        <v>428.8227998941404</v>
      </c>
      <c r="H59" s="70">
        <v>4704.099276826591</v>
      </c>
      <c r="I59" s="146"/>
      <c r="J59" s="70">
        <f aca="true" t="shared" si="12" ref="J59:J69">+F59+I59</f>
        <v>0</v>
      </c>
      <c r="K59" s="71"/>
      <c r="L59" s="72">
        <f aca="true" t="shared" si="13" ref="L59:L69">+C59+D59+E59+G59+H59+J59+K59</f>
        <v>5132.922076720732</v>
      </c>
      <c r="M59" s="321"/>
      <c r="N59" s="327"/>
      <c r="O59" s="316"/>
      <c r="P59" s="248"/>
    </row>
    <row r="60" spans="1:16" ht="12.75">
      <c r="A60" s="319">
        <v>2012</v>
      </c>
      <c r="B60" s="320" t="s">
        <v>556</v>
      </c>
      <c r="C60" s="70"/>
      <c r="D60" s="70"/>
      <c r="E60" s="70"/>
      <c r="F60" s="146"/>
      <c r="G60" s="70">
        <v>423.5928622672983</v>
      </c>
      <c r="H60" s="70">
        <v>4470.527315548458</v>
      </c>
      <c r="I60" s="146"/>
      <c r="J60" s="70">
        <f t="shared" si="12"/>
        <v>0</v>
      </c>
      <c r="K60" s="71"/>
      <c r="L60" s="72">
        <f t="shared" si="13"/>
        <v>4894.1201778157565</v>
      </c>
      <c r="M60" s="321"/>
      <c r="N60" s="327"/>
      <c r="O60" s="316"/>
      <c r="P60" s="248"/>
    </row>
    <row r="61" spans="1:16" ht="12.75">
      <c r="A61" s="319">
        <v>2012</v>
      </c>
      <c r="B61" s="320" t="s">
        <v>557</v>
      </c>
      <c r="C61" s="70"/>
      <c r="D61" s="70"/>
      <c r="E61" s="70"/>
      <c r="F61" s="146"/>
      <c r="G61" s="70">
        <v>218.99427985116398</v>
      </c>
      <c r="H61" s="70">
        <v>967.5269882965492</v>
      </c>
      <c r="I61" s="146"/>
      <c r="J61" s="70">
        <f t="shared" si="12"/>
        <v>0</v>
      </c>
      <c r="K61" s="71"/>
      <c r="L61" s="72">
        <f t="shared" si="13"/>
        <v>1186.5212681477133</v>
      </c>
      <c r="M61" s="321"/>
      <c r="N61" s="327"/>
      <c r="O61" s="316"/>
      <c r="P61" s="248"/>
    </row>
    <row r="62" spans="1:16" ht="12.75">
      <c r="A62" s="319">
        <v>2012</v>
      </c>
      <c r="B62" s="320" t="s">
        <v>558</v>
      </c>
      <c r="C62" s="70"/>
      <c r="D62" s="70"/>
      <c r="E62" s="70"/>
      <c r="F62" s="146"/>
      <c r="G62" s="70">
        <v>394.790772228268</v>
      </c>
      <c r="H62" s="70">
        <v>778.7137012452653</v>
      </c>
      <c r="I62" s="146"/>
      <c r="J62" s="70">
        <f t="shared" si="12"/>
        <v>0</v>
      </c>
      <c r="K62" s="71"/>
      <c r="L62" s="72">
        <f t="shared" si="13"/>
        <v>1173.5044734735334</v>
      </c>
      <c r="M62" s="321"/>
      <c r="N62" s="327"/>
      <c r="O62" s="316"/>
      <c r="P62" s="248"/>
    </row>
    <row r="63" spans="1:16" ht="12.75">
      <c r="A63" s="319">
        <v>2012</v>
      </c>
      <c r="B63" s="320" t="s">
        <v>559</v>
      </c>
      <c r="C63" s="70"/>
      <c r="D63" s="70"/>
      <c r="E63" s="70"/>
      <c r="F63" s="146"/>
      <c r="G63" s="70">
        <v>223.73936981798528</v>
      </c>
      <c r="H63" s="70">
        <v>2038.8067238919539</v>
      </c>
      <c r="I63" s="146"/>
      <c r="J63" s="70">
        <f t="shared" si="12"/>
        <v>0</v>
      </c>
      <c r="K63" s="71"/>
      <c r="L63" s="72">
        <f t="shared" si="13"/>
        <v>2262.546093709939</v>
      </c>
      <c r="M63" s="321"/>
      <c r="N63" s="327"/>
      <c r="O63" s="316"/>
      <c r="P63" s="248"/>
    </row>
    <row r="64" spans="1:16" ht="12.75">
      <c r="A64" s="319">
        <v>2012</v>
      </c>
      <c r="B64" s="320" t="s">
        <v>560</v>
      </c>
      <c r="C64" s="70"/>
      <c r="D64" s="70"/>
      <c r="E64" s="70"/>
      <c r="F64" s="146"/>
      <c r="G64" s="70">
        <v>297.21874570540365</v>
      </c>
      <c r="H64" s="70">
        <v>2123.255185475706</v>
      </c>
      <c r="I64" s="146"/>
      <c r="J64" s="70">
        <f t="shared" si="12"/>
        <v>0</v>
      </c>
      <c r="K64" s="71"/>
      <c r="L64" s="72">
        <f t="shared" si="13"/>
        <v>2420.47393118111</v>
      </c>
      <c r="M64" s="321"/>
      <c r="N64" s="327"/>
      <c r="O64" s="316"/>
      <c r="P64" s="248"/>
    </row>
    <row r="65" spans="1:16" ht="12.75">
      <c r="A65" s="319">
        <v>2013</v>
      </c>
      <c r="B65" s="320" t="s">
        <v>578</v>
      </c>
      <c r="C65" s="70"/>
      <c r="D65" s="70"/>
      <c r="E65" s="70"/>
      <c r="F65" s="146"/>
      <c r="G65" s="70">
        <v>457.2256036249183</v>
      </c>
      <c r="H65" s="70">
        <v>579.0112870135059</v>
      </c>
      <c r="I65" s="146"/>
      <c r="J65" s="70">
        <f t="shared" si="12"/>
        <v>0</v>
      </c>
      <c r="K65" s="71"/>
      <c r="L65" s="72">
        <f t="shared" si="13"/>
        <v>1036.2368906384243</v>
      </c>
      <c r="M65" s="321"/>
      <c r="N65" s="327"/>
      <c r="O65" s="316"/>
      <c r="P65" s="248"/>
    </row>
    <row r="66" spans="1:16" ht="12.75">
      <c r="A66" s="319">
        <v>2013</v>
      </c>
      <c r="B66" s="320" t="s">
        <v>550</v>
      </c>
      <c r="C66" s="70"/>
      <c r="D66" s="70"/>
      <c r="E66" s="70"/>
      <c r="F66" s="146"/>
      <c r="G66" s="70">
        <v>445.79246799486873</v>
      </c>
      <c r="H66" s="70">
        <v>397.63823159344514</v>
      </c>
      <c r="I66" s="146"/>
      <c r="J66" s="70">
        <f t="shared" si="12"/>
        <v>0</v>
      </c>
      <c r="K66" s="71"/>
      <c r="L66" s="72">
        <f t="shared" si="13"/>
        <v>843.4306995883139</v>
      </c>
      <c r="M66" s="321"/>
      <c r="N66" s="327"/>
      <c r="O66" s="316"/>
      <c r="P66" s="248"/>
    </row>
    <row r="67" spans="1:16" ht="12.75">
      <c r="A67" s="319">
        <v>2013</v>
      </c>
      <c r="B67" s="320" t="s">
        <v>551</v>
      </c>
      <c r="C67" s="70"/>
      <c r="D67" s="70"/>
      <c r="E67" s="70"/>
      <c r="F67" s="146"/>
      <c r="G67" s="70">
        <v>335.1830304962979</v>
      </c>
      <c r="H67" s="70">
        <v>351.85331852091156</v>
      </c>
      <c r="I67" s="146"/>
      <c r="J67" s="70">
        <f t="shared" si="12"/>
        <v>0</v>
      </c>
      <c r="K67" s="71"/>
      <c r="L67" s="72">
        <f t="shared" si="13"/>
        <v>687.0363490172094</v>
      </c>
      <c r="M67" s="321"/>
      <c r="N67" s="327"/>
      <c r="O67" s="316"/>
      <c r="P67" s="248"/>
    </row>
    <row r="68" spans="1:16" ht="12.75">
      <c r="A68" s="319">
        <v>2013</v>
      </c>
      <c r="B68" s="320" t="s">
        <v>552</v>
      </c>
      <c r="C68" s="70"/>
      <c r="D68" s="70"/>
      <c r="E68" s="70"/>
      <c r="F68" s="146"/>
      <c r="G68" s="70">
        <v>296.541385003904</v>
      </c>
      <c r="H68" s="70">
        <v>386.61349427978985</v>
      </c>
      <c r="I68" s="146"/>
      <c r="J68" s="70">
        <f t="shared" si="12"/>
        <v>0</v>
      </c>
      <c r="K68" s="71"/>
      <c r="L68" s="72">
        <f t="shared" si="13"/>
        <v>683.1548792836938</v>
      </c>
      <c r="M68" s="321"/>
      <c r="N68" s="327"/>
      <c r="O68" s="316"/>
      <c r="P68" s="248"/>
    </row>
    <row r="69" spans="1:16" ht="13.5" thickBot="1">
      <c r="A69" s="319">
        <v>2013</v>
      </c>
      <c r="B69" s="320" t="s">
        <v>553</v>
      </c>
      <c r="C69" s="70"/>
      <c r="D69" s="70"/>
      <c r="E69" s="70"/>
      <c r="F69" s="146"/>
      <c r="G69" s="70">
        <v>381.21860280400904</v>
      </c>
      <c r="H69" s="70">
        <v>416.56500801888257</v>
      </c>
      <c r="I69" s="146"/>
      <c r="J69" s="70">
        <f t="shared" si="12"/>
        <v>0</v>
      </c>
      <c r="K69" s="71"/>
      <c r="L69" s="72">
        <f t="shared" si="13"/>
        <v>797.7836108228917</v>
      </c>
      <c r="M69" s="321"/>
      <c r="N69" s="327"/>
      <c r="O69" s="316"/>
      <c r="P69" s="248"/>
    </row>
    <row r="70" spans="1:15" ht="13.5" thickBot="1">
      <c r="A70" s="248"/>
      <c r="B70" s="248"/>
      <c r="C70" s="95">
        <f aca="true" t="shared" si="14" ref="C70:L70">SUM(C58:C69)</f>
        <v>0</v>
      </c>
      <c r="D70" s="95">
        <f t="shared" si="14"/>
        <v>0</v>
      </c>
      <c r="E70" s="95">
        <f t="shared" si="14"/>
        <v>0</v>
      </c>
      <c r="F70" s="147">
        <f t="shared" si="14"/>
        <v>0</v>
      </c>
      <c r="G70" s="95">
        <f t="shared" si="14"/>
        <v>4327.079982756895</v>
      </c>
      <c r="H70" s="95">
        <f t="shared" si="14"/>
        <v>18215.666208151666</v>
      </c>
      <c r="I70" s="147">
        <f t="shared" si="14"/>
        <v>0</v>
      </c>
      <c r="J70" s="95">
        <f t="shared" si="14"/>
        <v>0</v>
      </c>
      <c r="K70" s="74">
        <f t="shared" si="14"/>
        <v>0</v>
      </c>
      <c r="L70" s="95">
        <f t="shared" si="14"/>
        <v>22542.74619090856</v>
      </c>
      <c r="M70" s="323"/>
      <c r="N70" s="327"/>
      <c r="O70" s="316"/>
    </row>
    <row r="71" spans="1:15" ht="35.25" thickBot="1" thickTop="1">
      <c r="A71" s="248"/>
      <c r="B71" s="248"/>
      <c r="C71" s="248"/>
      <c r="D71" s="248"/>
      <c r="E71" s="248"/>
      <c r="F71" s="315"/>
      <c r="G71" s="96" t="s">
        <v>459</v>
      </c>
      <c r="H71" s="93" t="s">
        <v>460</v>
      </c>
      <c r="I71" s="315"/>
      <c r="J71" s="248"/>
      <c r="K71" s="248"/>
      <c r="L71" s="248"/>
      <c r="N71" s="316"/>
      <c r="O71" s="316"/>
    </row>
    <row r="72" spans="1:12" ht="16.5" thickBot="1">
      <c r="A72" s="248"/>
      <c r="B72" s="248"/>
      <c r="C72" s="212" t="s">
        <v>648</v>
      </c>
      <c r="D72" s="210"/>
      <c r="E72" s="210"/>
      <c r="F72" s="144"/>
      <c r="G72" s="210"/>
      <c r="H72" s="210"/>
      <c r="I72" s="144"/>
      <c r="J72" s="210"/>
      <c r="K72" s="213"/>
      <c r="L72" s="213"/>
    </row>
    <row r="73" spans="1:13" ht="13.5" thickBot="1">
      <c r="A73" s="248"/>
      <c r="B73" s="248"/>
      <c r="C73" s="208" t="s">
        <v>447</v>
      </c>
      <c r="D73" s="210"/>
      <c r="E73" s="210"/>
      <c r="F73" s="144"/>
      <c r="G73" s="210"/>
      <c r="H73" s="210"/>
      <c r="I73" s="149"/>
      <c r="J73" s="213"/>
      <c r="K73" s="213" t="s">
        <v>154</v>
      </c>
      <c r="L73" s="211"/>
      <c r="M73" s="316"/>
    </row>
    <row r="74" spans="1:13" ht="12.75" customHeight="1">
      <c r="A74" s="317" t="s">
        <v>527</v>
      </c>
      <c r="B74" s="317" t="s">
        <v>448</v>
      </c>
      <c r="C74" s="128" t="s">
        <v>453</v>
      </c>
      <c r="D74" s="128" t="s">
        <v>451</v>
      </c>
      <c r="E74" s="128" t="s">
        <v>452</v>
      </c>
      <c r="F74" s="145" t="s">
        <v>454</v>
      </c>
      <c r="G74" s="128" t="s">
        <v>457</v>
      </c>
      <c r="H74" s="128" t="s">
        <v>455</v>
      </c>
      <c r="I74" s="145" t="s">
        <v>456</v>
      </c>
      <c r="J74" s="128" t="s">
        <v>585</v>
      </c>
      <c r="K74" s="129"/>
      <c r="L74" s="130" t="s">
        <v>225</v>
      </c>
      <c r="M74" s="318"/>
    </row>
    <row r="75" spans="1:13" ht="12.75">
      <c r="A75" s="319">
        <v>2012</v>
      </c>
      <c r="B75" s="320" t="s">
        <v>554</v>
      </c>
      <c r="C75" s="70">
        <f>+C41+C58</f>
        <v>79450</v>
      </c>
      <c r="D75" s="70">
        <f aca="true" t="shared" si="15" ref="D75:K75">+D41+D58</f>
        <v>1093220</v>
      </c>
      <c r="E75" s="70">
        <f t="shared" si="15"/>
        <v>322830</v>
      </c>
      <c r="F75" s="146">
        <f t="shared" si="15"/>
        <v>617700</v>
      </c>
      <c r="G75" s="70">
        <f t="shared" si="15"/>
        <v>2045533.1242271182</v>
      </c>
      <c r="H75" s="70">
        <f t="shared" si="15"/>
        <v>370491.0556774406</v>
      </c>
      <c r="I75" s="146">
        <f aca="true" t="shared" si="16" ref="I75:I86">+I41+I58</f>
        <v>164900</v>
      </c>
      <c r="J75" s="70">
        <f>+F75+I75</f>
        <v>782600</v>
      </c>
      <c r="K75" s="71">
        <f t="shared" si="15"/>
        <v>19021.726</v>
      </c>
      <c r="L75" s="72">
        <f>+C75+D75+E75+G75+H75+J75+K75</f>
        <v>4713145.9059045585</v>
      </c>
      <c r="M75" s="321"/>
    </row>
    <row r="76" spans="1:13" ht="12.75">
      <c r="A76" s="319">
        <v>2012</v>
      </c>
      <c r="B76" s="320" t="s">
        <v>555</v>
      </c>
      <c r="C76" s="70">
        <f aca="true" t="shared" si="17" ref="C76:K86">+C42+C59</f>
        <v>86310</v>
      </c>
      <c r="D76" s="70">
        <f t="shared" si="17"/>
        <v>1229220</v>
      </c>
      <c r="E76" s="70">
        <f t="shared" si="17"/>
        <v>382420</v>
      </c>
      <c r="F76" s="146">
        <f t="shared" si="17"/>
        <v>666250</v>
      </c>
      <c r="G76" s="70">
        <f t="shared" si="17"/>
        <v>2424358.491213867</v>
      </c>
      <c r="H76" s="70">
        <f t="shared" si="17"/>
        <v>422794.0992768266</v>
      </c>
      <c r="I76" s="146">
        <f t="shared" si="16"/>
        <v>176860</v>
      </c>
      <c r="J76" s="70">
        <f aca="true" t="shared" si="18" ref="J76:J86">+F76+I76</f>
        <v>843110</v>
      </c>
      <c r="K76" s="71">
        <f t="shared" si="17"/>
        <v>22989.969</v>
      </c>
      <c r="L76" s="72">
        <f aca="true" t="shared" si="19" ref="L76:L86">+C76+D76+E76+G76+H76+J76+K76</f>
        <v>5411202.559490693</v>
      </c>
      <c r="M76" s="321"/>
    </row>
    <row r="77" spans="1:13" ht="12.75">
      <c r="A77" s="319">
        <v>2012</v>
      </c>
      <c r="B77" s="320" t="s">
        <v>556</v>
      </c>
      <c r="C77" s="70">
        <f t="shared" si="17"/>
        <v>81890</v>
      </c>
      <c r="D77" s="70">
        <f t="shared" si="17"/>
        <v>1217940</v>
      </c>
      <c r="E77" s="70">
        <f t="shared" si="17"/>
        <v>377600</v>
      </c>
      <c r="F77" s="146">
        <f t="shared" si="17"/>
        <v>636850</v>
      </c>
      <c r="G77" s="70">
        <f t="shared" si="17"/>
        <v>2475599.2047931016</v>
      </c>
      <c r="H77" s="70">
        <f t="shared" si="17"/>
        <v>373930.52731554845</v>
      </c>
      <c r="I77" s="146">
        <f t="shared" si="16"/>
        <v>169880</v>
      </c>
      <c r="J77" s="70">
        <f t="shared" si="18"/>
        <v>806730</v>
      </c>
      <c r="K77" s="71">
        <f t="shared" si="17"/>
        <v>22623.856</v>
      </c>
      <c r="L77" s="72">
        <f t="shared" si="19"/>
        <v>5356313.5881086495</v>
      </c>
      <c r="M77" s="321"/>
    </row>
    <row r="78" spans="1:13" ht="12.75">
      <c r="A78" s="319">
        <v>2012</v>
      </c>
      <c r="B78" s="320" t="s">
        <v>557</v>
      </c>
      <c r="C78" s="70">
        <f t="shared" si="17"/>
        <v>70670</v>
      </c>
      <c r="D78" s="70">
        <f t="shared" si="17"/>
        <v>1092490</v>
      </c>
      <c r="E78" s="70">
        <f t="shared" si="17"/>
        <v>342080</v>
      </c>
      <c r="F78" s="146">
        <f t="shared" si="17"/>
        <v>618500</v>
      </c>
      <c r="G78" s="70">
        <f t="shared" si="17"/>
        <v>2106011.7744731456</v>
      </c>
      <c r="H78" s="70">
        <f t="shared" si="17"/>
        <v>287617.52698829654</v>
      </c>
      <c r="I78" s="146">
        <f t="shared" si="16"/>
        <v>174620</v>
      </c>
      <c r="J78" s="70">
        <f t="shared" si="18"/>
        <v>793120</v>
      </c>
      <c r="K78" s="71">
        <f t="shared" si="17"/>
        <v>18733.653000000002</v>
      </c>
      <c r="L78" s="72">
        <f t="shared" si="19"/>
        <v>4710722.954461442</v>
      </c>
      <c r="M78" s="321"/>
    </row>
    <row r="79" spans="1:13" ht="12.75">
      <c r="A79" s="319">
        <v>2012</v>
      </c>
      <c r="B79" s="320" t="s">
        <v>558</v>
      </c>
      <c r="C79" s="70">
        <f t="shared" si="17"/>
        <v>69210</v>
      </c>
      <c r="D79" s="70">
        <f t="shared" si="17"/>
        <v>1120470</v>
      </c>
      <c r="E79" s="70">
        <f t="shared" si="17"/>
        <v>362870</v>
      </c>
      <c r="F79" s="146">
        <f t="shared" si="17"/>
        <v>658740</v>
      </c>
      <c r="G79" s="70">
        <f t="shared" si="17"/>
        <v>2039254.7907722283</v>
      </c>
      <c r="H79" s="70">
        <f t="shared" si="17"/>
        <v>286568.71370124526</v>
      </c>
      <c r="I79" s="146">
        <f t="shared" si="16"/>
        <v>188420</v>
      </c>
      <c r="J79" s="70">
        <f t="shared" si="18"/>
        <v>847160</v>
      </c>
      <c r="K79" s="71">
        <f t="shared" si="17"/>
        <v>16879.313000000002</v>
      </c>
      <c r="L79" s="72">
        <f t="shared" si="19"/>
        <v>4742412.817473474</v>
      </c>
      <c r="M79" s="321"/>
    </row>
    <row r="80" spans="1:13" ht="12.75">
      <c r="A80" s="319">
        <v>2012</v>
      </c>
      <c r="B80" s="320" t="s">
        <v>559</v>
      </c>
      <c r="C80" s="70">
        <f t="shared" si="17"/>
        <v>73840</v>
      </c>
      <c r="D80" s="70">
        <f t="shared" si="17"/>
        <v>1191130</v>
      </c>
      <c r="E80" s="70">
        <f t="shared" si="17"/>
        <v>377590</v>
      </c>
      <c r="F80" s="146">
        <f t="shared" si="17"/>
        <v>658750</v>
      </c>
      <c r="G80" s="70">
        <f t="shared" si="17"/>
        <v>1986043.739369818</v>
      </c>
      <c r="H80" s="70">
        <f t="shared" si="17"/>
        <v>271708.80672389193</v>
      </c>
      <c r="I80" s="146">
        <f t="shared" si="16"/>
        <v>179580</v>
      </c>
      <c r="J80" s="70">
        <f t="shared" si="18"/>
        <v>838330</v>
      </c>
      <c r="K80" s="71">
        <f t="shared" si="17"/>
        <v>17105.849000000002</v>
      </c>
      <c r="L80" s="72">
        <f t="shared" si="19"/>
        <v>4755748.39509371</v>
      </c>
      <c r="M80" s="321"/>
    </row>
    <row r="81" spans="1:13" ht="12.75">
      <c r="A81" s="319">
        <v>2012</v>
      </c>
      <c r="B81" s="320" t="s">
        <v>560</v>
      </c>
      <c r="C81" s="70">
        <f t="shared" si="17"/>
        <v>84140</v>
      </c>
      <c r="D81" s="70">
        <f t="shared" si="17"/>
        <v>1341880</v>
      </c>
      <c r="E81" s="70">
        <f t="shared" si="17"/>
        <v>429040</v>
      </c>
      <c r="F81" s="146">
        <f t="shared" si="17"/>
        <v>668220</v>
      </c>
      <c r="G81" s="70">
        <f t="shared" si="17"/>
        <v>2109251.038579258</v>
      </c>
      <c r="H81" s="70">
        <f t="shared" si="17"/>
        <v>294833.2551854757</v>
      </c>
      <c r="I81" s="146">
        <f t="shared" si="16"/>
        <v>180660</v>
      </c>
      <c r="J81" s="70">
        <f t="shared" si="18"/>
        <v>848880</v>
      </c>
      <c r="K81" s="71">
        <f t="shared" si="17"/>
        <v>18895.458</v>
      </c>
      <c r="L81" s="72">
        <f t="shared" si="19"/>
        <v>5126919.751764733</v>
      </c>
      <c r="M81" s="321"/>
    </row>
    <row r="82" spans="1:13" ht="12.75">
      <c r="A82" s="319">
        <v>2013</v>
      </c>
      <c r="B82" s="320" t="s">
        <v>578</v>
      </c>
      <c r="C82" s="70">
        <f t="shared" si="17"/>
        <v>86680</v>
      </c>
      <c r="D82" s="70">
        <f t="shared" si="17"/>
        <v>1373480</v>
      </c>
      <c r="E82" s="70">
        <f t="shared" si="17"/>
        <v>434800</v>
      </c>
      <c r="F82" s="146">
        <f t="shared" si="17"/>
        <v>685990</v>
      </c>
      <c r="G82" s="70">
        <f t="shared" si="17"/>
        <v>2120961.2442313544</v>
      </c>
      <c r="H82" s="70">
        <f t="shared" si="17"/>
        <v>298469.01128701353</v>
      </c>
      <c r="I82" s="146">
        <f t="shared" si="16"/>
        <v>185510</v>
      </c>
      <c r="J82" s="70">
        <f t="shared" si="18"/>
        <v>871500</v>
      </c>
      <c r="K82" s="71">
        <f t="shared" si="17"/>
        <v>18569.134</v>
      </c>
      <c r="L82" s="72">
        <f t="shared" si="19"/>
        <v>5204459.389518367</v>
      </c>
      <c r="M82" s="321"/>
    </row>
    <row r="83" spans="1:13" ht="12.75">
      <c r="A83" s="319">
        <v>2013</v>
      </c>
      <c r="B83" s="320" t="s">
        <v>550</v>
      </c>
      <c r="C83" s="70">
        <f t="shared" si="17"/>
        <v>74270</v>
      </c>
      <c r="D83" s="70">
        <f t="shared" si="17"/>
        <v>1193770</v>
      </c>
      <c r="E83" s="70">
        <f t="shared" si="17"/>
        <v>363180</v>
      </c>
      <c r="F83" s="146">
        <f t="shared" si="17"/>
        <v>617740</v>
      </c>
      <c r="G83" s="70">
        <f t="shared" si="17"/>
        <v>1914785.7924679948</v>
      </c>
      <c r="H83" s="70">
        <f t="shared" si="17"/>
        <v>261327.63823159345</v>
      </c>
      <c r="I83" s="146">
        <f t="shared" si="16"/>
        <v>179380</v>
      </c>
      <c r="J83" s="70">
        <f t="shared" si="18"/>
        <v>797120</v>
      </c>
      <c r="K83" s="71">
        <f t="shared" si="17"/>
        <v>16125.556000000002</v>
      </c>
      <c r="L83" s="72">
        <f t="shared" si="19"/>
        <v>4620578.986699589</v>
      </c>
      <c r="M83" s="321"/>
    </row>
    <row r="84" spans="1:13" ht="12.75">
      <c r="A84" s="319">
        <v>2013</v>
      </c>
      <c r="B84" s="320" t="s">
        <v>551</v>
      </c>
      <c r="C84" s="70">
        <f t="shared" si="17"/>
        <v>77100</v>
      </c>
      <c r="D84" s="70">
        <f t="shared" si="17"/>
        <v>1251680</v>
      </c>
      <c r="E84" s="70">
        <f t="shared" si="17"/>
        <v>364890</v>
      </c>
      <c r="F84" s="146">
        <f t="shared" si="17"/>
        <v>674080</v>
      </c>
      <c r="G84" s="70">
        <f t="shared" si="17"/>
        <v>2043215.1830304964</v>
      </c>
      <c r="H84" s="70">
        <f t="shared" si="17"/>
        <v>290111.85331852094</v>
      </c>
      <c r="I84" s="146">
        <f t="shared" si="16"/>
        <v>201450</v>
      </c>
      <c r="J84" s="70">
        <f t="shared" si="18"/>
        <v>875530</v>
      </c>
      <c r="K84" s="71">
        <f t="shared" si="17"/>
        <v>17763.845999999998</v>
      </c>
      <c r="L84" s="72">
        <f t="shared" si="19"/>
        <v>4920290.882349017</v>
      </c>
      <c r="M84" s="321"/>
    </row>
    <row r="85" spans="1:13" ht="12.75">
      <c r="A85" s="319">
        <v>2013</v>
      </c>
      <c r="B85" s="320" t="s">
        <v>552</v>
      </c>
      <c r="C85" s="70">
        <f t="shared" si="17"/>
        <v>73820</v>
      </c>
      <c r="D85" s="70">
        <f t="shared" si="17"/>
        <v>1134200</v>
      </c>
      <c r="E85" s="70">
        <f t="shared" si="17"/>
        <v>327700</v>
      </c>
      <c r="F85" s="146">
        <f t="shared" si="17"/>
        <v>654190</v>
      </c>
      <c r="G85" s="70">
        <f t="shared" si="17"/>
        <v>1986136.5413850038</v>
      </c>
      <c r="H85" s="70">
        <f t="shared" si="17"/>
        <v>278076.6134942798</v>
      </c>
      <c r="I85" s="146">
        <f t="shared" si="16"/>
        <v>192710</v>
      </c>
      <c r="J85" s="70">
        <f t="shared" si="18"/>
        <v>846900</v>
      </c>
      <c r="K85" s="71">
        <f t="shared" si="17"/>
        <v>17225.322</v>
      </c>
      <c r="L85" s="72">
        <f t="shared" si="19"/>
        <v>4664058.476879283</v>
      </c>
      <c r="M85" s="321"/>
    </row>
    <row r="86" spans="1:13" ht="13.5" thickBot="1">
      <c r="A86" s="319">
        <v>2013</v>
      </c>
      <c r="B86" s="320" t="s">
        <v>553</v>
      </c>
      <c r="C86" s="70">
        <f t="shared" si="17"/>
        <v>77250</v>
      </c>
      <c r="D86" s="70">
        <f t="shared" si="17"/>
        <v>1129650</v>
      </c>
      <c r="E86" s="70">
        <f t="shared" si="17"/>
        <v>329500</v>
      </c>
      <c r="F86" s="146">
        <f t="shared" si="17"/>
        <v>665440</v>
      </c>
      <c r="G86" s="70">
        <f t="shared" si="17"/>
        <v>2137811.218602804</v>
      </c>
      <c r="H86" s="70">
        <f t="shared" si="17"/>
        <v>332166.56500801886</v>
      </c>
      <c r="I86" s="146">
        <f t="shared" si="16"/>
        <v>193500</v>
      </c>
      <c r="J86" s="70">
        <f t="shared" si="18"/>
        <v>858940</v>
      </c>
      <c r="K86" s="71">
        <f t="shared" si="17"/>
        <v>17028.205</v>
      </c>
      <c r="L86" s="72">
        <f t="shared" si="19"/>
        <v>4882345.988610823</v>
      </c>
      <c r="M86" s="321"/>
    </row>
    <row r="87" spans="1:13" ht="13.5" thickBot="1">
      <c r="A87" s="248"/>
      <c r="B87" s="248"/>
      <c r="C87" s="312">
        <f aca="true" t="shared" si="20" ref="C87:L87">SUM(C75:C86)</f>
        <v>934630</v>
      </c>
      <c r="D87" s="312">
        <f t="shared" si="20"/>
        <v>14369130</v>
      </c>
      <c r="E87" s="312">
        <f t="shared" si="20"/>
        <v>4414500</v>
      </c>
      <c r="F87" s="310">
        <f t="shared" si="20"/>
        <v>7822450</v>
      </c>
      <c r="G87" s="312">
        <f t="shared" si="20"/>
        <v>25388962.14314619</v>
      </c>
      <c r="H87" s="312">
        <f t="shared" si="20"/>
        <v>3768095.6662081517</v>
      </c>
      <c r="I87" s="310">
        <f t="shared" si="20"/>
        <v>2187470</v>
      </c>
      <c r="J87" s="312">
        <f t="shared" si="20"/>
        <v>10009920</v>
      </c>
      <c r="K87" s="311">
        <f t="shared" si="20"/>
        <v>222961.887</v>
      </c>
      <c r="L87" s="312">
        <f t="shared" si="20"/>
        <v>59108199.69635433</v>
      </c>
      <c r="M87" s="323"/>
    </row>
    <row r="88" spans="1:12" ht="13.5" thickTop="1">
      <c r="A88" s="248"/>
      <c r="B88" s="248"/>
      <c r="C88" s="329"/>
      <c r="D88" s="329"/>
      <c r="E88" s="329"/>
      <c r="F88" s="329"/>
      <c r="G88" s="329"/>
      <c r="H88" s="329"/>
      <c r="I88" s="329"/>
      <c r="J88" s="329"/>
      <c r="K88" s="329"/>
      <c r="L88" s="248"/>
    </row>
    <row r="89" spans="1:12" ht="12.75">
      <c r="A89" s="248"/>
      <c r="B89" s="248"/>
      <c r="C89" s="329"/>
      <c r="D89" s="329"/>
      <c r="E89" s="329"/>
      <c r="F89" s="329"/>
      <c r="G89" s="329"/>
      <c r="H89" s="329"/>
      <c r="I89" s="329"/>
      <c r="J89" s="329"/>
      <c r="K89" s="329"/>
      <c r="L89" s="72"/>
    </row>
    <row r="90" spans="1:12" ht="12.75">
      <c r="A90" s="248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72"/>
    </row>
    <row r="91" spans="1:12" ht="12.75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329"/>
      <c r="L91" s="329"/>
    </row>
    <row r="92" spans="1:12" ht="12.75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</row>
    <row r="93" spans="1:12" ht="12.75">
      <c r="A93" s="248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</row>
    <row r="94" spans="1:12" ht="12.75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</row>
    <row r="95" spans="1:12" ht="12.75">
      <c r="A95" s="248"/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</row>
  </sheetData>
  <sheetProtection/>
  <printOptions/>
  <pageMargins left="1" right="0" top="0.65" bottom="0.64" header="0.34" footer="0.5"/>
  <pageSetup cellComments="asDisplayed" horizontalDpi="600" verticalDpi="600" orientation="portrait" scale="58" r:id="rId1"/>
  <headerFooter alignWithMargins="0">
    <oddFooter>&amp;CPage 11.&amp;P+15
ALLOCATIONS USING PRO FORMA LOADS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Q124"/>
  <sheetViews>
    <sheetView view="pageBreakPreview" zoomScale="75" zoomScaleSheetLayoutView="75" zoomScalePageLayoutView="0" workbookViewId="0" topLeftCell="A1">
      <selection activeCell="H33" sqref="H33"/>
    </sheetView>
  </sheetViews>
  <sheetFormatPr defaultColWidth="9.140625" defaultRowHeight="12.75"/>
  <cols>
    <col min="1" max="1" width="2.7109375" style="0" bestFit="1" customWidth="1"/>
    <col min="2" max="2" width="23.140625" style="0" bestFit="1" customWidth="1"/>
    <col min="3" max="3" width="15.7109375" style="0" bestFit="1" customWidth="1"/>
    <col min="4" max="4" width="10.28125" style="0" bestFit="1" customWidth="1"/>
    <col min="5" max="5" width="13.140625" style="0" bestFit="1" customWidth="1"/>
    <col min="6" max="6" width="11.00390625" style="0" hidden="1" customWidth="1"/>
    <col min="7" max="7" width="10.8515625" style="57" hidden="1" customWidth="1"/>
    <col min="8" max="8" width="9.421875" style="57" bestFit="1" customWidth="1"/>
    <col min="9" max="9" width="11.00390625" style="57" bestFit="1" customWidth="1"/>
    <col min="10" max="10" width="11.421875" style="57" hidden="1" customWidth="1"/>
    <col min="11" max="11" width="11.421875" style="57" customWidth="1"/>
    <col min="12" max="12" width="11.00390625" style="57" bestFit="1" customWidth="1"/>
    <col min="13" max="13" width="11.421875" style="0" bestFit="1" customWidth="1"/>
    <col min="14" max="14" width="14.421875" style="0" customWidth="1"/>
  </cols>
  <sheetData>
    <row r="1" spans="2:11" ht="12.75">
      <c r="B1" s="11" t="str">
        <f>'11.2 through 11.14'!A2</f>
        <v>Pro Forma Factors May 31, 2013</v>
      </c>
      <c r="F1" s="191" t="s">
        <v>586</v>
      </c>
      <c r="G1" s="191" t="s">
        <v>586</v>
      </c>
      <c r="H1" s="192"/>
      <c r="I1" s="192"/>
      <c r="J1" s="191" t="s">
        <v>586</v>
      </c>
      <c r="K1" s="159"/>
    </row>
    <row r="2" spans="1:13" ht="12.75">
      <c r="A2" s="32"/>
      <c r="B2" s="77" t="str">
        <f>'11.16 '!A2</f>
        <v>Utah General Rate Case - May 2013</v>
      </c>
      <c r="C2" s="33"/>
      <c r="D2" s="33"/>
      <c r="E2" s="33"/>
      <c r="F2" s="193"/>
      <c r="G2" s="193"/>
      <c r="H2" s="194"/>
      <c r="I2" s="194"/>
      <c r="J2" s="193"/>
      <c r="K2" s="110"/>
      <c r="L2" s="110"/>
      <c r="M2" s="33"/>
    </row>
    <row r="3" spans="1:13" ht="12.75">
      <c r="A3" s="32"/>
      <c r="B3" s="34"/>
      <c r="C3" s="33"/>
      <c r="D3" s="33"/>
      <c r="E3" s="33"/>
      <c r="F3" s="150"/>
      <c r="G3" s="150"/>
      <c r="H3" s="110"/>
      <c r="I3" s="110"/>
      <c r="J3" s="150"/>
      <c r="K3" s="110"/>
      <c r="L3" s="110"/>
      <c r="M3" s="33"/>
    </row>
    <row r="4" spans="1:13" ht="12.75">
      <c r="A4" s="32"/>
      <c r="B4" s="33"/>
      <c r="C4" s="32" t="s">
        <v>304</v>
      </c>
      <c r="D4" s="32" t="s">
        <v>542</v>
      </c>
      <c r="E4" s="32" t="s">
        <v>306</v>
      </c>
      <c r="F4" s="151" t="s">
        <v>543</v>
      </c>
      <c r="G4" s="151" t="s">
        <v>582</v>
      </c>
      <c r="H4" s="160" t="s">
        <v>544</v>
      </c>
      <c r="I4" s="160" t="s">
        <v>545</v>
      </c>
      <c r="J4" s="151" t="s">
        <v>583</v>
      </c>
      <c r="K4" s="160" t="s">
        <v>584</v>
      </c>
      <c r="L4" s="160" t="s">
        <v>154</v>
      </c>
      <c r="M4" s="33"/>
    </row>
    <row r="5" spans="1:14" ht="12.75">
      <c r="A5" s="32"/>
      <c r="B5" s="33" t="s">
        <v>312</v>
      </c>
      <c r="C5" s="143">
        <v>934630</v>
      </c>
      <c r="D5" s="143">
        <v>14369130</v>
      </c>
      <c r="E5" s="143">
        <v>4414500</v>
      </c>
      <c r="F5" s="152">
        <v>0</v>
      </c>
      <c r="G5" s="152">
        <v>7822450</v>
      </c>
      <c r="H5" s="161">
        <v>25388962.14314619</v>
      </c>
      <c r="I5" s="161">
        <v>3768095.6662081517</v>
      </c>
      <c r="J5" s="152">
        <v>2187470</v>
      </c>
      <c r="K5" s="161">
        <f>+G5+J5</f>
        <v>10009920</v>
      </c>
      <c r="L5" s="161">
        <v>222961.887</v>
      </c>
      <c r="M5" s="308">
        <f>+C5+D5+E5+F5+G5+H5+I5+J5+L5</f>
        <v>59108199.69635434</v>
      </c>
      <c r="N5" s="2" t="s">
        <v>611</v>
      </c>
    </row>
    <row r="6" spans="1:13" ht="12.75">
      <c r="A6" s="32"/>
      <c r="B6" s="33" t="s">
        <v>314</v>
      </c>
      <c r="C6" s="35">
        <v>0.015812188576226353</v>
      </c>
      <c r="D6" s="35">
        <v>0.24309875911998477</v>
      </c>
      <c r="E6" s="35">
        <v>0.07468506946037601</v>
      </c>
      <c r="F6" s="153">
        <v>0</v>
      </c>
      <c r="G6" s="153">
        <v>0.13234119868622005</v>
      </c>
      <c r="H6" s="162">
        <v>0.429533673391716</v>
      </c>
      <c r="I6" s="162">
        <v>0.06374911916731173</v>
      </c>
      <c r="J6" s="153">
        <v>0.037007894187900944</v>
      </c>
      <c r="K6" s="162">
        <f aca="true" t="shared" si="0" ref="K6:K47">+G6+J6</f>
        <v>0.16934909287412098</v>
      </c>
      <c r="L6" s="162">
        <v>0.0037720974102642443</v>
      </c>
      <c r="M6" s="36">
        <v>1.0000000000000002</v>
      </c>
    </row>
    <row r="7" spans="1:13" ht="12.75">
      <c r="A7" s="32"/>
      <c r="B7" s="33" t="s">
        <v>26</v>
      </c>
      <c r="C7" s="38">
        <v>0.0339363073791489</v>
      </c>
      <c r="D7" s="38">
        <v>0.5217414511100112</v>
      </c>
      <c r="E7" s="38">
        <v>0.16028998526181784</v>
      </c>
      <c r="F7" s="154">
        <v>0</v>
      </c>
      <c r="G7" s="154">
        <v>0.2840322562490219</v>
      </c>
      <c r="H7" s="162">
        <v>0</v>
      </c>
      <c r="I7" s="162">
        <v>0</v>
      </c>
      <c r="J7" s="153">
        <v>0</v>
      </c>
      <c r="K7" s="162">
        <f t="shared" si="0"/>
        <v>0.2840322562490219</v>
      </c>
      <c r="L7" s="162">
        <v>0</v>
      </c>
      <c r="M7" s="36">
        <v>0.9999999999999998</v>
      </c>
    </row>
    <row r="8" spans="1:13" ht="12.75">
      <c r="A8" s="32"/>
      <c r="B8" s="33" t="s">
        <v>28</v>
      </c>
      <c r="C8" s="35">
        <v>0</v>
      </c>
      <c r="D8" s="35">
        <v>0</v>
      </c>
      <c r="E8" s="35">
        <v>0</v>
      </c>
      <c r="F8" s="153">
        <v>0</v>
      </c>
      <c r="G8" s="153">
        <v>0</v>
      </c>
      <c r="H8" s="162">
        <v>0.8042756135302802</v>
      </c>
      <c r="I8" s="162">
        <v>0.11936633867479554</v>
      </c>
      <c r="J8" s="153">
        <v>0.06929502538976438</v>
      </c>
      <c r="K8" s="162">
        <f t="shared" si="0"/>
        <v>0.06929502538976438</v>
      </c>
      <c r="L8" s="162">
        <v>0.00706302240515974</v>
      </c>
      <c r="M8" s="36">
        <v>0.9999999999999999</v>
      </c>
    </row>
    <row r="9" spans="1:13" ht="12.75">
      <c r="A9" s="32"/>
      <c r="B9" s="33"/>
      <c r="C9" s="33"/>
      <c r="D9" s="33"/>
      <c r="E9" s="33"/>
      <c r="F9" s="150"/>
      <c r="G9" s="150"/>
      <c r="H9" s="110"/>
      <c r="I9" s="110"/>
      <c r="J9" s="150"/>
      <c r="K9" s="110" t="s">
        <v>461</v>
      </c>
      <c r="L9" s="110"/>
      <c r="M9" s="33"/>
    </row>
    <row r="10" spans="1:13" ht="12.75">
      <c r="A10" s="32"/>
      <c r="B10" s="33" t="s">
        <v>315</v>
      </c>
      <c r="C10" s="35">
        <v>0.01709086646927345</v>
      </c>
      <c r="D10" s="35">
        <v>0.2583743211483933</v>
      </c>
      <c r="E10" s="35">
        <v>0.07948826342067668</v>
      </c>
      <c r="F10" s="153">
        <v>0</v>
      </c>
      <c r="G10" s="153">
        <v>0.12165816442311414</v>
      </c>
      <c r="H10" s="162">
        <v>0.4315468104876492</v>
      </c>
      <c r="I10" s="162">
        <v>0.056322179470869524</v>
      </c>
      <c r="J10" s="153">
        <v>0.03215227721770558</v>
      </c>
      <c r="K10" s="162">
        <f t="shared" si="0"/>
        <v>0.15381044164081972</v>
      </c>
      <c r="L10" s="162">
        <v>0.003367117362318184</v>
      </c>
      <c r="M10" s="36">
        <v>1</v>
      </c>
    </row>
    <row r="11" spans="1:13" ht="12.75">
      <c r="A11" s="32"/>
      <c r="B11" s="33" t="s">
        <v>16</v>
      </c>
      <c r="C11" s="38">
        <v>0.03585910606212565</v>
      </c>
      <c r="D11" s="38">
        <v>0.5421066393823283</v>
      </c>
      <c r="E11" s="38">
        <v>0.16677785610347698</v>
      </c>
      <c r="F11" s="154">
        <v>0</v>
      </c>
      <c r="G11" s="154">
        <v>0.25525639845206904</v>
      </c>
      <c r="H11" s="162">
        <v>0</v>
      </c>
      <c r="I11" s="162">
        <v>0</v>
      </c>
      <c r="J11" s="153">
        <v>0</v>
      </c>
      <c r="K11" s="162">
        <f t="shared" si="0"/>
        <v>0.25525639845206904</v>
      </c>
      <c r="L11" s="162">
        <v>0</v>
      </c>
      <c r="M11" s="36">
        <v>0.9999999999999999</v>
      </c>
    </row>
    <row r="12" spans="1:13" ht="12.75">
      <c r="A12" s="32"/>
      <c r="B12" s="33" t="s">
        <v>18</v>
      </c>
      <c r="C12" s="35">
        <v>0</v>
      </c>
      <c r="D12" s="35">
        <v>0</v>
      </c>
      <c r="E12" s="35">
        <v>0</v>
      </c>
      <c r="F12" s="153">
        <v>0</v>
      </c>
      <c r="G12" s="153">
        <v>0</v>
      </c>
      <c r="H12" s="163">
        <v>0.8245250052083835</v>
      </c>
      <c r="I12" s="163">
        <v>0.10761067905724976</v>
      </c>
      <c r="J12" s="154">
        <v>0.0614310102545615</v>
      </c>
      <c r="K12" s="163">
        <f t="shared" si="0"/>
        <v>0.0614310102545615</v>
      </c>
      <c r="L12" s="163">
        <v>0.006433305479805175</v>
      </c>
      <c r="M12" s="36">
        <v>0.9999999999999999</v>
      </c>
    </row>
    <row r="13" spans="1:13" ht="12.75">
      <c r="A13" s="32"/>
      <c r="B13" s="33"/>
      <c r="C13" s="33"/>
      <c r="D13" s="33"/>
      <c r="E13" s="33"/>
      <c r="F13" s="150"/>
      <c r="G13" s="150"/>
      <c r="H13" s="110"/>
      <c r="I13" s="110"/>
      <c r="J13" s="150"/>
      <c r="K13" s="110" t="s">
        <v>461</v>
      </c>
      <c r="L13" s="110"/>
      <c r="M13" s="33"/>
    </row>
    <row r="14" spans="2:13" ht="12.75">
      <c r="B14" s="33" t="s">
        <v>316</v>
      </c>
      <c r="C14" s="33"/>
      <c r="D14" s="33"/>
      <c r="E14" s="33"/>
      <c r="F14" s="150"/>
      <c r="G14" s="150"/>
      <c r="H14" s="110"/>
      <c r="I14" s="110"/>
      <c r="J14" s="150"/>
      <c r="K14" s="110" t="s">
        <v>461</v>
      </c>
      <c r="L14" s="110"/>
      <c r="M14" s="33"/>
    </row>
    <row r="15" spans="1:14" ht="12.75">
      <c r="A15" s="33"/>
      <c r="B15" s="33" t="s">
        <v>317</v>
      </c>
      <c r="C15" s="141">
        <v>1759.067</v>
      </c>
      <c r="D15" s="141">
        <v>26457.282</v>
      </c>
      <c r="E15" s="141">
        <v>8142.993</v>
      </c>
      <c r="F15" s="155">
        <v>0</v>
      </c>
      <c r="G15" s="155">
        <v>11859.32</v>
      </c>
      <c r="H15" s="164">
        <v>43403.33137528732</v>
      </c>
      <c r="I15" s="164">
        <v>5407.270610531099</v>
      </c>
      <c r="J15" s="155">
        <v>3066.199</v>
      </c>
      <c r="K15" s="164">
        <f t="shared" si="0"/>
        <v>14925.519</v>
      </c>
      <c r="L15" s="164">
        <v>324.57</v>
      </c>
      <c r="M15" s="309">
        <v>100420.03298581841</v>
      </c>
      <c r="N15" s="2" t="s">
        <v>612</v>
      </c>
    </row>
    <row r="16" spans="1:14" ht="12.75">
      <c r="A16" s="33"/>
      <c r="B16" s="33" t="s">
        <v>318</v>
      </c>
      <c r="C16" s="141">
        <v>1759.067</v>
      </c>
      <c r="D16" s="141">
        <v>26457.282</v>
      </c>
      <c r="E16" s="141">
        <v>8142.993</v>
      </c>
      <c r="F16" s="155">
        <v>0</v>
      </c>
      <c r="G16" s="155">
        <v>11859.32</v>
      </c>
      <c r="H16" s="164">
        <v>43403.33137528732</v>
      </c>
      <c r="I16" s="164">
        <v>5407.270610531099</v>
      </c>
      <c r="J16" s="155">
        <v>3066.199</v>
      </c>
      <c r="K16" s="164">
        <f t="shared" si="0"/>
        <v>14925.519</v>
      </c>
      <c r="L16" s="164">
        <v>324.57</v>
      </c>
      <c r="M16" s="309">
        <v>100420.03298581841</v>
      </c>
      <c r="N16" s="2" t="s">
        <v>612</v>
      </c>
    </row>
    <row r="17" spans="1:14" ht="12.75">
      <c r="A17" s="33"/>
      <c r="B17" s="33" t="s">
        <v>319</v>
      </c>
      <c r="C17" s="141">
        <v>1759.067</v>
      </c>
      <c r="D17" s="141">
        <v>26457.282</v>
      </c>
      <c r="E17" s="141">
        <v>8142.993</v>
      </c>
      <c r="F17" s="155">
        <v>0</v>
      </c>
      <c r="G17" s="155">
        <v>11859.32</v>
      </c>
      <c r="H17" s="164">
        <v>43403.33137528732</v>
      </c>
      <c r="I17" s="164">
        <v>5407.270610531099</v>
      </c>
      <c r="J17" s="155">
        <v>3066.199</v>
      </c>
      <c r="K17" s="164">
        <f t="shared" si="0"/>
        <v>14925.519</v>
      </c>
      <c r="L17" s="164">
        <v>324.57</v>
      </c>
      <c r="M17" s="309">
        <v>100420.03298581841</v>
      </c>
      <c r="N17" s="2" t="s">
        <v>612</v>
      </c>
    </row>
    <row r="18" spans="1:14" ht="12.75">
      <c r="A18" s="33"/>
      <c r="B18" s="33" t="s">
        <v>320</v>
      </c>
      <c r="C18" s="141">
        <v>1759.067</v>
      </c>
      <c r="D18" s="141">
        <v>26457.282</v>
      </c>
      <c r="E18" s="141">
        <v>8142.993</v>
      </c>
      <c r="F18" s="155">
        <v>0</v>
      </c>
      <c r="G18" s="155">
        <v>11859.32</v>
      </c>
      <c r="H18" s="164">
        <v>43403.33137528732</v>
      </c>
      <c r="I18" s="164">
        <v>5407.270610531099</v>
      </c>
      <c r="J18" s="155">
        <v>3066.199</v>
      </c>
      <c r="K18" s="164">
        <f t="shared" si="0"/>
        <v>14925.519</v>
      </c>
      <c r="L18" s="164">
        <v>324.57</v>
      </c>
      <c r="M18" s="309">
        <v>100420.03298581841</v>
      </c>
      <c r="N18" s="2" t="s">
        <v>612</v>
      </c>
    </row>
    <row r="19" spans="1:14" ht="12.75">
      <c r="A19" s="33"/>
      <c r="B19" s="33" t="s">
        <v>321</v>
      </c>
      <c r="C19" s="141">
        <v>1759.067</v>
      </c>
      <c r="D19" s="141">
        <v>26457.282</v>
      </c>
      <c r="E19" s="141">
        <v>8142.993</v>
      </c>
      <c r="F19" s="155">
        <v>0</v>
      </c>
      <c r="G19" s="155">
        <v>11859.32</v>
      </c>
      <c r="H19" s="164">
        <v>43403.33137528732</v>
      </c>
      <c r="I19" s="164">
        <v>5407.270610531099</v>
      </c>
      <c r="J19" s="155">
        <v>3066.199</v>
      </c>
      <c r="K19" s="164">
        <f t="shared" si="0"/>
        <v>14925.519</v>
      </c>
      <c r="L19" s="164">
        <v>324.57</v>
      </c>
      <c r="M19" s="309">
        <v>100420.03298581841</v>
      </c>
      <c r="N19" s="2" t="s">
        <v>612</v>
      </c>
    </row>
    <row r="20" spans="2:13" ht="12.75">
      <c r="B20" s="33"/>
      <c r="C20" s="142"/>
      <c r="D20" s="142"/>
      <c r="E20" s="142"/>
      <c r="F20" s="156"/>
      <c r="G20" s="156"/>
      <c r="H20" s="165"/>
      <c r="I20" s="165"/>
      <c r="J20" s="156"/>
      <c r="K20" s="165" t="s">
        <v>461</v>
      </c>
      <c r="L20" s="165"/>
      <c r="M20" s="142"/>
    </row>
    <row r="21" spans="1:13" ht="12.75">
      <c r="A21" s="33"/>
      <c r="B21" s="33" t="s">
        <v>313</v>
      </c>
      <c r="C21" s="33"/>
      <c r="D21" s="33"/>
      <c r="E21" s="33"/>
      <c r="F21" s="150"/>
      <c r="G21" s="150"/>
      <c r="H21" s="110"/>
      <c r="I21" s="110"/>
      <c r="J21" s="150"/>
      <c r="K21" s="110" t="s">
        <v>461</v>
      </c>
      <c r="L21" s="110"/>
      <c r="M21" s="33"/>
    </row>
    <row r="22" spans="1:13" ht="12.75">
      <c r="A22" s="33"/>
      <c r="B22" s="33" t="s">
        <v>317</v>
      </c>
      <c r="C22" s="35">
        <v>0.017517092433622483</v>
      </c>
      <c r="D22" s="35">
        <v>0.26346617515786286</v>
      </c>
      <c r="E22" s="35">
        <v>0.08108932807411023</v>
      </c>
      <c r="F22" s="153">
        <v>0</v>
      </c>
      <c r="G22" s="153">
        <v>0.11809715300207883</v>
      </c>
      <c r="H22" s="162">
        <v>0.4322178561862936</v>
      </c>
      <c r="I22" s="162">
        <v>0.053846532905388794</v>
      </c>
      <c r="J22" s="153">
        <v>0.030533738227640463</v>
      </c>
      <c r="K22" s="162">
        <f t="shared" si="0"/>
        <v>0.1486308912297193</v>
      </c>
      <c r="L22" s="162">
        <v>0.0032321240130028304</v>
      </c>
      <c r="M22" s="36">
        <v>1.0000000000000002</v>
      </c>
    </row>
    <row r="23" spans="1:13" ht="12.75">
      <c r="A23" s="33"/>
      <c r="B23" s="33" t="s">
        <v>318</v>
      </c>
      <c r="C23" s="35">
        <v>0.017517092433622483</v>
      </c>
      <c r="D23" s="35">
        <v>0.26346617515786286</v>
      </c>
      <c r="E23" s="35">
        <v>0.08108932807411023</v>
      </c>
      <c r="F23" s="153">
        <v>0</v>
      </c>
      <c r="G23" s="153">
        <v>0.11809715300207883</v>
      </c>
      <c r="H23" s="162">
        <v>0.4322178561862936</v>
      </c>
      <c r="I23" s="162">
        <v>0.053846532905388794</v>
      </c>
      <c r="J23" s="153">
        <v>0.030533738227640463</v>
      </c>
      <c r="K23" s="162">
        <f t="shared" si="0"/>
        <v>0.1486308912297193</v>
      </c>
      <c r="L23" s="162">
        <v>0.0032321240130028304</v>
      </c>
      <c r="M23" s="36">
        <v>1.0000000000000002</v>
      </c>
    </row>
    <row r="24" spans="1:13" ht="12.75">
      <c r="A24" s="33"/>
      <c r="B24" s="33" t="s">
        <v>319</v>
      </c>
      <c r="C24" s="35">
        <v>0.017517092433622483</v>
      </c>
      <c r="D24" s="35">
        <v>0.26346617515786286</v>
      </c>
      <c r="E24" s="35">
        <v>0.08108932807411023</v>
      </c>
      <c r="F24" s="153">
        <v>0</v>
      </c>
      <c r="G24" s="153">
        <v>0.11809715300207883</v>
      </c>
      <c r="H24" s="162">
        <v>0.4322178561862936</v>
      </c>
      <c r="I24" s="162">
        <v>0.053846532905388794</v>
      </c>
      <c r="J24" s="153">
        <v>0.030533738227640463</v>
      </c>
      <c r="K24" s="162">
        <f t="shared" si="0"/>
        <v>0.1486308912297193</v>
      </c>
      <c r="L24" s="162">
        <v>0.0032321240130028304</v>
      </c>
      <c r="M24" s="36">
        <v>1.0000000000000002</v>
      </c>
    </row>
    <row r="25" spans="1:13" ht="12.75">
      <c r="A25" s="33"/>
      <c r="B25" s="33" t="s">
        <v>320</v>
      </c>
      <c r="C25" s="35">
        <v>0.017517092433622483</v>
      </c>
      <c r="D25" s="35">
        <v>0.26346617515786286</v>
      </c>
      <c r="E25" s="35">
        <v>0.08108932807411023</v>
      </c>
      <c r="F25" s="153">
        <v>0</v>
      </c>
      <c r="G25" s="153">
        <v>0.11809715300207883</v>
      </c>
      <c r="H25" s="162">
        <v>0.4322178561862936</v>
      </c>
      <c r="I25" s="162">
        <v>0.053846532905388794</v>
      </c>
      <c r="J25" s="153">
        <v>0.030533738227640463</v>
      </c>
      <c r="K25" s="162">
        <f t="shared" si="0"/>
        <v>0.1486308912297193</v>
      </c>
      <c r="L25" s="162">
        <v>0.0032321240130028304</v>
      </c>
      <c r="M25" s="36">
        <v>1.0000000000000002</v>
      </c>
    </row>
    <row r="26" spans="2:13" ht="12.75">
      <c r="B26" s="33" t="s">
        <v>321</v>
      </c>
      <c r="C26" s="35">
        <v>0.017517092433622483</v>
      </c>
      <c r="D26" s="35">
        <v>0.26346617515786286</v>
      </c>
      <c r="E26" s="35">
        <v>0.08108932807411023</v>
      </c>
      <c r="F26" s="153">
        <v>0</v>
      </c>
      <c r="G26" s="153">
        <v>0.11809715300207883</v>
      </c>
      <c r="H26" s="162">
        <v>0.4322178561862936</v>
      </c>
      <c r="I26" s="162">
        <v>0.053846532905388794</v>
      </c>
      <c r="J26" s="153">
        <v>0.030533738227640463</v>
      </c>
      <c r="K26" s="162">
        <f t="shared" si="0"/>
        <v>0.1486308912297193</v>
      </c>
      <c r="L26" s="162">
        <v>0.0032321240130028304</v>
      </c>
      <c r="M26" s="36">
        <v>1.0000000000000002</v>
      </c>
    </row>
    <row r="27" spans="1:13" ht="12.75">
      <c r="A27" s="33"/>
      <c r="B27" s="33"/>
      <c r="C27" s="33"/>
      <c r="D27" s="33"/>
      <c r="E27" s="33"/>
      <c r="F27" s="150"/>
      <c r="G27" s="150"/>
      <c r="H27" s="110"/>
      <c r="I27" s="110"/>
      <c r="J27" s="150"/>
      <c r="K27" s="110" t="s">
        <v>461</v>
      </c>
      <c r="L27" s="110"/>
      <c r="M27" s="33"/>
    </row>
    <row r="28" spans="1:13" ht="12.75">
      <c r="A28" s="33"/>
      <c r="B28" s="33" t="s">
        <v>322</v>
      </c>
      <c r="C28" s="33"/>
      <c r="D28" s="33"/>
      <c r="E28" s="33"/>
      <c r="F28" s="150"/>
      <c r="G28" s="150"/>
      <c r="H28" s="110"/>
      <c r="I28" s="110"/>
      <c r="J28" s="150"/>
      <c r="K28" s="110" t="s">
        <v>461</v>
      </c>
      <c r="L28" s="110"/>
      <c r="M28" s="33"/>
    </row>
    <row r="29" spans="1:13" ht="12.75">
      <c r="A29" s="33"/>
      <c r="B29" s="33" t="s">
        <v>317</v>
      </c>
      <c r="C29" s="37">
        <v>934630</v>
      </c>
      <c r="D29" s="37">
        <v>14369130</v>
      </c>
      <c r="E29" s="37">
        <v>4414500</v>
      </c>
      <c r="F29" s="157">
        <v>0</v>
      </c>
      <c r="G29" s="157">
        <v>7822450</v>
      </c>
      <c r="H29" s="166">
        <v>25388962.14314619</v>
      </c>
      <c r="I29" s="166">
        <v>3768095.6662081517</v>
      </c>
      <c r="J29" s="157">
        <v>2187470</v>
      </c>
      <c r="K29" s="166">
        <f t="shared" si="0"/>
        <v>10009920</v>
      </c>
      <c r="L29" s="166">
        <v>222961.887</v>
      </c>
      <c r="M29" s="37">
        <v>59108199.69635434</v>
      </c>
    </row>
    <row r="30" spans="1:13" ht="12.75">
      <c r="A30" s="33"/>
      <c r="B30" s="33" t="s">
        <v>318</v>
      </c>
      <c r="C30" s="37">
        <v>934630</v>
      </c>
      <c r="D30" s="37">
        <v>14369130</v>
      </c>
      <c r="E30" s="37">
        <v>4414500</v>
      </c>
      <c r="F30" s="157">
        <v>0</v>
      </c>
      <c r="G30" s="157">
        <v>7822450</v>
      </c>
      <c r="H30" s="166">
        <v>25388962.14314619</v>
      </c>
      <c r="I30" s="166">
        <v>3768095.6662081517</v>
      </c>
      <c r="J30" s="157">
        <v>2187470</v>
      </c>
      <c r="K30" s="166">
        <f t="shared" si="0"/>
        <v>10009920</v>
      </c>
      <c r="L30" s="166">
        <v>222961.887</v>
      </c>
      <c r="M30" s="37">
        <v>59108199.69635434</v>
      </c>
    </row>
    <row r="31" spans="1:13" ht="12.75">
      <c r="A31" s="33"/>
      <c r="B31" s="33" t="s">
        <v>319</v>
      </c>
      <c r="C31" s="37">
        <v>934630</v>
      </c>
      <c r="D31" s="37">
        <v>14369130</v>
      </c>
      <c r="E31" s="37">
        <v>4414500</v>
      </c>
      <c r="F31" s="157">
        <v>0</v>
      </c>
      <c r="G31" s="157">
        <v>7822450</v>
      </c>
      <c r="H31" s="166">
        <v>25388962.14314619</v>
      </c>
      <c r="I31" s="166">
        <v>3768095.6662081517</v>
      </c>
      <c r="J31" s="157">
        <v>2187470</v>
      </c>
      <c r="K31" s="166">
        <f t="shared" si="0"/>
        <v>10009920</v>
      </c>
      <c r="L31" s="166">
        <v>222961.887</v>
      </c>
      <c r="M31" s="37">
        <v>59108199.69635434</v>
      </c>
    </row>
    <row r="32" spans="2:13" ht="12.75">
      <c r="B32" s="33" t="s">
        <v>320</v>
      </c>
      <c r="C32" s="37">
        <v>934630</v>
      </c>
      <c r="D32" s="37">
        <v>14369130</v>
      </c>
      <c r="E32" s="37">
        <v>4414500</v>
      </c>
      <c r="F32" s="157">
        <v>0</v>
      </c>
      <c r="G32" s="157">
        <v>7822450</v>
      </c>
      <c r="H32" s="166">
        <v>25388962.14314619</v>
      </c>
      <c r="I32" s="166">
        <v>3768095.6662081517</v>
      </c>
      <c r="J32" s="157">
        <v>2187470</v>
      </c>
      <c r="K32" s="166">
        <f t="shared" si="0"/>
        <v>10009920</v>
      </c>
      <c r="L32" s="166">
        <v>222961.887</v>
      </c>
      <c r="M32" s="37">
        <v>59108199.69635434</v>
      </c>
    </row>
    <row r="33" spans="1:13" ht="12.75">
      <c r="A33" s="33"/>
      <c r="B33" s="33" t="s">
        <v>321</v>
      </c>
      <c r="C33" s="37">
        <v>934630</v>
      </c>
      <c r="D33" s="37">
        <v>14369130</v>
      </c>
      <c r="E33" s="37">
        <v>4414500</v>
      </c>
      <c r="F33" s="157">
        <v>0</v>
      </c>
      <c r="G33" s="157">
        <v>7822450</v>
      </c>
      <c r="H33" s="166">
        <v>25388962.14314619</v>
      </c>
      <c r="I33" s="166">
        <v>3768095.6662081517</v>
      </c>
      <c r="J33" s="157">
        <v>2187470</v>
      </c>
      <c r="K33" s="166">
        <f t="shared" si="0"/>
        <v>10009920</v>
      </c>
      <c r="L33" s="166">
        <v>222961.887</v>
      </c>
      <c r="M33" s="37">
        <v>59108199.69635434</v>
      </c>
    </row>
    <row r="34" spans="1:13" ht="12.75">
      <c r="A34" s="33"/>
      <c r="B34" s="33"/>
      <c r="C34" s="33"/>
      <c r="D34" s="33"/>
      <c r="E34" s="33"/>
      <c r="F34" s="150"/>
      <c r="G34" s="150"/>
      <c r="H34" s="110"/>
      <c r="I34" s="110"/>
      <c r="J34" s="150"/>
      <c r="K34" s="110" t="s">
        <v>461</v>
      </c>
      <c r="L34" s="110"/>
      <c r="M34" s="33"/>
    </row>
    <row r="35" spans="1:13" ht="12.75">
      <c r="A35" s="33"/>
      <c r="B35" s="33" t="s">
        <v>314</v>
      </c>
      <c r="C35" s="33"/>
      <c r="D35" s="33"/>
      <c r="E35" s="33"/>
      <c r="F35" s="150"/>
      <c r="G35" s="150"/>
      <c r="H35" s="110"/>
      <c r="I35" s="110"/>
      <c r="J35" s="150"/>
      <c r="K35" s="110" t="s">
        <v>461</v>
      </c>
      <c r="L35" s="110"/>
      <c r="M35" s="33"/>
    </row>
    <row r="36" spans="1:13" ht="12.75">
      <c r="A36" s="33"/>
      <c r="B36" s="33" t="s">
        <v>317</v>
      </c>
      <c r="C36" s="35">
        <v>0.015812188576226353</v>
      </c>
      <c r="D36" s="35">
        <v>0.24309875911998477</v>
      </c>
      <c r="E36" s="35">
        <v>0.07468506946037601</v>
      </c>
      <c r="F36" s="153">
        <v>0</v>
      </c>
      <c r="G36" s="153">
        <v>0.13234119868622005</v>
      </c>
      <c r="H36" s="162">
        <v>0.429533673391716</v>
      </c>
      <c r="I36" s="162">
        <v>0.06374911916731173</v>
      </c>
      <c r="J36" s="153">
        <v>0.037007894187900944</v>
      </c>
      <c r="K36" s="162">
        <f t="shared" si="0"/>
        <v>0.16934909287412098</v>
      </c>
      <c r="L36" s="162">
        <v>0.0037720974102642443</v>
      </c>
      <c r="M36" s="36">
        <v>1.0000000000000002</v>
      </c>
    </row>
    <row r="37" spans="1:13" ht="12.75">
      <c r="A37" s="33"/>
      <c r="B37" s="33" t="s">
        <v>318</v>
      </c>
      <c r="C37" s="35">
        <v>0.015812188576226353</v>
      </c>
      <c r="D37" s="35">
        <v>0.24309875911998477</v>
      </c>
      <c r="E37" s="35">
        <v>0.07468506946037601</v>
      </c>
      <c r="F37" s="153">
        <v>0</v>
      </c>
      <c r="G37" s="153">
        <v>0.13234119868622005</v>
      </c>
      <c r="H37" s="162">
        <v>0.429533673391716</v>
      </c>
      <c r="I37" s="162">
        <v>0.06374911916731173</v>
      </c>
      <c r="J37" s="153">
        <v>0.037007894187900944</v>
      </c>
      <c r="K37" s="162">
        <f t="shared" si="0"/>
        <v>0.16934909287412098</v>
      </c>
      <c r="L37" s="162">
        <v>0.0037720974102642443</v>
      </c>
      <c r="M37" s="36">
        <v>1.0000000000000002</v>
      </c>
    </row>
    <row r="38" spans="2:13" ht="12.75">
      <c r="B38" s="33" t="s">
        <v>319</v>
      </c>
      <c r="C38" s="35">
        <v>0.015812188576226353</v>
      </c>
      <c r="D38" s="35">
        <v>0.24309875911998477</v>
      </c>
      <c r="E38" s="35">
        <v>0.07468506946037601</v>
      </c>
      <c r="F38" s="153">
        <v>0</v>
      </c>
      <c r="G38" s="153">
        <v>0.13234119868622005</v>
      </c>
      <c r="H38" s="162">
        <v>0.429533673391716</v>
      </c>
      <c r="I38" s="162">
        <v>0.06374911916731173</v>
      </c>
      <c r="J38" s="153">
        <v>0.037007894187900944</v>
      </c>
      <c r="K38" s="162">
        <f t="shared" si="0"/>
        <v>0.16934909287412098</v>
      </c>
      <c r="L38" s="162">
        <v>0.0037720974102642443</v>
      </c>
      <c r="M38" s="36">
        <v>1.0000000000000002</v>
      </c>
    </row>
    <row r="39" spans="1:13" ht="12.75">
      <c r="A39" s="33"/>
      <c r="B39" s="33" t="s">
        <v>320</v>
      </c>
      <c r="C39" s="35">
        <v>0.015812188576226353</v>
      </c>
      <c r="D39" s="35">
        <v>0.24309875911998477</v>
      </c>
      <c r="E39" s="35">
        <v>0.07468506946037601</v>
      </c>
      <c r="F39" s="153">
        <v>0</v>
      </c>
      <c r="G39" s="153">
        <v>0.13234119868622005</v>
      </c>
      <c r="H39" s="162">
        <v>0.429533673391716</v>
      </c>
      <c r="I39" s="162">
        <v>0.06374911916731173</v>
      </c>
      <c r="J39" s="153">
        <v>0.037007894187900944</v>
      </c>
      <c r="K39" s="162">
        <f t="shared" si="0"/>
        <v>0.16934909287412098</v>
      </c>
      <c r="L39" s="162">
        <v>0.0037720974102642443</v>
      </c>
      <c r="M39" s="36">
        <v>1.0000000000000002</v>
      </c>
    </row>
    <row r="40" spans="1:13" ht="12.75">
      <c r="A40" s="33"/>
      <c r="B40" s="33" t="s">
        <v>321</v>
      </c>
      <c r="C40" s="35">
        <v>0.015812188576226353</v>
      </c>
      <c r="D40" s="35">
        <v>0.24309875911998477</v>
      </c>
      <c r="E40" s="35">
        <v>0.07468506946037601</v>
      </c>
      <c r="F40" s="153">
        <v>0</v>
      </c>
      <c r="G40" s="153">
        <v>0.13234119868622005</v>
      </c>
      <c r="H40" s="162">
        <v>0.429533673391716</v>
      </c>
      <c r="I40" s="162">
        <v>0.06374911916731173</v>
      </c>
      <c r="J40" s="153">
        <v>0.037007894187900944</v>
      </c>
      <c r="K40" s="162">
        <f t="shared" si="0"/>
        <v>0.16934909287412098</v>
      </c>
      <c r="L40" s="162">
        <v>0.0037720974102642443</v>
      </c>
      <c r="M40" s="36">
        <v>1.0000000000000002</v>
      </c>
    </row>
    <row r="41" spans="1:13" ht="12.75">
      <c r="A41" s="33"/>
      <c r="B41" s="33"/>
      <c r="C41" s="33"/>
      <c r="D41" s="33"/>
      <c r="E41" s="33"/>
      <c r="F41" s="150"/>
      <c r="G41" s="150"/>
      <c r="H41" s="110"/>
      <c r="I41" s="110"/>
      <c r="J41" s="150"/>
      <c r="K41" s="110" t="s">
        <v>461</v>
      </c>
      <c r="L41" s="110"/>
      <c r="M41" s="33"/>
    </row>
    <row r="42" spans="1:13" ht="12.75">
      <c r="A42" s="33"/>
      <c r="B42" s="33" t="s">
        <v>323</v>
      </c>
      <c r="C42" s="33"/>
      <c r="D42" s="33"/>
      <c r="E42" s="33"/>
      <c r="F42" s="150"/>
      <c r="G42" s="150"/>
      <c r="H42" s="110"/>
      <c r="I42" s="110"/>
      <c r="J42" s="150"/>
      <c r="K42" s="110" t="s">
        <v>461</v>
      </c>
      <c r="L42" s="110"/>
      <c r="M42" s="33"/>
    </row>
    <row r="43" spans="1:13" ht="12.75">
      <c r="A43" s="33"/>
      <c r="B43" s="33" t="s">
        <v>317</v>
      </c>
      <c r="C43" s="35">
        <v>0.01709086646927345</v>
      </c>
      <c r="D43" s="35">
        <v>0.2583743211483933</v>
      </c>
      <c r="E43" s="35">
        <v>0.07948826342067668</v>
      </c>
      <c r="F43" s="153">
        <v>0</v>
      </c>
      <c r="G43" s="153">
        <v>0.12165816442311414</v>
      </c>
      <c r="H43" s="162">
        <v>0.4315468104876492</v>
      </c>
      <c r="I43" s="162">
        <v>0.056322179470869524</v>
      </c>
      <c r="J43" s="153">
        <v>0.03215227721770558</v>
      </c>
      <c r="K43" s="162">
        <f t="shared" si="0"/>
        <v>0.15381044164081972</v>
      </c>
      <c r="L43" s="162">
        <v>0.003367117362318184</v>
      </c>
      <c r="M43" s="36">
        <v>1</v>
      </c>
    </row>
    <row r="44" spans="1:13" ht="12.75">
      <c r="A44" s="36"/>
      <c r="B44" s="33" t="s">
        <v>318</v>
      </c>
      <c r="C44" s="35">
        <v>0.01709086646927345</v>
      </c>
      <c r="D44" s="35">
        <v>0.2583743211483933</v>
      </c>
      <c r="E44" s="35">
        <v>0.07948826342067668</v>
      </c>
      <c r="F44" s="153">
        <v>0</v>
      </c>
      <c r="G44" s="153">
        <v>0.12165816442311414</v>
      </c>
      <c r="H44" s="162">
        <v>0.4315468104876492</v>
      </c>
      <c r="I44" s="162">
        <v>0.056322179470869524</v>
      </c>
      <c r="J44" s="153">
        <v>0.03215227721770558</v>
      </c>
      <c r="K44" s="162">
        <f t="shared" si="0"/>
        <v>0.15381044164081972</v>
      </c>
      <c r="L44" s="162">
        <v>0.003367117362318184</v>
      </c>
      <c r="M44" s="36">
        <v>1</v>
      </c>
    </row>
    <row r="45" spans="1:13" ht="12.75">
      <c r="A45" s="36"/>
      <c r="B45" s="33" t="s">
        <v>319</v>
      </c>
      <c r="C45" s="35">
        <v>0.01709086646927345</v>
      </c>
      <c r="D45" s="35">
        <v>0.2583743211483933</v>
      </c>
      <c r="E45" s="35">
        <v>0.07948826342067668</v>
      </c>
      <c r="F45" s="153">
        <v>0</v>
      </c>
      <c r="G45" s="153">
        <v>0.12165816442311414</v>
      </c>
      <c r="H45" s="162">
        <v>0.4315468104876492</v>
      </c>
      <c r="I45" s="162">
        <v>0.056322179470869524</v>
      </c>
      <c r="J45" s="153">
        <v>0.03215227721770558</v>
      </c>
      <c r="K45" s="162">
        <f t="shared" si="0"/>
        <v>0.15381044164081972</v>
      </c>
      <c r="L45" s="162">
        <v>0.003367117362318184</v>
      </c>
      <c r="M45" s="36">
        <v>1</v>
      </c>
    </row>
    <row r="46" spans="1:13" ht="12.75">
      <c r="A46" s="4"/>
      <c r="B46" s="33" t="s">
        <v>320</v>
      </c>
      <c r="C46" s="35">
        <v>0.01709086646927345</v>
      </c>
      <c r="D46" s="35">
        <v>0.2583743211483933</v>
      </c>
      <c r="E46" s="35">
        <v>0.07948826342067668</v>
      </c>
      <c r="F46" s="153">
        <v>0</v>
      </c>
      <c r="G46" s="153">
        <v>0.12165816442311414</v>
      </c>
      <c r="H46" s="162">
        <v>0.4315468104876492</v>
      </c>
      <c r="I46" s="162">
        <v>0.056322179470869524</v>
      </c>
      <c r="J46" s="153">
        <v>0.03215227721770558</v>
      </c>
      <c r="K46" s="162">
        <f t="shared" si="0"/>
        <v>0.15381044164081972</v>
      </c>
      <c r="L46" s="162">
        <v>0.003367117362318184</v>
      </c>
      <c r="M46" s="36">
        <v>1</v>
      </c>
    </row>
    <row r="47" spans="1:13" ht="12.75">
      <c r="A47" s="4"/>
      <c r="B47" s="33" t="s">
        <v>321</v>
      </c>
      <c r="C47" s="35">
        <v>0.01709086646927345</v>
      </c>
      <c r="D47" s="35">
        <v>0.2583743211483933</v>
      </c>
      <c r="E47" s="35">
        <v>0.07948826342067668</v>
      </c>
      <c r="F47" s="153">
        <v>0</v>
      </c>
      <c r="G47" s="153">
        <v>0.12165816442311414</v>
      </c>
      <c r="H47" s="162">
        <v>0.4315468104876492</v>
      </c>
      <c r="I47" s="162">
        <v>0.056322179470869524</v>
      </c>
      <c r="J47" s="153">
        <v>0.03215227721770558</v>
      </c>
      <c r="K47" s="162">
        <f t="shared" si="0"/>
        <v>0.15381044164081972</v>
      </c>
      <c r="L47" s="162">
        <v>0.003367117362318184</v>
      </c>
      <c r="M47" s="36">
        <v>1</v>
      </c>
    </row>
    <row r="48" spans="3:13" ht="12.75">
      <c r="C48" s="13"/>
      <c r="D48" s="13"/>
      <c r="E48" s="13"/>
      <c r="F48" s="158"/>
      <c r="G48" s="158"/>
      <c r="H48" s="105"/>
      <c r="I48" s="105"/>
      <c r="J48" s="158"/>
      <c r="K48" s="105"/>
      <c r="L48" s="105"/>
      <c r="M48" s="13"/>
    </row>
    <row r="49" spans="6:17" ht="12.75">
      <c r="F49" s="57"/>
      <c r="Q49" s="33"/>
    </row>
    <row r="50" spans="6:17" ht="12.75">
      <c r="F50" s="57"/>
      <c r="Q50" s="33"/>
    </row>
    <row r="51" spans="6:17" ht="12.75">
      <c r="F51" s="57"/>
      <c r="Q51" s="33"/>
    </row>
    <row r="52" spans="6:17" ht="12.75">
      <c r="F52" s="57"/>
      <c r="Q52" s="33"/>
    </row>
    <row r="53" spans="6:17" ht="12.75">
      <c r="F53" s="57"/>
      <c r="Q53" s="33"/>
    </row>
    <row r="54" ht="12.75">
      <c r="Q54" s="33"/>
    </row>
    <row r="55" ht="12.75">
      <c r="Q55" s="33"/>
    </row>
    <row r="56" ht="12.75">
      <c r="Q56" s="33"/>
    </row>
    <row r="57" ht="12.75">
      <c r="Q57" s="33"/>
    </row>
    <row r="58" ht="12.75">
      <c r="Q58" s="33"/>
    </row>
    <row r="59" ht="12.75">
      <c r="Q59" s="33"/>
    </row>
    <row r="60" ht="12.75">
      <c r="Q60" s="33"/>
    </row>
    <row r="61" ht="12.75">
      <c r="Q61" s="33"/>
    </row>
    <row r="62" ht="12.75">
      <c r="Q62" s="33"/>
    </row>
    <row r="63" ht="12.75">
      <c r="Q63" s="33"/>
    </row>
    <row r="64" ht="12.75">
      <c r="Q64" s="33"/>
    </row>
    <row r="65" ht="12.75">
      <c r="Q65" s="33"/>
    </row>
    <row r="66" ht="12.75">
      <c r="Q66" s="33"/>
    </row>
    <row r="67" ht="12.75">
      <c r="Q67" s="33"/>
    </row>
    <row r="68" ht="12.75">
      <c r="Q68" s="33"/>
    </row>
    <row r="69" ht="12.75">
      <c r="Q69" s="33"/>
    </row>
    <row r="70" ht="12.75">
      <c r="Q70" s="33"/>
    </row>
    <row r="71" spans="2:17" ht="12.75">
      <c r="B71" s="33"/>
      <c r="C71" s="33"/>
      <c r="D71" s="33"/>
      <c r="E71" s="33"/>
      <c r="F71" s="33"/>
      <c r="G71" s="110"/>
      <c r="H71" s="110"/>
      <c r="I71" s="110"/>
      <c r="J71" s="110"/>
      <c r="K71" s="110"/>
      <c r="L71" s="110"/>
      <c r="M71" s="33"/>
      <c r="N71" s="33"/>
      <c r="O71" s="33"/>
      <c r="P71" s="33"/>
      <c r="Q71" s="33"/>
    </row>
    <row r="72" spans="2:17" ht="12.75">
      <c r="B72" s="33"/>
      <c r="C72" s="33"/>
      <c r="D72" s="33"/>
      <c r="E72" s="33"/>
      <c r="F72" s="33"/>
      <c r="G72" s="110"/>
      <c r="H72" s="110"/>
      <c r="I72" s="110"/>
      <c r="J72" s="110"/>
      <c r="K72" s="110"/>
      <c r="L72" s="110"/>
      <c r="M72" s="33"/>
      <c r="N72" s="33"/>
      <c r="O72" s="33"/>
      <c r="P72" s="33"/>
      <c r="Q72" s="33"/>
    </row>
    <row r="73" spans="2:17" ht="12.75">
      <c r="B73" s="33"/>
      <c r="C73" s="33"/>
      <c r="D73" s="33"/>
      <c r="E73" s="33"/>
      <c r="F73" s="33"/>
      <c r="G73" s="110"/>
      <c r="H73" s="110"/>
      <c r="I73" s="110"/>
      <c r="J73" s="110"/>
      <c r="K73" s="110"/>
      <c r="L73" s="110"/>
      <c r="M73" s="33"/>
      <c r="N73" s="33"/>
      <c r="O73" s="33"/>
      <c r="P73" s="33"/>
      <c r="Q73" s="33"/>
    </row>
    <row r="74" spans="2:17" ht="12.75">
      <c r="B74" s="33"/>
      <c r="C74" s="33"/>
      <c r="D74" s="33"/>
      <c r="E74" s="33"/>
      <c r="F74" s="33"/>
      <c r="G74" s="110"/>
      <c r="H74" s="110"/>
      <c r="I74" s="110"/>
      <c r="J74" s="110"/>
      <c r="K74" s="110"/>
      <c r="L74" s="110"/>
      <c r="M74" s="33"/>
      <c r="N74" s="33"/>
      <c r="O74" s="33"/>
      <c r="P74" s="33"/>
      <c r="Q74" s="33"/>
    </row>
    <row r="75" spans="2:17" ht="12.75">
      <c r="B75" s="33"/>
      <c r="C75" s="33"/>
      <c r="D75" s="33"/>
      <c r="E75" s="33"/>
      <c r="F75" s="33"/>
      <c r="G75" s="110"/>
      <c r="H75" s="110"/>
      <c r="I75" s="110"/>
      <c r="J75" s="110"/>
      <c r="K75" s="110"/>
      <c r="L75" s="110"/>
      <c r="M75" s="33"/>
      <c r="N75" s="33"/>
      <c r="O75" s="33"/>
      <c r="P75" s="33"/>
      <c r="Q75" s="33"/>
    </row>
    <row r="76" ht="12.75">
      <c r="Q76" s="33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  <row r="93" ht="12.75">
      <c r="Q93" s="4"/>
    </row>
    <row r="94" ht="12.75">
      <c r="Q94" s="4"/>
    </row>
    <row r="95" ht="12.75">
      <c r="Q95" s="4"/>
    </row>
    <row r="96" ht="12.75">
      <c r="Q96" s="4"/>
    </row>
    <row r="97" ht="12.75">
      <c r="Q97" s="4"/>
    </row>
    <row r="98" spans="2:17" ht="12.75">
      <c r="B98" s="4"/>
      <c r="C98" s="4"/>
      <c r="D98" s="4"/>
      <c r="E98" s="4"/>
      <c r="F98" s="4"/>
      <c r="G98" s="89"/>
      <c r="H98" s="89"/>
      <c r="I98" s="89"/>
      <c r="J98" s="89"/>
      <c r="K98" s="89"/>
      <c r="L98" s="89"/>
      <c r="M98" s="4"/>
      <c r="N98" s="4"/>
      <c r="O98" s="4"/>
      <c r="P98" s="4"/>
      <c r="Q98" s="4"/>
    </row>
    <row r="99" spans="2:17" ht="12.75">
      <c r="B99" s="4"/>
      <c r="C99" s="4"/>
      <c r="D99" s="4"/>
      <c r="E99" s="4"/>
      <c r="F99" s="4"/>
      <c r="G99" s="89"/>
      <c r="H99" s="89"/>
      <c r="I99" s="89"/>
      <c r="J99" s="89"/>
      <c r="K99" s="89"/>
      <c r="L99" s="89"/>
      <c r="M99" s="4"/>
      <c r="N99" s="4"/>
      <c r="O99" s="4"/>
      <c r="P99" s="4"/>
      <c r="Q99" s="4"/>
    </row>
    <row r="100" spans="2:17" ht="12.75">
      <c r="B100" s="4"/>
      <c r="C100" s="4"/>
      <c r="D100" s="4"/>
      <c r="E100" s="4"/>
      <c r="F100" s="4"/>
      <c r="G100" s="89"/>
      <c r="H100" s="89"/>
      <c r="I100" s="89"/>
      <c r="J100" s="89"/>
      <c r="K100" s="89"/>
      <c r="L100" s="89"/>
      <c r="M100" s="4"/>
      <c r="N100" s="4"/>
      <c r="O100" s="4"/>
      <c r="P100" s="4"/>
      <c r="Q100" s="4"/>
    </row>
    <row r="101" spans="2:17" ht="12.75">
      <c r="B101" s="4"/>
      <c r="C101" s="4"/>
      <c r="D101" s="4"/>
      <c r="E101" s="4"/>
      <c r="F101" s="4"/>
      <c r="G101" s="89"/>
      <c r="H101" s="89"/>
      <c r="I101" s="89"/>
      <c r="J101" s="89"/>
      <c r="K101" s="89"/>
      <c r="L101" s="89"/>
      <c r="M101" s="4"/>
      <c r="N101" s="4"/>
      <c r="O101" s="4"/>
      <c r="P101" s="4"/>
      <c r="Q101" s="4"/>
    </row>
    <row r="102" spans="2:17" ht="12.75">
      <c r="B102" s="4"/>
      <c r="C102" s="4"/>
      <c r="D102" s="4"/>
      <c r="E102" s="4"/>
      <c r="F102" s="4"/>
      <c r="G102" s="89"/>
      <c r="H102" s="89"/>
      <c r="I102" s="89"/>
      <c r="J102" s="89"/>
      <c r="K102" s="89"/>
      <c r="L102" s="89"/>
      <c r="M102" s="4"/>
      <c r="N102" s="4"/>
      <c r="O102" s="4"/>
      <c r="P102" s="4"/>
      <c r="Q102" s="4"/>
    </row>
    <row r="103" ht="12.75">
      <c r="Q103" s="4"/>
    </row>
    <row r="104" ht="12.75">
      <c r="Q104" s="4"/>
    </row>
    <row r="105" ht="12.75">
      <c r="Q105" s="4"/>
    </row>
    <row r="106" ht="12.75">
      <c r="Q106" s="4"/>
    </row>
    <row r="107" ht="12.75">
      <c r="Q107" s="4"/>
    </row>
    <row r="108" ht="12.75">
      <c r="Q108" s="4"/>
    </row>
    <row r="109" ht="12.75">
      <c r="Q109" s="4"/>
    </row>
    <row r="110" ht="12.75">
      <c r="Q110" s="4"/>
    </row>
    <row r="111" ht="12.75">
      <c r="Q111" s="4"/>
    </row>
    <row r="112" ht="12.75">
      <c r="Q112" s="4"/>
    </row>
    <row r="113" ht="12.75">
      <c r="Q113" s="4"/>
    </row>
    <row r="114" ht="12.75">
      <c r="Q114" s="4"/>
    </row>
    <row r="115" ht="12.75">
      <c r="Q115" s="4"/>
    </row>
    <row r="116" ht="12.75">
      <c r="Q116" s="4"/>
    </row>
    <row r="117" ht="12.75">
      <c r="Q117" s="4"/>
    </row>
    <row r="118" ht="12.75">
      <c r="Q118" s="4"/>
    </row>
    <row r="119" ht="12.75">
      <c r="Q119" s="4"/>
    </row>
    <row r="120" ht="12.75">
      <c r="Q120" s="4"/>
    </row>
    <row r="121" ht="12.75">
      <c r="Q121" s="4"/>
    </row>
    <row r="122" ht="12.75">
      <c r="Q122" s="4"/>
    </row>
    <row r="123" ht="12.75">
      <c r="Q123" s="4"/>
    </row>
    <row r="124" ht="12.75">
      <c r="Q124" s="4"/>
    </row>
  </sheetData>
  <sheetProtection/>
  <printOptions horizontalCentered="1"/>
  <pageMargins left="0.5" right="0.25" top="1" bottom="1" header="0.5" footer="0.23"/>
  <pageSetup horizontalDpi="600" verticalDpi="600" orientation="landscape" scale="65" r:id="rId1"/>
  <headerFooter alignWithMargins="0">
    <oddFooter>&amp;CPage 11.&amp;P+16
ALLOCATIONS USING PRO FORMA LOADS
</oddFooter>
  </headerFooter>
  <rowBreaks count="4" manualBreakCount="4">
    <brk id="88" max="255" man="1"/>
    <brk id="136" max="255" man="1"/>
    <brk id="179" max="255" man="1"/>
    <brk id="2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U263"/>
  <sheetViews>
    <sheetView view="pageBreakPreview" zoomScale="85" zoomScaleSheetLayoutView="85" zoomScalePageLayoutView="0" workbookViewId="0" topLeftCell="A1">
      <selection activeCell="B2" sqref="B2"/>
    </sheetView>
  </sheetViews>
  <sheetFormatPr defaultColWidth="9.140625" defaultRowHeight="12.75"/>
  <cols>
    <col min="1" max="1" width="2.7109375" style="57" bestFit="1" customWidth="1"/>
    <col min="2" max="2" width="7.28125" style="178" customWidth="1"/>
    <col min="3" max="3" width="9.00390625" style="57" bestFit="1" customWidth="1"/>
    <col min="4" max="4" width="8.421875" style="178" customWidth="1"/>
    <col min="5" max="5" width="9.00390625" style="57" bestFit="1" customWidth="1"/>
    <col min="6" max="6" width="10.7109375" style="79" bestFit="1" customWidth="1"/>
    <col min="7" max="7" width="10.8515625" style="57" bestFit="1" customWidth="1"/>
    <col min="8" max="8" width="9.421875" style="57" bestFit="1" customWidth="1"/>
    <col min="9" max="9" width="11.00390625" style="57" bestFit="1" customWidth="1"/>
    <col min="10" max="10" width="11.421875" style="57" hidden="1" customWidth="1"/>
    <col min="11" max="11" width="11.00390625" style="57" hidden="1" customWidth="1"/>
    <col min="12" max="12" width="10.421875" style="57" bestFit="1" customWidth="1"/>
    <col min="13" max="13" width="14.421875" style="57" customWidth="1"/>
    <col min="14" max="14" width="9.140625" style="57" hidden="1" customWidth="1"/>
    <col min="15" max="15" width="9.140625" style="57" customWidth="1"/>
    <col min="16" max="16" width="10.00390625" style="57" bestFit="1" customWidth="1"/>
    <col min="17" max="17" width="9.140625" style="203" customWidth="1"/>
    <col min="18" max="16384" width="9.140625" style="57" customWidth="1"/>
  </cols>
  <sheetData>
    <row r="1" spans="2:15" ht="12.75">
      <c r="B1" s="200" t="str">
        <f>'11.2 through 11.14'!A2</f>
        <v>Pro Forma Factors May 31, 2013</v>
      </c>
      <c r="G1" s="159" t="s">
        <v>461</v>
      </c>
      <c r="J1" s="259" t="s">
        <v>586</v>
      </c>
      <c r="K1" s="259" t="s">
        <v>586</v>
      </c>
      <c r="N1" s="259" t="s">
        <v>586</v>
      </c>
      <c r="O1" s="159" t="s">
        <v>461</v>
      </c>
    </row>
    <row r="2" spans="1:14" ht="12.75">
      <c r="A2" s="160"/>
      <c r="B2" s="201" t="str">
        <f>'11.17 '!B2</f>
        <v>Utah General Rate Case - May 2013</v>
      </c>
      <c r="C2" s="110"/>
      <c r="D2" s="99"/>
      <c r="E2" s="110"/>
      <c r="F2" s="160"/>
      <c r="G2" s="110"/>
      <c r="H2" s="110"/>
      <c r="I2" s="110"/>
      <c r="J2" s="260"/>
      <c r="K2" s="260"/>
      <c r="L2" s="110"/>
      <c r="N2" s="220"/>
    </row>
    <row r="3" spans="1:14" ht="12.75">
      <c r="A3" s="160"/>
      <c r="B3" s="197"/>
      <c r="C3" s="110"/>
      <c r="D3" s="99"/>
      <c r="E3" s="110"/>
      <c r="F3" s="160"/>
      <c r="G3" s="110"/>
      <c r="H3" s="110"/>
      <c r="I3" s="110"/>
      <c r="J3" s="260"/>
      <c r="K3" s="260"/>
      <c r="L3" s="110"/>
      <c r="N3" s="220"/>
    </row>
    <row r="4" spans="3:14" ht="12.75">
      <c r="C4" s="105"/>
      <c r="D4" s="195"/>
      <c r="E4" s="105"/>
      <c r="F4" s="196"/>
      <c r="G4" s="105"/>
      <c r="H4" s="105"/>
      <c r="I4" s="105"/>
      <c r="J4" s="230"/>
      <c r="K4" s="230"/>
      <c r="L4" s="105"/>
      <c r="N4" s="220"/>
    </row>
    <row r="5" spans="2:17" ht="12.75">
      <c r="B5" s="257" t="str">
        <f>'11.17 '!$B$2</f>
        <v>Utah General Rate Case - May 2013</v>
      </c>
      <c r="C5" s="89"/>
      <c r="D5" s="181"/>
      <c r="E5" s="89"/>
      <c r="F5" s="185"/>
      <c r="G5" s="89"/>
      <c r="H5" s="89"/>
      <c r="I5" s="89"/>
      <c r="J5" s="222"/>
      <c r="K5" s="222"/>
      <c r="L5" s="89"/>
      <c r="M5" s="89"/>
      <c r="N5" s="222"/>
      <c r="O5" s="89"/>
      <c r="P5" s="89"/>
      <c r="Q5" s="204"/>
    </row>
    <row r="6" spans="2:17" ht="12.75">
      <c r="B6" s="197" t="s">
        <v>339</v>
      </c>
      <c r="C6" s="89"/>
      <c r="D6" s="181"/>
      <c r="E6" s="89"/>
      <c r="F6" s="185"/>
      <c r="G6" s="89"/>
      <c r="H6" s="89"/>
      <c r="I6" s="89"/>
      <c r="J6" s="222"/>
      <c r="K6" s="222"/>
      <c r="L6" s="89"/>
      <c r="M6" s="89"/>
      <c r="N6" s="222"/>
      <c r="O6" s="89"/>
      <c r="P6" s="89"/>
      <c r="Q6" s="204"/>
    </row>
    <row r="7" spans="6:21" ht="12.75">
      <c r="F7" s="185"/>
      <c r="G7" s="131" t="s">
        <v>461</v>
      </c>
      <c r="H7" s="132" t="s">
        <v>461</v>
      </c>
      <c r="I7" s="132" t="s">
        <v>461</v>
      </c>
      <c r="J7" s="261" t="s">
        <v>529</v>
      </c>
      <c r="K7" s="261" t="s">
        <v>529</v>
      </c>
      <c r="L7" s="132" t="s">
        <v>461</v>
      </c>
      <c r="M7" s="132" t="s">
        <v>461</v>
      </c>
      <c r="N7" s="261" t="s">
        <v>530</v>
      </c>
      <c r="O7" s="132" t="s">
        <v>461</v>
      </c>
      <c r="P7" s="132" t="s">
        <v>461</v>
      </c>
      <c r="Q7" s="205"/>
      <c r="R7" s="89"/>
      <c r="S7" s="89"/>
      <c r="T7" s="89"/>
      <c r="U7" s="89"/>
    </row>
    <row r="8" spans="6:21" ht="12.75">
      <c r="F8" s="133" t="s">
        <v>340</v>
      </c>
      <c r="G8" s="134" t="s">
        <v>304</v>
      </c>
      <c r="H8" s="135" t="s">
        <v>305</v>
      </c>
      <c r="I8" s="135" t="s">
        <v>306</v>
      </c>
      <c r="J8" s="262" t="s">
        <v>307</v>
      </c>
      <c r="K8" s="262" t="s">
        <v>308</v>
      </c>
      <c r="L8" s="135" t="s">
        <v>302</v>
      </c>
      <c r="M8" s="135" t="s">
        <v>309</v>
      </c>
      <c r="N8" s="262" t="s">
        <v>310</v>
      </c>
      <c r="O8" s="135" t="s">
        <v>310</v>
      </c>
      <c r="P8" s="135" t="s">
        <v>311</v>
      </c>
      <c r="Q8" s="205"/>
      <c r="R8" s="89"/>
      <c r="S8" s="89"/>
      <c r="T8" s="89"/>
      <c r="U8" s="89"/>
    </row>
    <row r="9" spans="6:21" ht="12.75">
      <c r="F9" s="307" t="s">
        <v>531</v>
      </c>
      <c r="G9" s="100">
        <v>4292.15361048626</v>
      </c>
      <c r="H9" s="100">
        <v>64887.42261065461</v>
      </c>
      <c r="I9" s="100">
        <v>19962.465767649523</v>
      </c>
      <c r="J9" s="233">
        <v>0</v>
      </c>
      <c r="K9" s="233">
        <v>30552.89973814877</v>
      </c>
      <c r="L9" s="100">
        <v>108377.48946540889</v>
      </c>
      <c r="M9" s="100">
        <v>14144.598601888467</v>
      </c>
      <c r="N9" s="233">
        <v>8074.63524411918</v>
      </c>
      <c r="O9" s="100">
        <f aca="true" t="shared" si="0" ref="O9:O16">+K9+N9</f>
        <v>38627.53498226795</v>
      </c>
      <c r="P9" s="100">
        <v>845.6086746442962</v>
      </c>
      <c r="Q9" s="206"/>
      <c r="R9" s="100"/>
      <c r="S9" s="89"/>
      <c r="T9" s="89"/>
      <c r="U9" s="89"/>
    </row>
    <row r="10" spans="6:21" ht="12.75">
      <c r="F10" s="99" t="s">
        <v>532</v>
      </c>
      <c r="G10" s="100">
        <v>0</v>
      </c>
      <c r="H10" s="100">
        <v>0</v>
      </c>
      <c r="I10" s="100">
        <v>0</v>
      </c>
      <c r="J10" s="233">
        <v>0</v>
      </c>
      <c r="K10" s="233">
        <v>0</v>
      </c>
      <c r="L10" s="100">
        <v>0</v>
      </c>
      <c r="M10" s="100">
        <v>0</v>
      </c>
      <c r="N10" s="233">
        <v>0</v>
      </c>
      <c r="O10" s="100">
        <f t="shared" si="0"/>
        <v>0</v>
      </c>
      <c r="P10" s="100">
        <v>0</v>
      </c>
      <c r="Q10" s="206"/>
      <c r="R10" s="100"/>
      <c r="S10" s="89"/>
      <c r="T10" s="89"/>
      <c r="U10" s="89"/>
    </row>
    <row r="11" spans="6:21" ht="12.75">
      <c r="F11" s="99" t="s">
        <v>533</v>
      </c>
      <c r="G11" s="100"/>
      <c r="H11" s="100">
        <v>0</v>
      </c>
      <c r="I11" s="100">
        <v>0</v>
      </c>
      <c r="J11" s="233"/>
      <c r="K11" s="233"/>
      <c r="L11" s="100"/>
      <c r="M11" s="100"/>
      <c r="N11" s="233"/>
      <c r="O11" s="100">
        <f t="shared" si="0"/>
        <v>0</v>
      </c>
      <c r="P11" s="100"/>
      <c r="Q11" s="206"/>
      <c r="R11" s="100"/>
      <c r="S11" s="89"/>
      <c r="T11" s="89"/>
      <c r="U11" s="89"/>
    </row>
    <row r="12" spans="6:21" ht="12.75">
      <c r="F12" s="99" t="s">
        <v>534</v>
      </c>
      <c r="G12" s="100"/>
      <c r="H12" s="100">
        <v>0</v>
      </c>
      <c r="I12" s="100"/>
      <c r="J12" s="233"/>
      <c r="K12" s="233"/>
      <c r="L12" s="100"/>
      <c r="M12" s="100"/>
      <c r="N12" s="233"/>
      <c r="O12" s="100">
        <f t="shared" si="0"/>
        <v>0</v>
      </c>
      <c r="P12" s="100"/>
      <c r="Q12" s="206"/>
      <c r="R12" s="100"/>
      <c r="S12" s="89"/>
      <c r="T12" s="89"/>
      <c r="U12" s="89"/>
    </row>
    <row r="13" spans="6:21" ht="12.75">
      <c r="F13" s="99" t="s">
        <v>535</v>
      </c>
      <c r="G13" s="100"/>
      <c r="H13" s="100">
        <v>0</v>
      </c>
      <c r="I13" s="100"/>
      <c r="J13" s="233"/>
      <c r="K13" s="233"/>
      <c r="L13" s="100"/>
      <c r="M13" s="100"/>
      <c r="N13" s="233"/>
      <c r="O13" s="100">
        <f t="shared" si="0"/>
        <v>0</v>
      </c>
      <c r="P13" s="100"/>
      <c r="Q13" s="206"/>
      <c r="R13" s="100"/>
      <c r="S13" s="89"/>
      <c r="T13" s="89"/>
      <c r="U13" s="89"/>
    </row>
    <row r="14" spans="6:21" ht="12.75">
      <c r="F14" s="99" t="s">
        <v>536</v>
      </c>
      <c r="G14" s="100"/>
      <c r="H14" s="100">
        <v>92297.78712530546</v>
      </c>
      <c r="I14" s="100">
        <v>14774.311069994552</v>
      </c>
      <c r="J14" s="233"/>
      <c r="K14" s="233"/>
      <c r="L14" s="100"/>
      <c r="M14" s="100"/>
      <c r="N14" s="233"/>
      <c r="O14" s="100">
        <f t="shared" si="0"/>
        <v>0</v>
      </c>
      <c r="P14" s="100"/>
      <c r="Q14" s="206"/>
      <c r="R14" s="102"/>
      <c r="S14" s="89"/>
      <c r="T14" s="89"/>
      <c r="U14" s="89"/>
    </row>
    <row r="15" spans="6:21" ht="12.75">
      <c r="F15" s="103">
        <v>0</v>
      </c>
      <c r="G15" s="104"/>
      <c r="H15" s="104">
        <v>0</v>
      </c>
      <c r="I15" s="104"/>
      <c r="J15" s="263"/>
      <c r="K15" s="263"/>
      <c r="L15" s="104"/>
      <c r="M15" s="104"/>
      <c r="N15" s="263"/>
      <c r="O15" s="104">
        <f t="shared" si="0"/>
        <v>0</v>
      </c>
      <c r="P15" s="104"/>
      <c r="Q15" s="206"/>
      <c r="R15" s="102"/>
      <c r="S15" s="89"/>
      <c r="T15" s="89"/>
      <c r="U15" s="89"/>
    </row>
    <row r="16" spans="6:21" ht="12.75">
      <c r="F16" s="101" t="s">
        <v>225</v>
      </c>
      <c r="G16" s="102">
        <v>4292.15361048626</v>
      </c>
      <c r="H16" s="102">
        <v>157185.20973596006</v>
      </c>
      <c r="I16" s="102">
        <v>34736.77683764407</v>
      </c>
      <c r="J16" s="264">
        <v>0</v>
      </c>
      <c r="K16" s="264">
        <v>30552.89973814877</v>
      </c>
      <c r="L16" s="102">
        <v>108377.48946540889</v>
      </c>
      <c r="M16" s="102">
        <v>14144.598601888467</v>
      </c>
      <c r="N16" s="264">
        <v>8074.63524411918</v>
      </c>
      <c r="O16" s="102">
        <f t="shared" si="0"/>
        <v>38627.53498226795</v>
      </c>
      <c r="P16" s="102">
        <v>845.6086746442962</v>
      </c>
      <c r="Q16" s="206"/>
      <c r="R16" s="100"/>
      <c r="S16" s="89"/>
      <c r="T16" s="89"/>
      <c r="U16" s="89"/>
    </row>
    <row r="17" spans="6:21" ht="12.75">
      <c r="F17" s="186"/>
      <c r="G17" s="89"/>
      <c r="H17" s="89"/>
      <c r="I17" s="89"/>
      <c r="J17" s="222"/>
      <c r="K17" s="222"/>
      <c r="L17" s="89"/>
      <c r="M17" s="89"/>
      <c r="N17" s="222"/>
      <c r="O17" s="89"/>
      <c r="P17" s="89"/>
      <c r="Q17" s="204"/>
      <c r="R17" s="89"/>
      <c r="S17" s="89"/>
      <c r="T17" s="89"/>
      <c r="U17" s="89"/>
    </row>
    <row r="18" spans="6:21" ht="12.75">
      <c r="F18" s="186" t="s">
        <v>341</v>
      </c>
      <c r="G18" s="105">
        <v>0.01198224822432907</v>
      </c>
      <c r="H18" s="105">
        <v>0.43880820007188076</v>
      </c>
      <c r="I18" s="105">
        <v>0.09697338920137615</v>
      </c>
      <c r="J18" s="230">
        <v>0</v>
      </c>
      <c r="K18" s="230">
        <v>0.0852934125519479</v>
      </c>
      <c r="L18" s="105">
        <v>0.30255347281408657</v>
      </c>
      <c r="M18" s="105">
        <v>0.03948695849730425</v>
      </c>
      <c r="N18" s="230">
        <v>0.022541663835044076</v>
      </c>
      <c r="O18" s="105">
        <f>+K18+N18</f>
        <v>0.10783507638699198</v>
      </c>
      <c r="P18" s="105">
        <v>0.0023606548040311136</v>
      </c>
      <c r="Q18" s="207">
        <f>P18+N18+M18+L18+K18+J18+I18+H18+G18</f>
        <v>0.9999999999999998</v>
      </c>
      <c r="R18" s="105"/>
      <c r="S18" s="89"/>
      <c r="T18" s="89"/>
      <c r="U18" s="89"/>
    </row>
    <row r="19" spans="10:14" ht="12.75">
      <c r="J19" s="220"/>
      <c r="K19" s="220"/>
      <c r="N19" s="220"/>
    </row>
    <row r="20" spans="10:14" ht="12.75">
      <c r="J20" s="220"/>
      <c r="K20" s="220"/>
      <c r="N20" s="220"/>
    </row>
    <row r="21" spans="10:14" ht="12.75">
      <c r="J21" s="220"/>
      <c r="K21" s="220"/>
      <c r="N21" s="220"/>
    </row>
    <row r="22" spans="2:14" ht="12.75">
      <c r="B22" s="198"/>
      <c r="J22" s="220"/>
      <c r="K22" s="220"/>
      <c r="N22" s="220"/>
    </row>
    <row r="23" spans="2:17" ht="12.75">
      <c r="B23" s="257" t="str">
        <f>'11.17 '!$B$2</f>
        <v>Utah General Rate Case - May 2013</v>
      </c>
      <c r="C23" s="110"/>
      <c r="D23" s="99"/>
      <c r="E23" s="110"/>
      <c r="F23" s="160"/>
      <c r="G23" s="110"/>
      <c r="H23" s="110"/>
      <c r="I23" s="110"/>
      <c r="J23" s="260"/>
      <c r="K23" s="260"/>
      <c r="L23" s="110"/>
      <c r="M23" s="110"/>
      <c r="N23" s="260"/>
      <c r="O23" s="110"/>
      <c r="P23" s="110"/>
      <c r="Q23" s="207"/>
    </row>
    <row r="24" spans="2:17" ht="12.75">
      <c r="B24" s="197" t="s">
        <v>329</v>
      </c>
      <c r="C24" s="110"/>
      <c r="D24" s="99"/>
      <c r="E24" s="110"/>
      <c r="F24" s="160"/>
      <c r="G24" s="110"/>
      <c r="H24" s="110"/>
      <c r="I24" s="110"/>
      <c r="J24" s="260"/>
      <c r="K24" s="260"/>
      <c r="L24" s="110"/>
      <c r="M24" s="110"/>
      <c r="N24" s="260"/>
      <c r="O24" s="110"/>
      <c r="P24" s="110"/>
      <c r="Q24" s="207"/>
    </row>
    <row r="25" spans="2:17" ht="12.75">
      <c r="B25" s="198"/>
      <c r="E25" s="110"/>
      <c r="F25" s="160"/>
      <c r="G25" s="110"/>
      <c r="H25" s="110"/>
      <c r="I25" s="110"/>
      <c r="J25" s="260"/>
      <c r="K25" s="260"/>
      <c r="L25" s="110"/>
      <c r="M25" s="110"/>
      <c r="N25" s="260"/>
      <c r="O25" s="110"/>
      <c r="P25" s="110"/>
      <c r="Q25" s="207"/>
    </row>
    <row r="26" spans="4:19" ht="12.75">
      <c r="D26" s="99"/>
      <c r="G26" s="110"/>
      <c r="H26" s="110"/>
      <c r="I26" s="110"/>
      <c r="J26" s="260"/>
      <c r="K26" s="260"/>
      <c r="L26" s="110"/>
      <c r="M26" s="110"/>
      <c r="N26" s="260"/>
      <c r="O26" s="110"/>
      <c r="P26" s="110"/>
      <c r="Q26" s="207"/>
      <c r="R26" s="110"/>
      <c r="S26" s="110"/>
    </row>
    <row r="27" spans="5:17" ht="12.75">
      <c r="E27" s="110"/>
      <c r="F27" s="160"/>
      <c r="G27" s="131" t="s">
        <v>461</v>
      </c>
      <c r="H27" s="132" t="s">
        <v>461</v>
      </c>
      <c r="I27" s="132" t="s">
        <v>461</v>
      </c>
      <c r="J27" s="261" t="s">
        <v>529</v>
      </c>
      <c r="K27" s="261" t="s">
        <v>529</v>
      </c>
      <c r="L27" s="132" t="s">
        <v>461</v>
      </c>
      <c r="M27" s="132" t="s">
        <v>461</v>
      </c>
      <c r="N27" s="261" t="s">
        <v>530</v>
      </c>
      <c r="O27" s="132" t="s">
        <v>461</v>
      </c>
      <c r="P27" s="132" t="s">
        <v>461</v>
      </c>
      <c r="Q27" s="207"/>
    </row>
    <row r="28" spans="4:17" ht="12.75">
      <c r="D28" s="103" t="s">
        <v>303</v>
      </c>
      <c r="E28" s="133" t="s">
        <v>225</v>
      </c>
      <c r="F28" s="133" t="s">
        <v>326</v>
      </c>
      <c r="G28" s="134" t="s">
        <v>304</v>
      </c>
      <c r="H28" s="135" t="s">
        <v>305</v>
      </c>
      <c r="I28" s="135" t="s">
        <v>306</v>
      </c>
      <c r="J28" s="262" t="s">
        <v>307</v>
      </c>
      <c r="K28" s="262" t="s">
        <v>308</v>
      </c>
      <c r="L28" s="135" t="s">
        <v>302</v>
      </c>
      <c r="M28" s="135" t="s">
        <v>309</v>
      </c>
      <c r="N28" s="262" t="s">
        <v>310</v>
      </c>
      <c r="O28" s="135" t="s">
        <v>310</v>
      </c>
      <c r="P28" s="135" t="s">
        <v>311</v>
      </c>
      <c r="Q28" s="207"/>
    </row>
    <row r="29" spans="4:17" ht="12.75">
      <c r="D29" s="179">
        <v>41061</v>
      </c>
      <c r="E29" s="106">
        <v>18720</v>
      </c>
      <c r="F29" s="187">
        <v>0.08241758241758242</v>
      </c>
      <c r="G29" s="108">
        <v>6548.076923076923</v>
      </c>
      <c r="H29" s="109">
        <v>90100.54945054944</v>
      </c>
      <c r="I29" s="109">
        <v>26606.86813186813</v>
      </c>
      <c r="J29" s="265">
        <v>0</v>
      </c>
      <c r="K29" s="265">
        <v>50909.34065934066</v>
      </c>
      <c r="L29" s="109">
        <v>168587.89485388336</v>
      </c>
      <c r="M29" s="109">
        <v>30534.977116272577</v>
      </c>
      <c r="N29" s="265">
        <v>13590.65934065934</v>
      </c>
      <c r="O29" s="109">
        <f aca="true" t="shared" si="1" ref="O29:O40">+K29+N29</f>
        <v>64500</v>
      </c>
      <c r="P29" s="109">
        <v>1567.7246703296703</v>
      </c>
      <c r="Q29" s="207"/>
    </row>
    <row r="30" spans="4:17" ht="12.75">
      <c r="D30" s="179">
        <v>41091</v>
      </c>
      <c r="E30" s="106">
        <v>19344</v>
      </c>
      <c r="F30" s="187">
        <v>0.08516483516483517</v>
      </c>
      <c r="G30" s="108">
        <v>7350.576923076923</v>
      </c>
      <c r="H30" s="109">
        <v>104686.31868131869</v>
      </c>
      <c r="I30" s="109">
        <v>32568.736263736264</v>
      </c>
      <c r="J30" s="265">
        <v>0</v>
      </c>
      <c r="K30" s="265">
        <v>56741.07142857143</v>
      </c>
      <c r="L30" s="109">
        <v>206470.09128469747</v>
      </c>
      <c r="M30" s="109">
        <v>36007.18977357589</v>
      </c>
      <c r="N30" s="265">
        <v>15062.252747252747</v>
      </c>
      <c r="O30" s="109">
        <f t="shared" si="1"/>
        <v>71803.32417582418</v>
      </c>
      <c r="P30" s="109">
        <v>1957.9369203296706</v>
      </c>
      <c r="Q30" s="207"/>
    </row>
    <row r="31" spans="4:17" ht="12.75">
      <c r="D31" s="179">
        <v>41122</v>
      </c>
      <c r="E31" s="106">
        <v>19344</v>
      </c>
      <c r="F31" s="187">
        <v>0.08516483516483517</v>
      </c>
      <c r="G31" s="108">
        <v>6974.148351648352</v>
      </c>
      <c r="H31" s="109">
        <v>103725.65934065935</v>
      </c>
      <c r="I31" s="109">
        <v>32158.24175824176</v>
      </c>
      <c r="J31" s="265">
        <v>0</v>
      </c>
      <c r="K31" s="265">
        <v>54237.22527472528</v>
      </c>
      <c r="L31" s="109">
        <v>210833.9982104015</v>
      </c>
      <c r="M31" s="109">
        <v>31845.731721928576</v>
      </c>
      <c r="N31" s="265">
        <v>14467.802197802199</v>
      </c>
      <c r="O31" s="109">
        <f t="shared" si="1"/>
        <v>68705.02747252748</v>
      </c>
      <c r="P31" s="109">
        <v>1926.7569670329672</v>
      </c>
      <c r="Q31" s="207"/>
    </row>
    <row r="32" spans="4:17" ht="12.75">
      <c r="D32" s="179">
        <v>41153</v>
      </c>
      <c r="E32" s="106">
        <v>18720</v>
      </c>
      <c r="F32" s="187">
        <v>0.08241758241758242</v>
      </c>
      <c r="G32" s="108">
        <v>5824.450549450549</v>
      </c>
      <c r="H32" s="109">
        <v>90040.38461538461</v>
      </c>
      <c r="I32" s="109">
        <v>28193.40659340659</v>
      </c>
      <c r="J32" s="265">
        <v>0</v>
      </c>
      <c r="K32" s="265">
        <v>50975.27472527472</v>
      </c>
      <c r="L32" s="109">
        <v>173572.39899503946</v>
      </c>
      <c r="M32" s="109">
        <v>23704.741235299163</v>
      </c>
      <c r="N32" s="265">
        <v>14391.758241758242</v>
      </c>
      <c r="O32" s="109">
        <f t="shared" si="1"/>
        <v>65367.03296703297</v>
      </c>
      <c r="P32" s="109">
        <v>1543.9823901098903</v>
      </c>
      <c r="Q32" s="207"/>
    </row>
    <row r="33" spans="4:17" ht="12.75">
      <c r="D33" s="179">
        <v>41183</v>
      </c>
      <c r="E33" s="106">
        <v>19344</v>
      </c>
      <c r="F33" s="187">
        <v>0.08516483516483517</v>
      </c>
      <c r="G33" s="108">
        <v>5894.258241758242</v>
      </c>
      <c r="H33" s="109">
        <v>95424.64285714286</v>
      </c>
      <c r="I33" s="109">
        <v>30903.763736263736</v>
      </c>
      <c r="J33" s="265">
        <v>0</v>
      </c>
      <c r="K33" s="265">
        <v>56101.48351648352</v>
      </c>
      <c r="L33" s="109">
        <v>173672.79811521724</v>
      </c>
      <c r="M33" s="109">
        <v>24405.577265765394</v>
      </c>
      <c r="N33" s="265">
        <v>16046.758241758242</v>
      </c>
      <c r="O33" s="109">
        <f t="shared" si="1"/>
        <v>72148.24175824175</v>
      </c>
      <c r="P33" s="109">
        <v>1437.5239093406597</v>
      </c>
      <c r="Q33" s="207"/>
    </row>
    <row r="34" spans="4:17" ht="12.75">
      <c r="D34" s="179">
        <v>41214</v>
      </c>
      <c r="E34" s="106">
        <v>18720</v>
      </c>
      <c r="F34" s="187">
        <v>0.08241758241758242</v>
      </c>
      <c r="G34" s="108">
        <v>6085.714285714285</v>
      </c>
      <c r="H34" s="109">
        <v>98170.05494505494</v>
      </c>
      <c r="I34" s="109">
        <v>31120.054945054944</v>
      </c>
      <c r="J34" s="265">
        <v>0</v>
      </c>
      <c r="K34" s="265">
        <v>54292.58241758242</v>
      </c>
      <c r="L34" s="109">
        <v>163684.92357443555</v>
      </c>
      <c r="M34" s="109">
        <v>22393.582971749336</v>
      </c>
      <c r="N34" s="265">
        <v>14800.54945054945</v>
      </c>
      <c r="O34" s="109">
        <f t="shared" si="1"/>
        <v>69093.13186813187</v>
      </c>
      <c r="P34" s="109">
        <v>1409.8227197802198</v>
      </c>
      <c r="Q34" s="207"/>
    </row>
    <row r="35" spans="4:17" ht="12.75">
      <c r="D35" s="179">
        <v>41244</v>
      </c>
      <c r="E35" s="106">
        <v>19344</v>
      </c>
      <c r="F35" s="187">
        <v>0.08516483516483517</v>
      </c>
      <c r="G35" s="108">
        <v>7165.769230769231</v>
      </c>
      <c r="H35" s="109">
        <v>114280.98901098901</v>
      </c>
      <c r="I35" s="109">
        <v>36539.12087912088</v>
      </c>
      <c r="J35" s="265">
        <v>0</v>
      </c>
      <c r="K35" s="265">
        <v>56908.846153846156</v>
      </c>
      <c r="L35" s="109">
        <v>179634.0170218599</v>
      </c>
      <c r="M35" s="109">
        <v>25109.42557898282</v>
      </c>
      <c r="N35" s="265">
        <v>15385.87912087912</v>
      </c>
      <c r="O35" s="109">
        <f t="shared" si="1"/>
        <v>72294.72527472528</v>
      </c>
      <c r="P35" s="109">
        <v>1609.228565934066</v>
      </c>
      <c r="Q35" s="207"/>
    </row>
    <row r="36" spans="4:17" ht="12.75">
      <c r="D36" s="179">
        <v>41275</v>
      </c>
      <c r="E36" s="106">
        <v>19344</v>
      </c>
      <c r="F36" s="187">
        <v>0.08516483516483517</v>
      </c>
      <c r="G36" s="108">
        <v>7382.087912087913</v>
      </c>
      <c r="H36" s="109">
        <v>116972.1978021978</v>
      </c>
      <c r="I36" s="109">
        <v>37029.670329670334</v>
      </c>
      <c r="J36" s="265">
        <v>0</v>
      </c>
      <c r="K36" s="265">
        <v>58422.22527472528</v>
      </c>
      <c r="L36" s="109">
        <v>180631.314755967</v>
      </c>
      <c r="M36" s="109">
        <v>25419.064148069836</v>
      </c>
      <c r="N36" s="265">
        <v>15798.928571428572</v>
      </c>
      <c r="O36" s="109">
        <f t="shared" si="1"/>
        <v>74221.15384615384</v>
      </c>
      <c r="P36" s="109">
        <v>1581.4372362637362</v>
      </c>
      <c r="Q36" s="207"/>
    </row>
    <row r="37" spans="4:17" ht="12.75">
      <c r="D37" s="179">
        <v>41306</v>
      </c>
      <c r="E37" s="106">
        <v>16848</v>
      </c>
      <c r="F37" s="187">
        <v>0.07417582417582418</v>
      </c>
      <c r="G37" s="108">
        <v>5509.038461538462</v>
      </c>
      <c r="H37" s="109">
        <v>88548.87362637362</v>
      </c>
      <c r="I37" s="109">
        <v>26939.175824175825</v>
      </c>
      <c r="J37" s="265">
        <v>0</v>
      </c>
      <c r="K37" s="265">
        <v>45821.37362637363</v>
      </c>
      <c r="L37" s="109">
        <v>142030.81427647214</v>
      </c>
      <c r="M37" s="109">
        <v>19384.192945750063</v>
      </c>
      <c r="N37" s="265">
        <v>13305.65934065934</v>
      </c>
      <c r="O37" s="109">
        <f t="shared" si="1"/>
        <v>59127.03296703297</v>
      </c>
      <c r="P37" s="109">
        <v>1196.1264065934067</v>
      </c>
      <c r="Q37" s="207"/>
    </row>
    <row r="38" spans="4:17" ht="12.75">
      <c r="D38" s="179">
        <v>41334</v>
      </c>
      <c r="E38" s="106">
        <v>19344</v>
      </c>
      <c r="F38" s="187">
        <v>0.08516483516483517</v>
      </c>
      <c r="G38" s="108">
        <v>6566.208791208792</v>
      </c>
      <c r="H38" s="109">
        <v>106599.12087912088</v>
      </c>
      <c r="I38" s="109">
        <v>31075.796703296703</v>
      </c>
      <c r="J38" s="265">
        <v>0</v>
      </c>
      <c r="K38" s="265">
        <v>57407.91208791209</v>
      </c>
      <c r="L38" s="109">
        <v>174010.08426908075</v>
      </c>
      <c r="M38" s="109">
        <v>24707.328167236676</v>
      </c>
      <c r="N38" s="265">
        <v>17156.456043956045</v>
      </c>
      <c r="O38" s="109">
        <f t="shared" si="1"/>
        <v>74564.36813186813</v>
      </c>
      <c r="P38" s="109">
        <v>1512.8550164835162</v>
      </c>
      <c r="Q38" s="207"/>
    </row>
    <row r="39" spans="4:17" ht="12.75">
      <c r="D39" s="179">
        <v>41365</v>
      </c>
      <c r="E39" s="106">
        <v>18720</v>
      </c>
      <c r="F39" s="187">
        <v>0.08241758241758242</v>
      </c>
      <c r="G39" s="108">
        <v>6084.065934065934</v>
      </c>
      <c r="H39" s="109">
        <v>93478.02197802198</v>
      </c>
      <c r="I39" s="109">
        <v>27008.24175824176</v>
      </c>
      <c r="J39" s="265">
        <v>0</v>
      </c>
      <c r="K39" s="265">
        <v>53916.75824175824</v>
      </c>
      <c r="L39" s="109">
        <v>163692.57209217065</v>
      </c>
      <c r="M39" s="109">
        <v>22918.402211067016</v>
      </c>
      <c r="N39" s="265">
        <v>15882.692307692307</v>
      </c>
      <c r="O39" s="109">
        <f t="shared" si="1"/>
        <v>69799.45054945054</v>
      </c>
      <c r="P39" s="109">
        <v>1419.6693956043955</v>
      </c>
      <c r="Q39" s="207"/>
    </row>
    <row r="40" spans="4:17" ht="12.75">
      <c r="D40" s="180">
        <v>41395</v>
      </c>
      <c r="E40" s="111">
        <v>19344</v>
      </c>
      <c r="F40" s="188">
        <v>0.08516483516483517</v>
      </c>
      <c r="G40" s="112">
        <v>6578.983516483517</v>
      </c>
      <c r="H40" s="113">
        <v>96206.45604395604</v>
      </c>
      <c r="I40" s="113">
        <v>28061.81318681319</v>
      </c>
      <c r="J40" s="266">
        <v>0</v>
      </c>
      <c r="K40" s="266">
        <v>56672.08791208791</v>
      </c>
      <c r="L40" s="113">
        <v>182066.34004584322</v>
      </c>
      <c r="M40" s="113">
        <v>28288.910756177433</v>
      </c>
      <c r="N40" s="266">
        <v>16479.395604395606</v>
      </c>
      <c r="O40" s="113">
        <f t="shared" si="1"/>
        <v>73151.48351648351</v>
      </c>
      <c r="P40" s="113">
        <v>1450.2042719780222</v>
      </c>
      <c r="Q40" s="207"/>
    </row>
    <row r="41" spans="4:17" ht="12.75">
      <c r="D41" s="99"/>
      <c r="E41" s="110"/>
      <c r="F41" s="160"/>
      <c r="G41" s="114"/>
      <c r="H41" s="110"/>
      <c r="I41" s="110"/>
      <c r="J41" s="260"/>
      <c r="K41" s="260"/>
      <c r="L41" s="110"/>
      <c r="M41" s="110"/>
      <c r="N41" s="260"/>
      <c r="O41" s="110"/>
      <c r="P41" s="110"/>
      <c r="Q41" s="207"/>
    </row>
    <row r="42" spans="4:17" ht="12.75">
      <c r="D42" s="99"/>
      <c r="E42" s="106">
        <v>227136</v>
      </c>
      <c r="F42" s="187">
        <v>1</v>
      </c>
      <c r="G42" s="115">
        <v>77963.37912087911</v>
      </c>
      <c r="H42" s="106">
        <v>1198233.2692307692</v>
      </c>
      <c r="I42" s="106">
        <v>368204.8901098902</v>
      </c>
      <c r="J42" s="267">
        <v>0</v>
      </c>
      <c r="K42" s="267">
        <v>652406.1813186813</v>
      </c>
      <c r="L42" s="106">
        <v>2118887.2474950682</v>
      </c>
      <c r="M42" s="106">
        <v>314719.1238918748</v>
      </c>
      <c r="N42" s="267">
        <v>182368.7912087912</v>
      </c>
      <c r="O42" s="106">
        <f>+K42+N42</f>
        <v>834774.9725274725</v>
      </c>
      <c r="P42" s="106">
        <v>18613.26846978022</v>
      </c>
      <c r="Q42" s="207"/>
    </row>
    <row r="43" spans="7:14" ht="12.75">
      <c r="G43" s="116"/>
      <c r="J43" s="220"/>
      <c r="K43" s="220"/>
      <c r="N43" s="220"/>
    </row>
    <row r="44" spans="4:17" ht="12.75">
      <c r="D44" s="99" t="s">
        <v>330</v>
      </c>
      <c r="E44" s="110"/>
      <c r="F44" s="160"/>
      <c r="G44" s="117">
        <v>0.015809595647169487</v>
      </c>
      <c r="H44" s="107">
        <v>0.24298053382413254</v>
      </c>
      <c r="I44" s="107">
        <v>0.07466544541280526</v>
      </c>
      <c r="J44" s="268">
        <v>0</v>
      </c>
      <c r="K44" s="268">
        <v>0.13229644533968207</v>
      </c>
      <c r="L44" s="107">
        <v>0.42967289235760925</v>
      </c>
      <c r="M44" s="107">
        <v>0.06381947713486787</v>
      </c>
      <c r="N44" s="268">
        <v>0.03698116834063613</v>
      </c>
      <c r="O44" s="107">
        <f>+K44+N44</f>
        <v>0.1692776136803182</v>
      </c>
      <c r="P44" s="107">
        <v>0.0037744419430971983</v>
      </c>
      <c r="Q44" s="207">
        <f>P44+N44+M44+L44+K44+J44+I44+H44+G44</f>
        <v>0.9999999999999998</v>
      </c>
    </row>
    <row r="45" spans="10:14" ht="12.75">
      <c r="J45" s="220"/>
      <c r="K45" s="220"/>
      <c r="N45" s="220"/>
    </row>
    <row r="46" spans="2:18" ht="12.75">
      <c r="B46" s="257" t="str">
        <f>'11.17 '!$B$2</f>
        <v>Utah General Rate Case - May 2013</v>
      </c>
      <c r="C46" s="110"/>
      <c r="D46" s="99"/>
      <c r="E46" s="110"/>
      <c r="F46" s="160"/>
      <c r="G46" s="110"/>
      <c r="H46" s="110"/>
      <c r="I46" s="110"/>
      <c r="J46" s="260"/>
      <c r="K46" s="260"/>
      <c r="L46" s="110"/>
      <c r="M46" s="110"/>
      <c r="N46" s="260"/>
      <c r="O46" s="110"/>
      <c r="P46" s="110"/>
      <c r="Q46" s="207"/>
      <c r="R46" s="110"/>
    </row>
    <row r="47" spans="2:18" ht="12.75">
      <c r="B47" s="197" t="s">
        <v>324</v>
      </c>
      <c r="C47" s="110"/>
      <c r="D47" s="99"/>
      <c r="E47" s="110"/>
      <c r="F47" s="160"/>
      <c r="G47" s="110"/>
      <c r="H47" s="110"/>
      <c r="I47" s="110"/>
      <c r="J47" s="260"/>
      <c r="K47" s="260"/>
      <c r="L47" s="110"/>
      <c r="M47" s="110"/>
      <c r="N47" s="260"/>
      <c r="O47" s="110"/>
      <c r="P47" s="110"/>
      <c r="Q47" s="207"/>
      <c r="R47" s="110"/>
    </row>
    <row r="48" spans="2:18" ht="12.75">
      <c r="B48" s="99"/>
      <c r="E48" s="110"/>
      <c r="F48" s="160"/>
      <c r="G48" s="110"/>
      <c r="H48" s="110"/>
      <c r="I48" s="110"/>
      <c r="J48" s="260"/>
      <c r="K48" s="260"/>
      <c r="L48" s="110"/>
      <c r="M48" s="110"/>
      <c r="N48" s="260"/>
      <c r="O48" s="110"/>
      <c r="P48" s="110"/>
      <c r="Q48" s="207"/>
      <c r="R48" s="110"/>
    </row>
    <row r="49" spans="4:20" ht="12.75">
      <c r="D49" s="99"/>
      <c r="G49" s="110"/>
      <c r="H49" s="110"/>
      <c r="I49" s="110"/>
      <c r="J49" s="260"/>
      <c r="K49" s="260"/>
      <c r="L49" s="110"/>
      <c r="M49" s="110"/>
      <c r="N49" s="260"/>
      <c r="O49" s="110"/>
      <c r="P49" s="110"/>
      <c r="Q49" s="207"/>
      <c r="R49" s="110"/>
      <c r="S49" s="110"/>
      <c r="T49" s="110"/>
    </row>
    <row r="50" spans="5:20" ht="12.75">
      <c r="E50" s="110"/>
      <c r="F50" s="160"/>
      <c r="G50" s="131" t="s">
        <v>461</v>
      </c>
      <c r="H50" s="132" t="s">
        <v>461</v>
      </c>
      <c r="I50" s="132" t="s">
        <v>461</v>
      </c>
      <c r="J50" s="261" t="s">
        <v>529</v>
      </c>
      <c r="K50" s="261" t="s">
        <v>529</v>
      </c>
      <c r="L50" s="132" t="s">
        <v>461</v>
      </c>
      <c r="M50" s="132" t="s">
        <v>461</v>
      </c>
      <c r="N50" s="261" t="s">
        <v>530</v>
      </c>
      <c r="O50" s="132" t="s">
        <v>461</v>
      </c>
      <c r="P50" s="132" t="s">
        <v>461</v>
      </c>
      <c r="Q50" s="207"/>
      <c r="T50" s="110"/>
    </row>
    <row r="51" spans="4:20" ht="12.75">
      <c r="D51" s="103" t="s">
        <v>303</v>
      </c>
      <c r="E51" s="133" t="s">
        <v>325</v>
      </c>
      <c r="F51" s="133" t="s">
        <v>326</v>
      </c>
      <c r="G51" s="134" t="s">
        <v>304</v>
      </c>
      <c r="H51" s="135" t="s">
        <v>305</v>
      </c>
      <c r="I51" s="135" t="s">
        <v>306</v>
      </c>
      <c r="J51" s="262" t="s">
        <v>307</v>
      </c>
      <c r="K51" s="262" t="s">
        <v>308</v>
      </c>
      <c r="L51" s="135" t="s">
        <v>302</v>
      </c>
      <c r="M51" s="135" t="s">
        <v>309</v>
      </c>
      <c r="N51" s="262" t="s">
        <v>310</v>
      </c>
      <c r="O51" s="135" t="s">
        <v>310</v>
      </c>
      <c r="P51" s="135" t="s">
        <v>311</v>
      </c>
      <c r="Q51" s="207"/>
      <c r="T51" s="110"/>
    </row>
    <row r="52" spans="4:20" ht="12.75">
      <c r="D52" s="179">
        <v>41061</v>
      </c>
      <c r="E52" s="106">
        <v>18720</v>
      </c>
      <c r="F52" s="187">
        <v>0.08241758241758242</v>
      </c>
      <c r="G52" s="119">
        <v>12.027115384615385</v>
      </c>
      <c r="H52" s="120">
        <v>160.76505494505494</v>
      </c>
      <c r="I52" s="120">
        <v>55.16769230769231</v>
      </c>
      <c r="J52" s="269">
        <v>0</v>
      </c>
      <c r="K52" s="269">
        <v>81.89703296703296</v>
      </c>
      <c r="L52" s="120">
        <v>322.3602465204308</v>
      </c>
      <c r="M52" s="120">
        <v>41.822270493118154</v>
      </c>
      <c r="N52" s="269">
        <v>19.030796703296705</v>
      </c>
      <c r="O52" s="120">
        <f aca="true" t="shared" si="2" ref="O52:O63">+K52+N52</f>
        <v>100.92782967032966</v>
      </c>
      <c r="P52" s="120">
        <v>2.838708791208791</v>
      </c>
      <c r="Q52" s="207"/>
      <c r="T52" s="110"/>
    </row>
    <row r="53" spans="4:20" ht="12.75">
      <c r="D53" s="179">
        <v>41091</v>
      </c>
      <c r="E53" s="106">
        <v>19344</v>
      </c>
      <c r="F53" s="187">
        <v>0.08516483516483517</v>
      </c>
      <c r="G53" s="119">
        <v>13.40341208791209</v>
      </c>
      <c r="H53" s="120">
        <v>190.06338461538462</v>
      </c>
      <c r="I53" s="120">
        <v>62.84049175824176</v>
      </c>
      <c r="J53" s="269">
        <v>0</v>
      </c>
      <c r="K53" s="269">
        <v>87.03531043956043</v>
      </c>
      <c r="L53" s="120">
        <v>364.01112334351643</v>
      </c>
      <c r="M53" s="120">
        <v>44.903244505494506</v>
      </c>
      <c r="N53" s="269">
        <v>20.483164835164835</v>
      </c>
      <c r="O53" s="120">
        <f t="shared" si="2"/>
        <v>107.51847527472526</v>
      </c>
      <c r="P53" s="120">
        <v>3.7167637362637365</v>
      </c>
      <c r="Q53" s="207"/>
      <c r="T53" s="110"/>
    </row>
    <row r="54" spans="4:20" ht="12.75">
      <c r="D54" s="179">
        <v>41122</v>
      </c>
      <c r="E54" s="106">
        <v>19344</v>
      </c>
      <c r="F54" s="187">
        <v>0.08516483516483517</v>
      </c>
      <c r="G54" s="119">
        <v>12.86270054945055</v>
      </c>
      <c r="H54" s="120">
        <v>195.10352472527472</v>
      </c>
      <c r="I54" s="120">
        <v>61.59248626373627</v>
      </c>
      <c r="J54" s="269">
        <v>0</v>
      </c>
      <c r="K54" s="269">
        <v>84.08698901098902</v>
      </c>
      <c r="L54" s="120">
        <v>368.0387706516938</v>
      </c>
      <c r="M54" s="120">
        <v>33.66890087450339</v>
      </c>
      <c r="N54" s="269">
        <v>19.74717032967033</v>
      </c>
      <c r="O54" s="120">
        <f t="shared" si="2"/>
        <v>103.83415934065934</v>
      </c>
      <c r="P54" s="120">
        <v>2.961777472527473</v>
      </c>
      <c r="Q54" s="207"/>
      <c r="T54" s="110"/>
    </row>
    <row r="55" spans="4:20" ht="12.75">
      <c r="D55" s="179">
        <v>41153</v>
      </c>
      <c r="E55" s="106">
        <v>18720</v>
      </c>
      <c r="F55" s="187">
        <v>0.08241758241758242</v>
      </c>
      <c r="G55" s="119">
        <v>10.997225274725274</v>
      </c>
      <c r="H55" s="120">
        <v>168.28648351648351</v>
      </c>
      <c r="I55" s="120">
        <v>52.363681318681316</v>
      </c>
      <c r="J55" s="269">
        <v>0</v>
      </c>
      <c r="K55" s="269">
        <v>78.6210989010989</v>
      </c>
      <c r="L55" s="120">
        <v>336.1177741205719</v>
      </c>
      <c r="M55" s="120">
        <v>37.885879120879125</v>
      </c>
      <c r="N55" s="269">
        <v>20.117967032967034</v>
      </c>
      <c r="O55" s="120">
        <f t="shared" si="2"/>
        <v>98.73906593406593</v>
      </c>
      <c r="P55" s="120">
        <v>1.827032967032967</v>
      </c>
      <c r="Q55" s="207"/>
      <c r="T55" s="110"/>
    </row>
    <row r="56" spans="4:20" ht="12.75">
      <c r="D56" s="179">
        <v>41183</v>
      </c>
      <c r="E56" s="106">
        <v>19344</v>
      </c>
      <c r="F56" s="187">
        <v>0.08516483516483517</v>
      </c>
      <c r="G56" s="119">
        <v>11.493675824175824</v>
      </c>
      <c r="H56" s="120">
        <v>180.754271978022</v>
      </c>
      <c r="I56" s="120">
        <v>55.477054945054945</v>
      </c>
      <c r="J56" s="269">
        <v>0</v>
      </c>
      <c r="K56" s="269">
        <v>82.47098626373626</v>
      </c>
      <c r="L56" s="120">
        <v>273.3200164835165</v>
      </c>
      <c r="M56" s="120">
        <v>36.32212087912088</v>
      </c>
      <c r="N56" s="269">
        <v>22.094483516483518</v>
      </c>
      <c r="O56" s="120">
        <f t="shared" si="2"/>
        <v>104.56546978021979</v>
      </c>
      <c r="P56" s="120">
        <v>1.6496428571428572</v>
      </c>
      <c r="Q56" s="207"/>
      <c r="T56" s="110"/>
    </row>
    <row r="57" spans="4:20" ht="12.75">
      <c r="D57" s="179">
        <v>41214</v>
      </c>
      <c r="E57" s="106">
        <v>18720</v>
      </c>
      <c r="F57" s="187">
        <v>0.08241758241758242</v>
      </c>
      <c r="G57" s="119">
        <v>11.768983516483516</v>
      </c>
      <c r="H57" s="120">
        <v>181.37126373626373</v>
      </c>
      <c r="I57" s="120">
        <v>57.434917582417576</v>
      </c>
      <c r="J57" s="269">
        <v>0</v>
      </c>
      <c r="K57" s="269">
        <v>84.03098901098902</v>
      </c>
      <c r="L57" s="120">
        <v>297.9520054945055</v>
      </c>
      <c r="M57" s="120">
        <v>36.901895604395605</v>
      </c>
      <c r="N57" s="269">
        <v>21.74208791208791</v>
      </c>
      <c r="O57" s="120">
        <f t="shared" si="2"/>
        <v>105.77307692307693</v>
      </c>
      <c r="P57" s="120">
        <v>2.1014835164835164</v>
      </c>
      <c r="Q57" s="207"/>
      <c r="T57" s="110"/>
    </row>
    <row r="58" spans="4:20" ht="12.75">
      <c r="D58" s="179">
        <v>41244</v>
      </c>
      <c r="E58" s="106">
        <v>19344</v>
      </c>
      <c r="F58" s="187">
        <v>0.08516483516483517</v>
      </c>
      <c r="G58" s="119">
        <v>13.325315934065936</v>
      </c>
      <c r="H58" s="120">
        <v>199.72099175824175</v>
      </c>
      <c r="I58" s="120">
        <v>61.902060439560444</v>
      </c>
      <c r="J58" s="269">
        <v>0</v>
      </c>
      <c r="K58" s="269">
        <v>89.25998626373627</v>
      </c>
      <c r="L58" s="120">
        <v>302.5228601250685</v>
      </c>
      <c r="M58" s="120">
        <v>39.458656593406594</v>
      </c>
      <c r="N58" s="269">
        <v>21.952769230769228</v>
      </c>
      <c r="O58" s="120">
        <f t="shared" si="2"/>
        <v>111.2127554945055</v>
      </c>
      <c r="P58" s="120">
        <v>2.3822307692307696</v>
      </c>
      <c r="Q58" s="207"/>
      <c r="T58" s="110"/>
    </row>
    <row r="59" spans="4:20" ht="12.75">
      <c r="D59" s="179">
        <v>41275</v>
      </c>
      <c r="E59" s="106">
        <v>19344</v>
      </c>
      <c r="F59" s="187">
        <v>0.08516483516483517</v>
      </c>
      <c r="G59" s="119">
        <v>14.144686813186814</v>
      </c>
      <c r="H59" s="120">
        <v>222.98512912087912</v>
      </c>
      <c r="I59" s="120">
        <v>70.61365659340659</v>
      </c>
      <c r="J59" s="269">
        <v>0</v>
      </c>
      <c r="K59" s="269">
        <v>86.47731043956044</v>
      </c>
      <c r="L59" s="120">
        <v>265.95849808705987</v>
      </c>
      <c r="M59" s="120">
        <v>38.31463736263736</v>
      </c>
      <c r="N59" s="269">
        <v>21.988793956043956</v>
      </c>
      <c r="O59" s="120">
        <f t="shared" si="2"/>
        <v>108.46610439560439</v>
      </c>
      <c r="P59" s="120">
        <v>1.9622829670329671</v>
      </c>
      <c r="Q59" s="207"/>
      <c r="T59" s="110"/>
    </row>
    <row r="60" spans="4:20" ht="12.75">
      <c r="D60" s="179">
        <v>41306</v>
      </c>
      <c r="E60" s="106">
        <v>16848</v>
      </c>
      <c r="F60" s="187">
        <v>0.07417582417582418</v>
      </c>
      <c r="G60" s="119">
        <v>11.474406593406593</v>
      </c>
      <c r="H60" s="120">
        <v>181.4440796703297</v>
      </c>
      <c r="I60" s="120">
        <v>50.5029065934066</v>
      </c>
      <c r="J60" s="269">
        <v>0</v>
      </c>
      <c r="K60" s="269">
        <v>73.18060714285714</v>
      </c>
      <c r="L60" s="120">
        <v>237.66787087912087</v>
      </c>
      <c r="M60" s="120">
        <v>31.78500824175824</v>
      </c>
      <c r="N60" s="269">
        <v>20.25496978021978</v>
      </c>
      <c r="O60" s="120">
        <f t="shared" si="2"/>
        <v>93.43557692307692</v>
      </c>
      <c r="P60" s="120">
        <v>1.9555714285714287</v>
      </c>
      <c r="Q60" s="207"/>
      <c r="T60" s="110"/>
    </row>
    <row r="61" spans="4:20" ht="12.75">
      <c r="D61" s="179">
        <v>41334</v>
      </c>
      <c r="E61" s="106">
        <v>19344</v>
      </c>
      <c r="F61" s="187">
        <v>0.08516483516483517</v>
      </c>
      <c r="G61" s="119">
        <v>12.920612637362638</v>
      </c>
      <c r="H61" s="120">
        <v>192.5877554945055</v>
      </c>
      <c r="I61" s="120">
        <v>56.24822252747253</v>
      </c>
      <c r="J61" s="269">
        <v>0</v>
      </c>
      <c r="K61" s="269">
        <v>83.65869505494506</v>
      </c>
      <c r="L61" s="120">
        <v>263.11726923076924</v>
      </c>
      <c r="M61" s="120">
        <v>34.90659615384615</v>
      </c>
      <c r="N61" s="269">
        <v>23.604626373626374</v>
      </c>
      <c r="O61" s="120">
        <f t="shared" si="2"/>
        <v>107.26332142857143</v>
      </c>
      <c r="P61" s="120">
        <v>1.7663186813186813</v>
      </c>
      <c r="Q61" s="207"/>
      <c r="T61" s="110"/>
    </row>
    <row r="62" spans="4:20" ht="12.75">
      <c r="D62" s="179">
        <v>41365</v>
      </c>
      <c r="E62" s="106">
        <v>18720</v>
      </c>
      <c r="F62" s="187">
        <v>0.08241758241758242</v>
      </c>
      <c r="G62" s="119">
        <v>11.483076923076924</v>
      </c>
      <c r="H62" s="120">
        <v>177.68464285714288</v>
      </c>
      <c r="I62" s="120">
        <v>47.12604395604396</v>
      </c>
      <c r="J62" s="269">
        <v>0</v>
      </c>
      <c r="K62" s="269">
        <v>78.04030219780219</v>
      </c>
      <c r="L62" s="120">
        <v>250.86140109890107</v>
      </c>
      <c r="M62" s="120">
        <v>33.60815934065934</v>
      </c>
      <c r="N62" s="269">
        <v>22.342582417582417</v>
      </c>
      <c r="O62" s="120">
        <f t="shared" si="2"/>
        <v>100.38288461538461</v>
      </c>
      <c r="P62" s="120">
        <v>1.6879945054945056</v>
      </c>
      <c r="Q62" s="207"/>
      <c r="T62" s="110"/>
    </row>
    <row r="63" spans="4:20" ht="12.75">
      <c r="D63" s="180">
        <v>41395</v>
      </c>
      <c r="E63" s="111">
        <v>19344</v>
      </c>
      <c r="F63" s="188">
        <v>0.08516483516483517</v>
      </c>
      <c r="G63" s="121">
        <v>10.66698076923077</v>
      </c>
      <c r="H63" s="122">
        <v>152.64595879120878</v>
      </c>
      <c r="I63" s="122">
        <v>47.675785714285716</v>
      </c>
      <c r="J63" s="270">
        <v>0</v>
      </c>
      <c r="K63" s="270">
        <v>79.64317307692308</v>
      </c>
      <c r="L63" s="122">
        <v>339.05662362637366</v>
      </c>
      <c r="M63" s="122">
        <v>41.21577747252747</v>
      </c>
      <c r="N63" s="270">
        <v>21.997736263736265</v>
      </c>
      <c r="O63" s="122">
        <f t="shared" si="2"/>
        <v>101.64090934065933</v>
      </c>
      <c r="P63" s="122">
        <v>2.2205879120879124</v>
      </c>
      <c r="Q63" s="207"/>
      <c r="T63" s="110"/>
    </row>
    <row r="64" spans="4:20" ht="12.75">
      <c r="D64" s="99"/>
      <c r="E64" s="110"/>
      <c r="F64" s="160"/>
      <c r="G64" s="114"/>
      <c r="H64" s="110"/>
      <c r="I64" s="110"/>
      <c r="J64" s="260"/>
      <c r="K64" s="260"/>
      <c r="L64" s="110"/>
      <c r="M64" s="110"/>
      <c r="N64" s="260"/>
      <c r="O64" s="110"/>
      <c r="P64" s="110"/>
      <c r="Q64" s="207"/>
      <c r="T64" s="110"/>
    </row>
    <row r="65" spans="4:20" ht="12.75">
      <c r="D65" s="99"/>
      <c r="E65" s="106">
        <v>227136</v>
      </c>
      <c r="F65" s="187">
        <v>1</v>
      </c>
      <c r="G65" s="115">
        <v>146.56819230769233</v>
      </c>
      <c r="H65" s="106">
        <v>2203.412541208791</v>
      </c>
      <c r="I65" s="106">
        <v>678.945</v>
      </c>
      <c r="J65" s="267">
        <v>0</v>
      </c>
      <c r="K65" s="267">
        <v>988.4024807692307</v>
      </c>
      <c r="L65" s="106">
        <v>3620.984459661528</v>
      </c>
      <c r="M65" s="106">
        <v>450.7931466423468</v>
      </c>
      <c r="N65" s="267">
        <v>255.35714835164836</v>
      </c>
      <c r="O65" s="106">
        <f>+K65+N65</f>
        <v>1243.759629120879</v>
      </c>
      <c r="P65" s="106">
        <v>27.0703956043956</v>
      </c>
      <c r="Q65" s="207"/>
      <c r="T65" s="110"/>
    </row>
    <row r="66" spans="7:20" ht="12.75">
      <c r="G66" s="116"/>
      <c r="J66" s="220"/>
      <c r="K66" s="220"/>
      <c r="N66" s="220"/>
      <c r="T66" s="110"/>
    </row>
    <row r="67" spans="4:20" ht="12.75">
      <c r="D67" s="99" t="s">
        <v>327</v>
      </c>
      <c r="E67" s="110"/>
      <c r="F67" s="160"/>
      <c r="G67" s="117">
        <v>0.017507926675467217</v>
      </c>
      <c r="H67" s="107">
        <v>0.2632029814920748</v>
      </c>
      <c r="I67" s="107">
        <v>0.08110162982511745</v>
      </c>
      <c r="J67" s="268">
        <v>0</v>
      </c>
      <c r="K67" s="268">
        <v>0.1180670777656127</v>
      </c>
      <c r="L67" s="107">
        <v>0.4325353913055876</v>
      </c>
      <c r="M67" s="107">
        <v>0.053848336620326384</v>
      </c>
      <c r="N67" s="268">
        <v>0.030503031790223047</v>
      </c>
      <c r="O67" s="107">
        <f>+K67+N67</f>
        <v>0.14857010955583574</v>
      </c>
      <c r="P67" s="107">
        <v>0.0032336245255907008</v>
      </c>
      <c r="Q67" s="207">
        <f>P67+N67+M67+L67+K67+J67+I67+H67+G67</f>
        <v>0.9999999999999999</v>
      </c>
      <c r="T67" s="110"/>
    </row>
    <row r="68" spans="4:20" ht="12.75">
      <c r="D68" s="99" t="s">
        <v>328</v>
      </c>
      <c r="E68" s="110"/>
      <c r="F68" s="160"/>
      <c r="G68" s="117">
        <v>0.017083343918392786</v>
      </c>
      <c r="H68" s="107">
        <v>0.2581473695750892</v>
      </c>
      <c r="I68" s="107">
        <v>0.0794925837220394</v>
      </c>
      <c r="J68" s="268">
        <v>0</v>
      </c>
      <c r="K68" s="268">
        <v>0.12162441965913004</v>
      </c>
      <c r="L68" s="107">
        <v>0.431819766568593</v>
      </c>
      <c r="M68" s="107">
        <v>0.05634112174896175</v>
      </c>
      <c r="N68" s="268">
        <v>0.03212256592782632</v>
      </c>
      <c r="O68" s="107">
        <f>+K68+N68</f>
        <v>0.15374698558695638</v>
      </c>
      <c r="P68" s="107">
        <v>0.0033688288799673255</v>
      </c>
      <c r="Q68" s="207">
        <f>P68+N68+M68+L68+K68+J68+I68+H68+G68</f>
        <v>0.9999999999999999</v>
      </c>
      <c r="T68" s="110"/>
    </row>
    <row r="69" spans="2:18" ht="12.75">
      <c r="B69" s="99"/>
      <c r="C69" s="110"/>
      <c r="D69" s="99"/>
      <c r="E69" s="199"/>
      <c r="F69" s="187"/>
      <c r="G69" s="107"/>
      <c r="H69" s="107"/>
      <c r="I69" s="107"/>
      <c r="J69" s="268"/>
      <c r="K69" s="268"/>
      <c r="L69" s="107"/>
      <c r="M69" s="107"/>
      <c r="N69" s="272"/>
      <c r="O69" s="118"/>
      <c r="R69" s="110"/>
    </row>
    <row r="70" spans="2:18" ht="12.75">
      <c r="B70" s="257" t="str">
        <f>'11.17 '!$B$2</f>
        <v>Utah General Rate Case - May 2013</v>
      </c>
      <c r="C70" s="110"/>
      <c r="D70" s="99"/>
      <c r="E70" s="110"/>
      <c r="F70" s="160"/>
      <c r="G70" s="110"/>
      <c r="H70" s="110"/>
      <c r="I70" s="110"/>
      <c r="J70" s="260"/>
      <c r="K70" s="260"/>
      <c r="L70" s="110"/>
      <c r="M70" s="110"/>
      <c r="N70" s="260"/>
      <c r="O70" s="110"/>
      <c r="P70" s="110"/>
      <c r="Q70" s="207"/>
      <c r="R70" s="110"/>
    </row>
    <row r="71" spans="2:18" ht="12.75">
      <c r="B71" s="197" t="s">
        <v>579</v>
      </c>
      <c r="C71" s="110"/>
      <c r="D71" s="99"/>
      <c r="E71" s="110"/>
      <c r="F71" s="160"/>
      <c r="G71" s="110"/>
      <c r="H71" s="110"/>
      <c r="I71" s="110"/>
      <c r="J71" s="260"/>
      <c r="K71" s="260"/>
      <c r="L71" s="110"/>
      <c r="M71" s="110"/>
      <c r="N71" s="260"/>
      <c r="O71" s="110"/>
      <c r="P71" s="110"/>
      <c r="Q71" s="207"/>
      <c r="R71" s="110"/>
    </row>
    <row r="72" spans="2:18" ht="12.75">
      <c r="B72" s="198"/>
      <c r="E72" s="110"/>
      <c r="F72" s="160"/>
      <c r="G72" s="110"/>
      <c r="H72" s="110"/>
      <c r="I72" s="110"/>
      <c r="J72" s="260"/>
      <c r="K72" s="260"/>
      <c r="L72" s="110"/>
      <c r="M72" s="110"/>
      <c r="N72" s="260"/>
      <c r="O72" s="110"/>
      <c r="P72" s="110"/>
      <c r="Q72" s="207"/>
      <c r="R72" s="110"/>
    </row>
    <row r="73" spans="2:18" ht="12.75">
      <c r="B73" s="99"/>
      <c r="E73" s="110"/>
      <c r="F73" s="160"/>
      <c r="G73" s="110"/>
      <c r="H73" s="110"/>
      <c r="I73" s="110"/>
      <c r="J73" s="260"/>
      <c r="K73" s="260"/>
      <c r="L73" s="110"/>
      <c r="M73" s="110"/>
      <c r="N73" s="260"/>
      <c r="O73" s="110"/>
      <c r="P73" s="110"/>
      <c r="Q73" s="207"/>
      <c r="R73" s="110"/>
    </row>
    <row r="74" spans="3:18" ht="12.75">
      <c r="C74" s="136" t="s">
        <v>325</v>
      </c>
      <c r="D74" s="99"/>
      <c r="E74" s="110"/>
      <c r="F74" s="160"/>
      <c r="G74" s="131" t="s">
        <v>461</v>
      </c>
      <c r="H74" s="132" t="s">
        <v>461</v>
      </c>
      <c r="I74" s="132" t="s">
        <v>461</v>
      </c>
      <c r="J74" s="261" t="s">
        <v>529</v>
      </c>
      <c r="K74" s="261" t="s">
        <v>529</v>
      </c>
      <c r="L74" s="132" t="s">
        <v>461</v>
      </c>
      <c r="M74" s="132" t="s">
        <v>461</v>
      </c>
      <c r="N74" s="261" t="s">
        <v>530</v>
      </c>
      <c r="O74" s="132" t="s">
        <v>461</v>
      </c>
      <c r="P74" s="132" t="s">
        <v>461</v>
      </c>
      <c r="Q74" s="207"/>
      <c r="R74" s="110"/>
    </row>
    <row r="75" spans="2:18" ht="12.75">
      <c r="B75" s="103" t="s">
        <v>303</v>
      </c>
      <c r="C75" s="133" t="s">
        <v>332</v>
      </c>
      <c r="D75" s="133" t="s">
        <v>333</v>
      </c>
      <c r="E75" s="133" t="s">
        <v>225</v>
      </c>
      <c r="F75" s="133" t="s">
        <v>326</v>
      </c>
      <c r="G75" s="134" t="s">
        <v>304</v>
      </c>
      <c r="H75" s="135" t="s">
        <v>305</v>
      </c>
      <c r="I75" s="135" t="s">
        <v>306</v>
      </c>
      <c r="J75" s="262" t="s">
        <v>307</v>
      </c>
      <c r="K75" s="262" t="s">
        <v>308</v>
      </c>
      <c r="L75" s="135" t="s">
        <v>302</v>
      </c>
      <c r="M75" s="135" t="s">
        <v>309</v>
      </c>
      <c r="N75" s="262" t="s">
        <v>310</v>
      </c>
      <c r="O75" s="135" t="s">
        <v>310</v>
      </c>
      <c r="P75" s="135" t="s">
        <v>311</v>
      </c>
      <c r="Q75" s="207"/>
      <c r="R75" s="110"/>
    </row>
    <row r="76" spans="2:18" ht="12.75">
      <c r="B76" s="179">
        <v>41061</v>
      </c>
      <c r="C76" s="109">
        <v>206993.31605</v>
      </c>
      <c r="D76" s="182">
        <v>-137859.97816</v>
      </c>
      <c r="E76" s="106">
        <v>69133.33789</v>
      </c>
      <c r="F76" s="187">
        <v>0.026334198953164096</v>
      </c>
      <c r="G76" s="108">
        <v>2092.2521068288875</v>
      </c>
      <c r="H76" s="109">
        <v>28789.072979578053</v>
      </c>
      <c r="I76" s="109">
        <v>8501.469448049966</v>
      </c>
      <c r="J76" s="265">
        <v>0</v>
      </c>
      <c r="K76" s="265">
        <v>16266.634693369462</v>
      </c>
      <c r="L76" s="109">
        <v>53867.47625868426</v>
      </c>
      <c r="M76" s="109">
        <v>9756.585170577517</v>
      </c>
      <c r="N76" s="265">
        <v>4342.50940737676</v>
      </c>
      <c r="O76" s="109">
        <f aca="true" t="shared" si="3" ref="O76:O87">+K76+N76</f>
        <v>20609.14410074622</v>
      </c>
      <c r="P76" s="109">
        <v>500.9219169165742</v>
      </c>
      <c r="Q76" s="207"/>
      <c r="R76" s="110"/>
    </row>
    <row r="77" spans="2:18" ht="12.75">
      <c r="B77" s="179">
        <v>41091</v>
      </c>
      <c r="C77" s="109">
        <v>229520.24906</v>
      </c>
      <c r="D77" s="182">
        <v>-142470.12444</v>
      </c>
      <c r="E77" s="106">
        <v>87050.12461999999</v>
      </c>
      <c r="F77" s="187">
        <v>0.033159042664601304</v>
      </c>
      <c r="G77" s="108">
        <v>2861.9569723817385</v>
      </c>
      <c r="H77" s="109">
        <v>40759.758424181215</v>
      </c>
      <c r="I77" s="109">
        <v>12680.68109579683</v>
      </c>
      <c r="J77" s="265">
        <v>0</v>
      </c>
      <c r="K77" s="265">
        <v>22092.21217529062</v>
      </c>
      <c r="L77" s="109">
        <v>80389.40664444906</v>
      </c>
      <c r="M77" s="109">
        <v>14019.447576261973</v>
      </c>
      <c r="N77" s="265">
        <v>5864.508285661386</v>
      </c>
      <c r="O77" s="109">
        <f t="shared" si="3"/>
        <v>27956.720460952005</v>
      </c>
      <c r="P77" s="109">
        <v>762.3253629288614</v>
      </c>
      <c r="Q77" s="207"/>
      <c r="R77" s="110"/>
    </row>
    <row r="78" spans="2:18" ht="12.75">
      <c r="B78" s="179">
        <v>41122</v>
      </c>
      <c r="C78" s="109">
        <v>238133.97881</v>
      </c>
      <c r="D78" s="182">
        <v>-142560.14858</v>
      </c>
      <c r="E78" s="106">
        <v>95573.83022999999</v>
      </c>
      <c r="F78" s="187">
        <v>0.036405883714126404</v>
      </c>
      <c r="G78" s="108">
        <v>2981.2778173498114</v>
      </c>
      <c r="H78" s="109">
        <v>44340.182010783115</v>
      </c>
      <c r="I78" s="109">
        <v>13746.86169045413</v>
      </c>
      <c r="J78" s="265">
        <v>0</v>
      </c>
      <c r="K78" s="265">
        <v>23185.087043341402</v>
      </c>
      <c r="L78" s="109">
        <v>90126.37677248145</v>
      </c>
      <c r="M78" s="109">
        <v>13613.271294611824</v>
      </c>
      <c r="N78" s="265">
        <v>6184.631525355793</v>
      </c>
      <c r="O78" s="109">
        <f t="shared" si="3"/>
        <v>29369.718568697193</v>
      </c>
      <c r="P78" s="109">
        <v>823.6414707011409</v>
      </c>
      <c r="Q78" s="207"/>
      <c r="R78" s="110"/>
    </row>
    <row r="79" spans="2:18" ht="12.75">
      <c r="B79" s="179">
        <v>41153</v>
      </c>
      <c r="C79" s="109">
        <v>225514.68102</v>
      </c>
      <c r="D79" s="182">
        <v>-68810.0084</v>
      </c>
      <c r="E79" s="106">
        <v>156704.67261999997</v>
      </c>
      <c r="F79" s="187">
        <v>0.059691780429170394</v>
      </c>
      <c r="G79" s="108">
        <v>4218.418122929472</v>
      </c>
      <c r="H79" s="109">
        <v>65212.67320106436</v>
      </c>
      <c r="I79" s="109">
        <v>20419.36424921061</v>
      </c>
      <c r="J79" s="265">
        <v>0</v>
      </c>
      <c r="K79" s="265">
        <v>36919.366195441886</v>
      </c>
      <c r="L79" s="109">
        <v>125711.59242309853</v>
      </c>
      <c r="M79" s="109">
        <v>17168.402268566388</v>
      </c>
      <c r="N79" s="265">
        <v>10423.378698541734</v>
      </c>
      <c r="O79" s="109">
        <f t="shared" si="3"/>
        <v>47342.74489398362</v>
      </c>
      <c r="P79" s="109">
        <v>1118.2451015122695</v>
      </c>
      <c r="Q79" s="207"/>
      <c r="R79" s="110"/>
    </row>
    <row r="80" spans="2:18" ht="12.75">
      <c r="B80" s="179">
        <v>41183</v>
      </c>
      <c r="C80" s="109">
        <v>234010.58307</v>
      </c>
      <c r="D80" s="182">
        <v>78180</v>
      </c>
      <c r="E80" s="106">
        <v>312190.58307</v>
      </c>
      <c r="F80" s="187">
        <v>0.11891931124388652</v>
      </c>
      <c r="G80" s="108">
        <v>8230.405531189386</v>
      </c>
      <c r="H80" s="109">
        <v>133245.52066943754</v>
      </c>
      <c r="I80" s="109">
        <v>43152.2504710691</v>
      </c>
      <c r="J80" s="265">
        <v>0</v>
      </c>
      <c r="K80" s="265">
        <v>78336.9070887978</v>
      </c>
      <c r="L80" s="109">
        <v>242506.7751694293</v>
      </c>
      <c r="M80" s="109">
        <v>34078.55405739859</v>
      </c>
      <c r="N80" s="265">
        <v>22406.7766245731</v>
      </c>
      <c r="O80" s="109">
        <f t="shared" si="3"/>
        <v>100743.6837133709</v>
      </c>
      <c r="P80" s="109">
        <v>2007.27627622998</v>
      </c>
      <c r="Q80" s="207"/>
      <c r="R80" s="110"/>
    </row>
    <row r="81" spans="2:18" ht="12.75">
      <c r="B81" s="179">
        <v>41214</v>
      </c>
      <c r="C81" s="109">
        <v>227941.03392</v>
      </c>
      <c r="D81" s="182">
        <v>137820</v>
      </c>
      <c r="E81" s="106">
        <v>365761.03391999996</v>
      </c>
      <c r="F81" s="187">
        <v>0.13932531150007635</v>
      </c>
      <c r="G81" s="108">
        <v>10287.781001165638</v>
      </c>
      <c r="H81" s="109">
        <v>165954.55828708594</v>
      </c>
      <c r="I81" s="109">
        <v>52607.844369313825</v>
      </c>
      <c r="J81" s="265">
        <v>0</v>
      </c>
      <c r="K81" s="265">
        <v>91780.5489506753</v>
      </c>
      <c r="L81" s="109">
        <v>276706.16264047637</v>
      </c>
      <c r="M81" s="109">
        <v>37855.914134120285</v>
      </c>
      <c r="N81" s="265">
        <v>25020.03943918371</v>
      </c>
      <c r="O81" s="109">
        <f t="shared" si="3"/>
        <v>116800.58838985901</v>
      </c>
      <c r="P81" s="109">
        <v>2383.27774039827</v>
      </c>
      <c r="Q81" s="207"/>
      <c r="R81" s="110"/>
    </row>
    <row r="82" spans="2:18" ht="12.75">
      <c r="B82" s="179">
        <v>41244</v>
      </c>
      <c r="C82" s="109">
        <v>237042.37279</v>
      </c>
      <c r="D82" s="182">
        <v>142650</v>
      </c>
      <c r="E82" s="106">
        <v>379692.37279</v>
      </c>
      <c r="F82" s="187">
        <v>0.1446320225700708</v>
      </c>
      <c r="G82" s="108">
        <v>12169.338379045757</v>
      </c>
      <c r="H82" s="109">
        <v>194078.8184463266</v>
      </c>
      <c r="I82" s="109">
        <v>62052.92296346318</v>
      </c>
      <c r="J82" s="265">
        <v>0</v>
      </c>
      <c r="K82" s="265">
        <v>96646.0101217727</v>
      </c>
      <c r="L82" s="109">
        <v>305065.2438177405</v>
      </c>
      <c r="M82" s="109">
        <v>42642.330018393164</v>
      </c>
      <c r="N82" s="265">
        <v>26129.22119750899</v>
      </c>
      <c r="O82" s="109">
        <f t="shared" si="3"/>
        <v>122775.2313192817</v>
      </c>
      <c r="P82" s="109">
        <v>2732.8883079278244</v>
      </c>
      <c r="Q82" s="207"/>
      <c r="R82" s="110"/>
    </row>
    <row r="83" spans="2:18" ht="12.75">
      <c r="B83" s="179">
        <v>41275</v>
      </c>
      <c r="C83" s="109">
        <v>244118.03034</v>
      </c>
      <c r="D83" s="182">
        <v>142380</v>
      </c>
      <c r="E83" s="106">
        <v>386498.03034</v>
      </c>
      <c r="F83" s="187">
        <v>0.14722442654474893</v>
      </c>
      <c r="G83" s="108">
        <v>12761.413292898837</v>
      </c>
      <c r="H83" s="109">
        <v>202209.80537068177</v>
      </c>
      <c r="I83" s="109">
        <v>64013.180661656836</v>
      </c>
      <c r="J83" s="265">
        <v>0</v>
      </c>
      <c r="K83" s="265">
        <v>100994.48436543232</v>
      </c>
      <c r="L83" s="109">
        <v>312257.30290559836</v>
      </c>
      <c r="M83" s="109">
        <v>43941.92902810877</v>
      </c>
      <c r="N83" s="265">
        <v>27311.603368316373</v>
      </c>
      <c r="O83" s="109">
        <f t="shared" si="3"/>
        <v>128306.08773374869</v>
      </c>
      <c r="P83" s="109">
        <v>2733.8301045825997</v>
      </c>
      <c r="Q83" s="207"/>
      <c r="R83" s="110"/>
    </row>
    <row r="84" spans="2:18" ht="12.75">
      <c r="B84" s="179">
        <v>41306</v>
      </c>
      <c r="C84" s="109">
        <v>217017.80834</v>
      </c>
      <c r="D84" s="182">
        <v>68775</v>
      </c>
      <c r="E84" s="106">
        <v>285792.80834</v>
      </c>
      <c r="F84" s="187">
        <v>0.10886389843036487</v>
      </c>
      <c r="G84" s="108">
        <v>8085.321736423199</v>
      </c>
      <c r="H84" s="109">
        <v>129958.45602921667</v>
      </c>
      <c r="I84" s="109">
        <v>39537.19063193991</v>
      </c>
      <c r="J84" s="265">
        <v>0</v>
      </c>
      <c r="K84" s="265">
        <v>67249.5846163736</v>
      </c>
      <c r="L84" s="109">
        <v>208451.0460271415</v>
      </c>
      <c r="M84" s="109">
        <v>28449.145465491325</v>
      </c>
      <c r="N84" s="265">
        <v>19528.00610043885</v>
      </c>
      <c r="O84" s="109">
        <f t="shared" si="3"/>
        <v>86777.59071681245</v>
      </c>
      <c r="P84" s="109">
        <v>1755.490890517161</v>
      </c>
      <c r="Q84" s="207"/>
      <c r="R84" s="110"/>
    </row>
    <row r="85" spans="2:18" ht="12.75">
      <c r="B85" s="179">
        <v>41334</v>
      </c>
      <c r="C85" s="109">
        <v>223612.80456</v>
      </c>
      <c r="D85" s="182">
        <v>0</v>
      </c>
      <c r="E85" s="106">
        <v>223612.80456</v>
      </c>
      <c r="F85" s="187">
        <v>0.0851783562530665</v>
      </c>
      <c r="G85" s="108">
        <v>6567.251267111426</v>
      </c>
      <c r="H85" s="109">
        <v>106616.04495483827</v>
      </c>
      <c r="I85" s="109">
        <v>31080.730413181434</v>
      </c>
      <c r="J85" s="265">
        <v>0</v>
      </c>
      <c r="K85" s="265">
        <v>57417.02638306707</v>
      </c>
      <c r="L85" s="109">
        <v>174037.71076184607</v>
      </c>
      <c r="M85" s="109">
        <v>24711.250795202348</v>
      </c>
      <c r="N85" s="265">
        <v>17159.179867180246</v>
      </c>
      <c r="O85" s="109">
        <f t="shared" si="3"/>
        <v>74576.20625024731</v>
      </c>
      <c r="P85" s="109">
        <v>1513.09520301261</v>
      </c>
      <c r="Q85" s="207"/>
      <c r="R85" s="110"/>
    </row>
    <row r="86" spans="2:18" ht="12.75">
      <c r="B86" s="179">
        <v>41365</v>
      </c>
      <c r="C86" s="109">
        <v>121047.35152</v>
      </c>
      <c r="D86" s="182">
        <v>0</v>
      </c>
      <c r="E86" s="106">
        <v>121047.35152</v>
      </c>
      <c r="F86" s="187">
        <v>0.046109230871410924</v>
      </c>
      <c r="G86" s="108">
        <v>3403.7834229275545</v>
      </c>
      <c r="H86" s="109">
        <v>52297.08965435427</v>
      </c>
      <c r="I86" s="109">
        <v>15109.994956561359</v>
      </c>
      <c r="J86" s="265">
        <v>0</v>
      </c>
      <c r="K86" s="265">
        <v>30164.197743768313</v>
      </c>
      <c r="L86" s="109">
        <v>91579.22832886674</v>
      </c>
      <c r="M86" s="109">
        <v>12821.898771547849</v>
      </c>
      <c r="N86" s="265">
        <v>8885.709881229599</v>
      </c>
      <c r="O86" s="109">
        <f t="shared" si="3"/>
        <v>39049.90762499791</v>
      </c>
      <c r="P86" s="109">
        <v>794.2463489323937</v>
      </c>
      <c r="Q86" s="207"/>
      <c r="R86" s="110"/>
    </row>
    <row r="87" spans="2:18" ht="12.75">
      <c r="B87" s="180">
        <v>41395</v>
      </c>
      <c r="C87" s="113">
        <v>220203.37513</v>
      </c>
      <c r="D87" s="183">
        <v>-78029.99192</v>
      </c>
      <c r="E87" s="111">
        <v>142173.38321</v>
      </c>
      <c r="F87" s="188">
        <v>0.05415653682531284</v>
      </c>
      <c r="G87" s="112">
        <v>4183.5924697554165</v>
      </c>
      <c r="H87" s="113">
        <v>61177.931824714644</v>
      </c>
      <c r="I87" s="113">
        <v>17844.57888394058</v>
      </c>
      <c r="J87" s="266">
        <v>0</v>
      </c>
      <c r="K87" s="266">
        <v>36037.92586503617</v>
      </c>
      <c r="L87" s="113">
        <v>115776.45198582967</v>
      </c>
      <c r="M87" s="113">
        <v>17988.990809994444</v>
      </c>
      <c r="N87" s="266">
        <v>10479.289875698034</v>
      </c>
      <c r="O87" s="113">
        <f t="shared" si="3"/>
        <v>46517.21574073421</v>
      </c>
      <c r="P87" s="113">
        <v>922.1886111514763</v>
      </c>
      <c r="Q87" s="207"/>
      <c r="R87" s="110"/>
    </row>
    <row r="88" spans="2:18" ht="12.75">
      <c r="B88" s="99"/>
      <c r="E88" s="110"/>
      <c r="F88" s="160"/>
      <c r="G88" s="114"/>
      <c r="H88" s="110"/>
      <c r="I88" s="110"/>
      <c r="J88" s="260"/>
      <c r="K88" s="260"/>
      <c r="L88" s="110"/>
      <c r="M88" s="110"/>
      <c r="N88" s="260"/>
      <c r="O88" s="110"/>
      <c r="P88" s="110"/>
      <c r="Q88" s="207"/>
      <c r="R88" s="110"/>
    </row>
    <row r="89" spans="2:18" ht="12.75">
      <c r="B89" s="99"/>
      <c r="C89" s="106">
        <v>2625155.5846100003</v>
      </c>
      <c r="D89" s="184">
        <v>74.74849999998696</v>
      </c>
      <c r="E89" s="106">
        <v>2625230.33311</v>
      </c>
      <c r="F89" s="187">
        <v>0.9999999999999999</v>
      </c>
      <c r="G89" s="115">
        <v>77842.79212000713</v>
      </c>
      <c r="H89" s="106">
        <v>1224639.9118522624</v>
      </c>
      <c r="I89" s="106">
        <v>380747.06983463775</v>
      </c>
      <c r="J89" s="267">
        <v>0</v>
      </c>
      <c r="K89" s="267">
        <v>657089.9852423667</v>
      </c>
      <c r="L89" s="106">
        <v>2076474.773735642</v>
      </c>
      <c r="M89" s="106">
        <v>297047.7193902745</v>
      </c>
      <c r="N89" s="267">
        <v>183734.85427106454</v>
      </c>
      <c r="O89" s="106">
        <f>+K89+N89</f>
        <v>840824.8395134312</v>
      </c>
      <c r="P89" s="106">
        <v>18047.42733481116</v>
      </c>
      <c r="Q89" s="207"/>
      <c r="R89" s="110"/>
    </row>
    <row r="90" spans="7:18" ht="12.75">
      <c r="G90" s="116"/>
      <c r="J90" s="220"/>
      <c r="K90" s="220"/>
      <c r="N90" s="220"/>
      <c r="R90" s="110"/>
    </row>
    <row r="91" spans="2:18" ht="12.75">
      <c r="B91" s="99" t="s">
        <v>336</v>
      </c>
      <c r="C91" s="110"/>
      <c r="D91" s="99"/>
      <c r="E91" s="110"/>
      <c r="F91" s="160"/>
      <c r="G91" s="117">
        <v>0.0158357888372184</v>
      </c>
      <c r="H91" s="107">
        <v>0.24913210995598095</v>
      </c>
      <c r="I91" s="107">
        <v>0.07745649962035842</v>
      </c>
      <c r="J91" s="268">
        <v>0</v>
      </c>
      <c r="K91" s="268">
        <v>0.13367375411338367</v>
      </c>
      <c r="L91" s="107">
        <v>0.42242338882185343</v>
      </c>
      <c r="M91" s="107">
        <v>0.06042929384636854</v>
      </c>
      <c r="N91" s="268">
        <v>0.037377723422203045</v>
      </c>
      <c r="O91" s="107">
        <f>+K91+N91</f>
        <v>0.17105147753558672</v>
      </c>
      <c r="P91" s="107">
        <v>0.003671441382633265</v>
      </c>
      <c r="Q91" s="207">
        <f>P91+N91+M91+L91+K91+J91+I91+H91+G91</f>
        <v>0.9999999999999997</v>
      </c>
      <c r="R91" s="110"/>
    </row>
    <row r="92" spans="2:18" ht="12.75">
      <c r="B92" s="99"/>
      <c r="C92" s="110"/>
      <c r="D92" s="99"/>
      <c r="E92" s="199"/>
      <c r="F92" s="187"/>
      <c r="G92" s="107"/>
      <c r="H92" s="107"/>
      <c r="I92" s="107"/>
      <c r="J92" s="268"/>
      <c r="K92" s="268"/>
      <c r="L92" s="107"/>
      <c r="M92" s="107"/>
      <c r="N92" s="272"/>
      <c r="O92" s="118"/>
      <c r="R92" s="110"/>
    </row>
    <row r="93" spans="2:18" ht="12.75">
      <c r="B93" s="99"/>
      <c r="C93" s="110"/>
      <c r="D93" s="99"/>
      <c r="E93" s="199"/>
      <c r="F93" s="187"/>
      <c r="G93" s="107"/>
      <c r="H93" s="107"/>
      <c r="I93" s="107"/>
      <c r="J93" s="268"/>
      <c r="K93" s="268"/>
      <c r="L93" s="107"/>
      <c r="M93" s="107"/>
      <c r="N93" s="272"/>
      <c r="O93" s="118"/>
      <c r="R93" s="110"/>
    </row>
    <row r="94" spans="2:18" ht="12.75">
      <c r="B94" s="99"/>
      <c r="C94" s="110"/>
      <c r="D94" s="99"/>
      <c r="E94" s="110"/>
      <c r="F94" s="160"/>
      <c r="G94" s="110"/>
      <c r="H94" s="110"/>
      <c r="I94" s="110"/>
      <c r="J94" s="260"/>
      <c r="K94" s="260"/>
      <c r="L94" s="110"/>
      <c r="M94" s="110"/>
      <c r="N94" s="260"/>
      <c r="O94" s="110"/>
      <c r="P94" s="110"/>
      <c r="Q94" s="207"/>
      <c r="R94" s="110"/>
    </row>
    <row r="95" spans="2:18" ht="12.75">
      <c r="B95" s="257" t="str">
        <f>'11.17 '!$B$2</f>
        <v>Utah General Rate Case - May 2013</v>
      </c>
      <c r="C95" s="110"/>
      <c r="D95" s="99"/>
      <c r="E95" s="110"/>
      <c r="F95" s="160"/>
      <c r="G95" s="110"/>
      <c r="H95" s="110"/>
      <c r="I95" s="110"/>
      <c r="J95" s="260"/>
      <c r="K95" s="260"/>
      <c r="L95" s="110"/>
      <c r="M95" s="110"/>
      <c r="N95" s="260"/>
      <c r="O95" s="110"/>
      <c r="P95" s="110"/>
      <c r="Q95" s="207"/>
      <c r="R95" s="110"/>
    </row>
    <row r="96" spans="2:18" ht="12.75">
      <c r="B96" s="197" t="s">
        <v>331</v>
      </c>
      <c r="C96" s="110"/>
      <c r="D96" s="99"/>
      <c r="E96" s="110"/>
      <c r="F96" s="160"/>
      <c r="G96" s="110"/>
      <c r="H96" s="110"/>
      <c r="I96" s="110"/>
      <c r="J96" s="260"/>
      <c r="K96" s="260"/>
      <c r="L96" s="110"/>
      <c r="M96" s="110"/>
      <c r="N96" s="260"/>
      <c r="O96" s="110"/>
      <c r="P96" s="110"/>
      <c r="Q96" s="207"/>
      <c r="R96" s="89"/>
    </row>
    <row r="97" spans="2:18" ht="12.75">
      <c r="B97" s="99"/>
      <c r="E97" s="110"/>
      <c r="F97" s="160"/>
      <c r="G97" s="110"/>
      <c r="H97" s="110"/>
      <c r="I97" s="110"/>
      <c r="J97" s="260"/>
      <c r="K97" s="260"/>
      <c r="L97" s="110"/>
      <c r="M97" s="110"/>
      <c r="N97" s="260"/>
      <c r="O97" s="110"/>
      <c r="P97" s="110"/>
      <c r="Q97" s="207"/>
      <c r="R97" s="89"/>
    </row>
    <row r="98" spans="2:18" ht="12.75">
      <c r="B98" s="99"/>
      <c r="E98" s="110"/>
      <c r="F98" s="160"/>
      <c r="G98" s="110"/>
      <c r="H98" s="110"/>
      <c r="I98" s="110"/>
      <c r="J98" s="260"/>
      <c r="K98" s="260"/>
      <c r="L98" s="110"/>
      <c r="M98" s="110"/>
      <c r="N98" s="260"/>
      <c r="O98" s="110"/>
      <c r="P98" s="110"/>
      <c r="Q98" s="207"/>
      <c r="R98" s="89"/>
    </row>
    <row r="99" spans="3:18" ht="12.75">
      <c r="C99" s="136" t="s">
        <v>325</v>
      </c>
      <c r="D99" s="99"/>
      <c r="E99" s="110"/>
      <c r="F99" s="160"/>
      <c r="G99" s="131" t="s">
        <v>461</v>
      </c>
      <c r="H99" s="132" t="s">
        <v>461</v>
      </c>
      <c r="I99" s="132" t="s">
        <v>461</v>
      </c>
      <c r="J99" s="261" t="s">
        <v>529</v>
      </c>
      <c r="K99" s="261" t="s">
        <v>529</v>
      </c>
      <c r="L99" s="132" t="s">
        <v>461</v>
      </c>
      <c r="M99" s="132" t="s">
        <v>461</v>
      </c>
      <c r="N99" s="261" t="s">
        <v>530</v>
      </c>
      <c r="O99" s="132" t="s">
        <v>461</v>
      </c>
      <c r="P99" s="132" t="s">
        <v>461</v>
      </c>
      <c r="Q99" s="207"/>
      <c r="R99" s="89"/>
    </row>
    <row r="100" spans="2:18" ht="12.75">
      <c r="B100" s="103" t="s">
        <v>303</v>
      </c>
      <c r="C100" s="133" t="s">
        <v>332</v>
      </c>
      <c r="D100" s="133" t="s">
        <v>333</v>
      </c>
      <c r="E100" s="133" t="s">
        <v>225</v>
      </c>
      <c r="F100" s="133" t="s">
        <v>326</v>
      </c>
      <c r="G100" s="134" t="s">
        <v>304</v>
      </c>
      <c r="H100" s="135" t="s">
        <v>305</v>
      </c>
      <c r="I100" s="135" t="s">
        <v>306</v>
      </c>
      <c r="J100" s="262" t="s">
        <v>307</v>
      </c>
      <c r="K100" s="262" t="s">
        <v>308</v>
      </c>
      <c r="L100" s="135" t="s">
        <v>302</v>
      </c>
      <c r="M100" s="135" t="s">
        <v>309</v>
      </c>
      <c r="N100" s="262" t="s">
        <v>310</v>
      </c>
      <c r="O100" s="135" t="s">
        <v>310</v>
      </c>
      <c r="P100" s="135" t="s">
        <v>311</v>
      </c>
      <c r="Q100" s="207"/>
      <c r="R100" s="89"/>
    </row>
    <row r="101" spans="2:18" ht="12.75">
      <c r="B101" s="179">
        <v>41061</v>
      </c>
      <c r="C101" s="109">
        <v>206993.31605</v>
      </c>
      <c r="D101" s="182">
        <v>-137859.97816</v>
      </c>
      <c r="E101" s="106">
        <v>69133.33789</v>
      </c>
      <c r="F101" s="187">
        <v>0.026334198953164096</v>
      </c>
      <c r="G101" s="119">
        <v>3.8429233190362835</v>
      </c>
      <c r="H101" s="120">
        <v>51.367909825225134</v>
      </c>
      <c r="I101" s="120">
        <v>17.627270084881545</v>
      </c>
      <c r="J101" s="269">
        <v>0</v>
      </c>
      <c r="K101" s="269">
        <v>26.16787215257591</v>
      </c>
      <c r="L101" s="120">
        <v>103.00106624638192</v>
      </c>
      <c r="M101" s="120">
        <v>13.363119367644323</v>
      </c>
      <c r="N101" s="269">
        <v>6.080750877678263</v>
      </c>
      <c r="O101" s="120">
        <f aca="true" t="shared" si="4" ref="O101:O112">+K101+N101</f>
        <v>32.24862303025417</v>
      </c>
      <c r="P101" s="120">
        <v>0.9070288145438309</v>
      </c>
      <c r="Q101" s="207"/>
      <c r="R101" s="89"/>
    </row>
    <row r="102" spans="2:18" ht="12.75">
      <c r="B102" s="179">
        <v>41091</v>
      </c>
      <c r="C102" s="109">
        <v>229520.24906</v>
      </c>
      <c r="D102" s="182">
        <v>-142470.12444</v>
      </c>
      <c r="E102" s="106">
        <v>87050.12461999999</v>
      </c>
      <c r="F102" s="187">
        <v>0.033159042664601304</v>
      </c>
      <c r="G102" s="119">
        <v>5.218636452640283</v>
      </c>
      <c r="H102" s="120">
        <v>74.00143342310271</v>
      </c>
      <c r="I102" s="120">
        <v>24.4670296518867</v>
      </c>
      <c r="J102" s="269">
        <v>0</v>
      </c>
      <c r="K102" s="269">
        <v>33.88731471864394</v>
      </c>
      <c r="L102" s="120">
        <v>141.72821853028088</v>
      </c>
      <c r="M102" s="120">
        <v>17.483138403953703</v>
      </c>
      <c r="N102" s="269">
        <v>7.975147669348589</v>
      </c>
      <c r="O102" s="120">
        <f t="shared" si="4"/>
        <v>41.86246238799253</v>
      </c>
      <c r="P102" s="120">
        <v>1.4471269399685303</v>
      </c>
      <c r="Q102" s="207"/>
      <c r="R102" s="89"/>
    </row>
    <row r="103" spans="2:18" ht="12.75">
      <c r="B103" s="179">
        <v>41122</v>
      </c>
      <c r="C103" s="109">
        <v>238133.97881</v>
      </c>
      <c r="D103" s="182">
        <v>-142560.14858</v>
      </c>
      <c r="E103" s="106">
        <v>95573.83022999999</v>
      </c>
      <c r="F103" s="187">
        <v>0.036405883714126404</v>
      </c>
      <c r="G103" s="119">
        <v>5.498489834995652</v>
      </c>
      <c r="H103" s="120">
        <v>83.40198415950618</v>
      </c>
      <c r="I103" s="120">
        <v>26.329281190311928</v>
      </c>
      <c r="J103" s="269">
        <v>0</v>
      </c>
      <c r="K103" s="269">
        <v>35.945130849840425</v>
      </c>
      <c r="L103" s="120">
        <v>157.32757141726964</v>
      </c>
      <c r="M103" s="120">
        <v>14.392631508617466</v>
      </c>
      <c r="N103" s="269">
        <v>8.441432256794489</v>
      </c>
      <c r="O103" s="120">
        <f t="shared" si="4"/>
        <v>44.38656310663491</v>
      </c>
      <c r="P103" s="120">
        <v>1.266087417926174</v>
      </c>
      <c r="Q103" s="207"/>
      <c r="R103" s="89"/>
    </row>
    <row r="104" spans="2:18" ht="12.75">
      <c r="B104" s="179">
        <v>41153</v>
      </c>
      <c r="C104" s="109">
        <v>225514.68102</v>
      </c>
      <c r="D104" s="182">
        <v>-68810.0084</v>
      </c>
      <c r="E104" s="106">
        <v>156704.67261999997</v>
      </c>
      <c r="F104" s="187">
        <v>0.059691780429170394</v>
      </c>
      <c r="G104" s="119">
        <v>7.964853338005493</v>
      </c>
      <c r="H104" s="120">
        <v>121.88321385559273</v>
      </c>
      <c r="I104" s="120">
        <v>37.924933928551695</v>
      </c>
      <c r="J104" s="269">
        <v>0</v>
      </c>
      <c r="K104" s="269">
        <v>56.94213825548109</v>
      </c>
      <c r="L104" s="120">
        <v>243.4367495699129</v>
      </c>
      <c r="M104" s="120">
        <v>27.439237011241907</v>
      </c>
      <c r="N104" s="269">
        <v>14.570644219199636</v>
      </c>
      <c r="O104" s="120">
        <f t="shared" si="4"/>
        <v>71.51278247468073</v>
      </c>
      <c r="P104" s="120">
        <v>1.3232473885538492</v>
      </c>
      <c r="Q104" s="207"/>
      <c r="R104" s="89"/>
    </row>
    <row r="105" spans="2:18" ht="12.75">
      <c r="B105" s="179">
        <v>41183</v>
      </c>
      <c r="C105" s="109">
        <v>234010.58307</v>
      </c>
      <c r="D105" s="182">
        <v>78180</v>
      </c>
      <c r="E105" s="106">
        <v>312190.58307</v>
      </c>
      <c r="F105" s="187">
        <v>0.11891931124388652</v>
      </c>
      <c r="G105" s="119">
        <v>16.049112406852437</v>
      </c>
      <c r="H105" s="120">
        <v>252.394940780581</v>
      </c>
      <c r="I105" s="120">
        <v>77.46499069875763</v>
      </c>
      <c r="J105" s="269">
        <v>0</v>
      </c>
      <c r="K105" s="269">
        <v>115.15777450993114</v>
      </c>
      <c r="L105" s="120">
        <v>381.6484590908725</v>
      </c>
      <c r="M105" s="120">
        <v>50.71813489102765</v>
      </c>
      <c r="N105" s="269">
        <v>30.851474754623972</v>
      </c>
      <c r="O105" s="120">
        <f t="shared" si="4"/>
        <v>146.0092492645551</v>
      </c>
      <c r="P105" s="120">
        <v>2.303467058794082</v>
      </c>
      <c r="Q105" s="207"/>
      <c r="R105" s="89"/>
    </row>
    <row r="106" spans="2:18" ht="12.75">
      <c r="B106" s="179">
        <v>41214</v>
      </c>
      <c r="C106" s="109">
        <v>227941.03392</v>
      </c>
      <c r="D106" s="182">
        <v>137820</v>
      </c>
      <c r="E106" s="106">
        <v>365761.03391999996</v>
      </c>
      <c r="F106" s="187">
        <v>0.13932531150007635</v>
      </c>
      <c r="G106" s="119">
        <v>19.8952365062764</v>
      </c>
      <c r="H106" s="120">
        <v>306.60457484890503</v>
      </c>
      <c r="I106" s="120">
        <v>97.09260510223869</v>
      </c>
      <c r="J106" s="269">
        <v>0</v>
      </c>
      <c r="K106" s="269">
        <v>142.05274379800184</v>
      </c>
      <c r="L106" s="120">
        <v>503.6820391948125</v>
      </c>
      <c r="M106" s="120">
        <v>62.38193294697869</v>
      </c>
      <c r="N106" s="269">
        <v>36.75457447496614</v>
      </c>
      <c r="O106" s="120">
        <f t="shared" si="4"/>
        <v>178.807318272968</v>
      </c>
      <c r="P106" s="120">
        <v>3.5525167926289467</v>
      </c>
      <c r="Q106" s="207"/>
      <c r="R106" s="89"/>
    </row>
    <row r="107" spans="2:18" ht="12.75">
      <c r="B107" s="179">
        <v>41244</v>
      </c>
      <c r="C107" s="109">
        <v>237042.37279</v>
      </c>
      <c r="D107" s="182">
        <v>142650</v>
      </c>
      <c r="E107" s="106">
        <v>379692.37279</v>
      </c>
      <c r="F107" s="187">
        <v>0.1446320225700708</v>
      </c>
      <c r="G107" s="119">
        <v>22.62984941142613</v>
      </c>
      <c r="H107" s="120">
        <v>339.1781470813213</v>
      </c>
      <c r="I107" s="120">
        <v>105.12578560505597</v>
      </c>
      <c r="J107" s="269">
        <v>0</v>
      </c>
      <c r="K107" s="269">
        <v>151.58665337535265</v>
      </c>
      <c r="L107" s="120">
        <v>513.7624355038691</v>
      </c>
      <c r="M107" s="120">
        <v>67.01105332918777</v>
      </c>
      <c r="N107" s="269">
        <v>37.281507193842</v>
      </c>
      <c r="O107" s="120">
        <f t="shared" si="4"/>
        <v>188.86816056919466</v>
      </c>
      <c r="P107" s="120">
        <v>4.04564693533002</v>
      </c>
      <c r="Q107" s="207"/>
      <c r="R107" s="89"/>
    </row>
    <row r="108" spans="2:18" ht="12.75">
      <c r="B108" s="179">
        <v>41275</v>
      </c>
      <c r="C108" s="109">
        <v>244118.03034</v>
      </c>
      <c r="D108" s="182">
        <v>142380</v>
      </c>
      <c r="E108" s="106">
        <v>386498.03034</v>
      </c>
      <c r="F108" s="187">
        <v>0.14722442654474893</v>
      </c>
      <c r="G108" s="119">
        <v>24.451916107111174</v>
      </c>
      <c r="H108" s="120">
        <v>385.4743298603056</v>
      </c>
      <c r="I108" s="120">
        <v>122.06980824973967</v>
      </c>
      <c r="J108" s="269">
        <v>0</v>
      </c>
      <c r="K108" s="269">
        <v>149.49330218223005</v>
      </c>
      <c r="L108" s="120">
        <v>459.7623806795972</v>
      </c>
      <c r="M108" s="120">
        <v>66.234502809364</v>
      </c>
      <c r="N108" s="269">
        <v>38.012021914015264</v>
      </c>
      <c r="O108" s="120">
        <f t="shared" si="4"/>
        <v>187.50532409624532</v>
      </c>
      <c r="P108" s="120">
        <v>3.3921980120175603</v>
      </c>
      <c r="Q108" s="207"/>
      <c r="R108" s="89"/>
    </row>
    <row r="109" spans="2:18" ht="12.75">
      <c r="B109" s="179">
        <v>41306</v>
      </c>
      <c r="C109" s="109">
        <v>217017.80834</v>
      </c>
      <c r="D109" s="182">
        <v>68775</v>
      </c>
      <c r="E109" s="106">
        <v>285792.80834</v>
      </c>
      <c r="F109" s="187">
        <v>0.10886389843036487</v>
      </c>
      <c r="G109" s="119">
        <v>16.840374175990004</v>
      </c>
      <c r="H109" s="120">
        <v>266.29579218696057</v>
      </c>
      <c r="I109" s="120">
        <v>74.12042070190765</v>
      </c>
      <c r="J109" s="269">
        <v>0</v>
      </c>
      <c r="K109" s="269">
        <v>107.40327150512466</v>
      </c>
      <c r="L109" s="120">
        <v>348.8124499192085</v>
      </c>
      <c r="M109" s="120">
        <v>46.64916025249722</v>
      </c>
      <c r="N109" s="269">
        <v>29.727138152684443</v>
      </c>
      <c r="O109" s="120">
        <f t="shared" si="4"/>
        <v>137.1304096578091</v>
      </c>
      <c r="P109" s="120">
        <v>2.8700878182181393</v>
      </c>
      <c r="Q109" s="207"/>
      <c r="R109" s="89"/>
    </row>
    <row r="110" spans="2:18" ht="12.75">
      <c r="B110" s="179">
        <v>41334</v>
      </c>
      <c r="C110" s="109">
        <v>223612.80456</v>
      </c>
      <c r="D110" s="182">
        <v>0</v>
      </c>
      <c r="E110" s="106">
        <v>223612.80456</v>
      </c>
      <c r="F110" s="187">
        <v>0.0851783562530665</v>
      </c>
      <c r="G110" s="119">
        <v>12.922663962221476</v>
      </c>
      <c r="H110" s="120">
        <v>192.61833144794068</v>
      </c>
      <c r="I110" s="120">
        <v>56.257152705969055</v>
      </c>
      <c r="J110" s="269">
        <v>0</v>
      </c>
      <c r="K110" s="269">
        <v>83.67197702273101</v>
      </c>
      <c r="L110" s="120">
        <v>263.1590427139864</v>
      </c>
      <c r="M110" s="120">
        <v>34.91213805580062</v>
      </c>
      <c r="N110" s="269">
        <v>23.60837393252492</v>
      </c>
      <c r="O110" s="120">
        <f t="shared" si="4"/>
        <v>107.28035095525593</v>
      </c>
      <c r="P110" s="120">
        <v>1.766599108688599</v>
      </c>
      <c r="Q110" s="207"/>
      <c r="R110" s="89"/>
    </row>
    <row r="111" spans="2:18" ht="12.75">
      <c r="B111" s="179">
        <v>41365</v>
      </c>
      <c r="C111" s="109">
        <v>121047.35152</v>
      </c>
      <c r="D111" s="182">
        <v>0</v>
      </c>
      <c r="E111" s="106">
        <v>121047.35152</v>
      </c>
      <c r="F111" s="187">
        <v>0.046109230871410924</v>
      </c>
      <c r="G111" s="119">
        <v>6.424306918851942</v>
      </c>
      <c r="H111" s="120">
        <v>99.40721360029092</v>
      </c>
      <c r="I111" s="120">
        <v>26.365073775349284</v>
      </c>
      <c r="J111" s="269">
        <v>0</v>
      </c>
      <c r="K111" s="269">
        <v>43.66032351059942</v>
      </c>
      <c r="L111" s="120">
        <v>140.3465852879375</v>
      </c>
      <c r="M111" s="120">
        <v>18.802376055513076</v>
      </c>
      <c r="N111" s="269">
        <v>12.499751396930787</v>
      </c>
      <c r="O111" s="120">
        <f t="shared" si="4"/>
        <v>56.1600749075302</v>
      </c>
      <c r="P111" s="120">
        <v>0.9443631574773672</v>
      </c>
      <c r="Q111" s="207"/>
      <c r="R111" s="89"/>
    </row>
    <row r="112" spans="2:18" ht="12.75">
      <c r="B112" s="180">
        <v>41395</v>
      </c>
      <c r="C112" s="113">
        <v>220203.37513</v>
      </c>
      <c r="D112" s="183">
        <v>-78029.99192</v>
      </c>
      <c r="E112" s="111">
        <v>142173.38321</v>
      </c>
      <c r="F112" s="188">
        <v>0.05415653682531284</v>
      </c>
      <c r="G112" s="121">
        <v>6.7831603939072584</v>
      </c>
      <c r="H112" s="122">
        <v>97.06795618768089</v>
      </c>
      <c r="I112" s="122">
        <v>30.31715425403108</v>
      </c>
      <c r="J112" s="270">
        <v>0</v>
      </c>
      <c r="K112" s="270">
        <v>50.64529776024368</v>
      </c>
      <c r="L112" s="122">
        <v>215.6069754347358</v>
      </c>
      <c r="M112" s="122">
        <v>26.209218466220623</v>
      </c>
      <c r="N112" s="270">
        <v>13.988416835831003</v>
      </c>
      <c r="O112" s="122">
        <f t="shared" si="4"/>
        <v>64.63371459607468</v>
      </c>
      <c r="P112" s="122">
        <v>1.412077541183207</v>
      </c>
      <c r="Q112" s="207"/>
      <c r="R112" s="89"/>
    </row>
    <row r="113" spans="2:18" ht="12.75">
      <c r="B113" s="99"/>
      <c r="E113" s="110"/>
      <c r="F113" s="160"/>
      <c r="G113" s="114"/>
      <c r="H113" s="110"/>
      <c r="I113" s="110"/>
      <c r="J113" s="260"/>
      <c r="K113" s="260"/>
      <c r="L113" s="110"/>
      <c r="M113" s="110"/>
      <c r="N113" s="260"/>
      <c r="O113" s="110"/>
      <c r="P113" s="110"/>
      <c r="Q113" s="207"/>
      <c r="R113" s="89"/>
    </row>
    <row r="114" spans="2:18" ht="12.75">
      <c r="B114" s="99"/>
      <c r="C114" s="106">
        <v>2625155.5846100003</v>
      </c>
      <c r="D114" s="184">
        <v>74.74849999998696</v>
      </c>
      <c r="E114" s="106">
        <v>2625230.33311</v>
      </c>
      <c r="F114" s="187">
        <v>0.9999999999999999</v>
      </c>
      <c r="G114" s="115">
        <v>148.52152282731453</v>
      </c>
      <c r="H114" s="106">
        <v>2269.6958272574134</v>
      </c>
      <c r="I114" s="106">
        <v>695.1615059486808</v>
      </c>
      <c r="J114" s="267">
        <v>0</v>
      </c>
      <c r="K114" s="267">
        <v>996.6137996407557</v>
      </c>
      <c r="L114" s="106">
        <v>3472.273973588865</v>
      </c>
      <c r="M114" s="106">
        <v>445.5966430980471</v>
      </c>
      <c r="N114" s="267">
        <v>259.79123367843954</v>
      </c>
      <c r="O114" s="106">
        <f>+K114+N114</f>
        <v>1256.4050333191954</v>
      </c>
      <c r="P114" s="106">
        <v>25.230446985330303</v>
      </c>
      <c r="Q114" s="207"/>
      <c r="R114" s="89"/>
    </row>
    <row r="115" spans="7:18" ht="12.75">
      <c r="G115" s="116"/>
      <c r="J115" s="220"/>
      <c r="K115" s="220"/>
      <c r="N115" s="220"/>
      <c r="R115" s="89"/>
    </row>
    <row r="116" spans="2:18" ht="12.75">
      <c r="B116" s="99" t="s">
        <v>334</v>
      </c>
      <c r="C116" s="110"/>
      <c r="D116" s="99"/>
      <c r="E116" s="110"/>
      <c r="F116" s="160"/>
      <c r="G116" s="117">
        <v>0.017866423469901548</v>
      </c>
      <c r="H116" s="107">
        <v>0.27303347033950337</v>
      </c>
      <c r="I116" s="107">
        <v>0.08362457917762103</v>
      </c>
      <c r="J116" s="268">
        <v>0</v>
      </c>
      <c r="K116" s="268">
        <v>0.1198878374081327</v>
      </c>
      <c r="L116" s="107">
        <v>0.4176978261109452</v>
      </c>
      <c r="M116" s="107">
        <v>0.0536031288314541</v>
      </c>
      <c r="N116" s="268">
        <v>0.031251633475801704</v>
      </c>
      <c r="O116" s="107">
        <f>+K116+N116</f>
        <v>0.15113947088393442</v>
      </c>
      <c r="P116" s="107">
        <v>0.0030351011866403357</v>
      </c>
      <c r="Q116" s="207">
        <f>P116+N116+M116+L116+K116+J116+I116+H116+G116</f>
        <v>1</v>
      </c>
      <c r="R116" s="89"/>
    </row>
    <row r="117" spans="2:18" ht="12.75">
      <c r="B117" s="181"/>
      <c r="C117" s="89"/>
      <c r="D117" s="181"/>
      <c r="E117" s="89"/>
      <c r="F117" s="185"/>
      <c r="G117" s="123"/>
      <c r="H117" s="89"/>
      <c r="I117" s="89"/>
      <c r="J117" s="222"/>
      <c r="K117" s="222"/>
      <c r="L117" s="89"/>
      <c r="M117" s="89"/>
      <c r="N117" s="222"/>
      <c r="O117" s="89"/>
      <c r="P117" s="89"/>
      <c r="Q117" s="204"/>
      <c r="R117" s="89"/>
    </row>
    <row r="118" spans="2:18" ht="12.75">
      <c r="B118" s="181" t="s">
        <v>335</v>
      </c>
      <c r="C118" s="89"/>
      <c r="D118" s="181"/>
      <c r="E118" s="89"/>
      <c r="F118" s="185"/>
      <c r="G118" s="117">
        <v>0.01735876481173076</v>
      </c>
      <c r="H118" s="107">
        <v>0.26705813024362274</v>
      </c>
      <c r="I118" s="107">
        <v>0.08208255928830538</v>
      </c>
      <c r="J118" s="268">
        <v>0</v>
      </c>
      <c r="K118" s="268">
        <v>0.12333431658444545</v>
      </c>
      <c r="L118" s="107">
        <v>0.41887921678867224</v>
      </c>
      <c r="M118" s="107">
        <v>0.05530967008518271</v>
      </c>
      <c r="N118" s="268">
        <v>0.03278315596240204</v>
      </c>
      <c r="O118" s="107">
        <f>+K118+N118</f>
        <v>0.1561174725468475</v>
      </c>
      <c r="P118" s="107">
        <v>0.003194186235638568</v>
      </c>
      <c r="Q118" s="207">
        <f>P118+N118+M118+L118+K118+J118+I118+H118+G118</f>
        <v>0.9999999999999999</v>
      </c>
      <c r="R118" s="89"/>
    </row>
    <row r="119" spans="2:18" ht="12.75">
      <c r="B119" s="181"/>
      <c r="C119" s="89"/>
      <c r="D119" s="181"/>
      <c r="E119" s="89"/>
      <c r="F119" s="185"/>
      <c r="G119" s="89"/>
      <c r="H119" s="89"/>
      <c r="I119" s="89"/>
      <c r="J119" s="222"/>
      <c r="K119" s="222"/>
      <c r="L119" s="89"/>
      <c r="M119" s="89"/>
      <c r="N119" s="222"/>
      <c r="O119" s="89"/>
      <c r="P119" s="89"/>
      <c r="Q119" s="204"/>
      <c r="R119" s="89"/>
    </row>
    <row r="120" spans="2:18" ht="12.75">
      <c r="B120" s="181"/>
      <c r="C120" s="89"/>
      <c r="D120" s="181"/>
      <c r="E120" s="89"/>
      <c r="F120" s="185"/>
      <c r="G120" s="89"/>
      <c r="H120" s="89"/>
      <c r="I120" s="89"/>
      <c r="J120" s="222"/>
      <c r="K120" s="222"/>
      <c r="L120" s="89"/>
      <c r="M120" s="89"/>
      <c r="N120" s="222"/>
      <c r="O120" s="89"/>
      <c r="P120" s="89"/>
      <c r="Q120" s="204"/>
      <c r="R120" s="89"/>
    </row>
    <row r="121" spans="2:18" ht="12.75">
      <c r="B121" s="257" t="str">
        <f>'11.17 '!$B$2</f>
        <v>Utah General Rate Case - May 2013</v>
      </c>
      <c r="C121" s="110"/>
      <c r="D121" s="99"/>
      <c r="E121" s="110"/>
      <c r="F121" s="160"/>
      <c r="G121" s="110"/>
      <c r="H121" s="110"/>
      <c r="I121" s="110"/>
      <c r="J121" s="260"/>
      <c r="K121" s="260"/>
      <c r="L121" s="110"/>
      <c r="M121" s="110"/>
      <c r="N121" s="260"/>
      <c r="O121" s="110"/>
      <c r="P121" s="110"/>
      <c r="Q121" s="207"/>
      <c r="R121" s="89"/>
    </row>
    <row r="122" spans="2:18" ht="12.75">
      <c r="B122" s="197" t="s">
        <v>580</v>
      </c>
      <c r="C122" s="110"/>
      <c r="D122" s="99"/>
      <c r="E122" s="110"/>
      <c r="F122" s="160"/>
      <c r="G122" s="110"/>
      <c r="H122" s="110"/>
      <c r="I122" s="110"/>
      <c r="J122" s="260"/>
      <c r="K122" s="260"/>
      <c r="L122" s="110"/>
      <c r="M122" s="110"/>
      <c r="N122" s="260"/>
      <c r="O122" s="110"/>
      <c r="P122" s="110"/>
      <c r="Q122" s="207"/>
      <c r="R122" s="89"/>
    </row>
    <row r="123" spans="2:18" ht="12.75">
      <c r="B123" s="198" t="s">
        <v>461</v>
      </c>
      <c r="E123" s="110"/>
      <c r="F123" s="160"/>
      <c r="G123" s="110"/>
      <c r="H123" s="110"/>
      <c r="I123" s="110"/>
      <c r="J123" s="260"/>
      <c r="K123" s="260"/>
      <c r="L123" s="110"/>
      <c r="M123" s="110"/>
      <c r="N123" s="260"/>
      <c r="O123" s="110"/>
      <c r="P123" s="110"/>
      <c r="Q123" s="207"/>
      <c r="R123" s="89"/>
    </row>
    <row r="124" spans="2:18" ht="12.75">
      <c r="B124" s="99"/>
      <c r="E124" s="110"/>
      <c r="F124" s="160"/>
      <c r="G124" s="110"/>
      <c r="H124" s="110"/>
      <c r="I124" s="110"/>
      <c r="J124" s="260"/>
      <c r="K124" s="260"/>
      <c r="L124" s="110"/>
      <c r="M124" s="110"/>
      <c r="N124" s="260"/>
      <c r="O124" s="110"/>
      <c r="P124" s="110"/>
      <c r="Q124" s="207"/>
      <c r="R124" s="89"/>
    </row>
    <row r="125" spans="5:20" ht="12.75">
      <c r="E125" s="110"/>
      <c r="F125" s="160"/>
      <c r="G125" s="131" t="s">
        <v>461</v>
      </c>
      <c r="H125" s="132" t="s">
        <v>461</v>
      </c>
      <c r="I125" s="132" t="s">
        <v>461</v>
      </c>
      <c r="J125" s="261" t="s">
        <v>529</v>
      </c>
      <c r="K125" s="261" t="s">
        <v>529</v>
      </c>
      <c r="L125" s="132" t="s">
        <v>461</v>
      </c>
      <c r="M125" s="132" t="s">
        <v>461</v>
      </c>
      <c r="N125" s="261" t="s">
        <v>530</v>
      </c>
      <c r="O125" s="132" t="s">
        <v>461</v>
      </c>
      <c r="P125" s="132" t="s">
        <v>461</v>
      </c>
      <c r="Q125" s="207"/>
      <c r="R125" s="89"/>
      <c r="S125" s="89"/>
      <c r="T125" s="89"/>
    </row>
    <row r="126" spans="4:20" ht="12.75">
      <c r="D126" s="103" t="s">
        <v>303</v>
      </c>
      <c r="E126" s="133" t="s">
        <v>225</v>
      </c>
      <c r="F126" s="133" t="s">
        <v>326</v>
      </c>
      <c r="G126" s="134" t="s">
        <v>304</v>
      </c>
      <c r="H126" s="135" t="s">
        <v>305</v>
      </c>
      <c r="I126" s="135" t="s">
        <v>306</v>
      </c>
      <c r="J126" s="262" t="s">
        <v>307</v>
      </c>
      <c r="K126" s="262" t="s">
        <v>308</v>
      </c>
      <c r="L126" s="135" t="s">
        <v>302</v>
      </c>
      <c r="M126" s="135" t="s">
        <v>309</v>
      </c>
      <c r="N126" s="262" t="s">
        <v>310</v>
      </c>
      <c r="O126" s="135" t="s">
        <v>310</v>
      </c>
      <c r="P126" s="135" t="s">
        <v>311</v>
      </c>
      <c r="Q126" s="207"/>
      <c r="R126" s="89"/>
      <c r="S126" s="89"/>
      <c r="T126" s="89"/>
    </row>
    <row r="127" spans="4:20" ht="12.75">
      <c r="D127" s="179">
        <v>41000</v>
      </c>
      <c r="E127" s="106">
        <v>0</v>
      </c>
      <c r="F127" s="189">
        <v>0</v>
      </c>
      <c r="G127" s="108">
        <v>0</v>
      </c>
      <c r="H127" s="109">
        <v>0</v>
      </c>
      <c r="I127" s="109">
        <v>0</v>
      </c>
      <c r="J127" s="265">
        <v>0</v>
      </c>
      <c r="K127" s="265">
        <v>0</v>
      </c>
      <c r="L127" s="109">
        <v>0</v>
      </c>
      <c r="M127" s="109">
        <v>0</v>
      </c>
      <c r="N127" s="265">
        <v>0</v>
      </c>
      <c r="O127" s="109">
        <f aca="true" t="shared" si="5" ref="O127:O138">+K127+N127</f>
        <v>0</v>
      </c>
      <c r="P127" s="109">
        <v>0</v>
      </c>
      <c r="Q127" s="207"/>
      <c r="R127" s="89"/>
      <c r="S127" s="89"/>
      <c r="T127" s="89"/>
    </row>
    <row r="128" spans="4:20" ht="12.75">
      <c r="D128" s="179">
        <v>41030</v>
      </c>
      <c r="E128" s="106">
        <v>0</v>
      </c>
      <c r="F128" s="189">
        <v>0</v>
      </c>
      <c r="G128" s="108">
        <v>0</v>
      </c>
      <c r="H128" s="109">
        <v>0</v>
      </c>
      <c r="I128" s="109">
        <v>0</v>
      </c>
      <c r="J128" s="265">
        <v>0</v>
      </c>
      <c r="K128" s="265">
        <v>0</v>
      </c>
      <c r="L128" s="109">
        <v>0</v>
      </c>
      <c r="M128" s="109">
        <v>0</v>
      </c>
      <c r="N128" s="265">
        <v>0</v>
      </c>
      <c r="O128" s="109">
        <f t="shared" si="5"/>
        <v>0</v>
      </c>
      <c r="P128" s="109">
        <v>0</v>
      </c>
      <c r="Q128" s="207"/>
      <c r="R128" s="89"/>
      <c r="S128" s="89"/>
      <c r="T128" s="89"/>
    </row>
    <row r="129" spans="4:20" ht="12.75">
      <c r="D129" s="179">
        <v>41061</v>
      </c>
      <c r="E129" s="106">
        <v>0</v>
      </c>
      <c r="F129" s="189">
        <v>0</v>
      </c>
      <c r="G129" s="108">
        <v>0</v>
      </c>
      <c r="H129" s="109">
        <v>0</v>
      </c>
      <c r="I129" s="109">
        <v>0</v>
      </c>
      <c r="J129" s="265">
        <v>0</v>
      </c>
      <c r="K129" s="265">
        <v>0</v>
      </c>
      <c r="L129" s="109">
        <v>0</v>
      </c>
      <c r="M129" s="109">
        <v>0</v>
      </c>
      <c r="N129" s="265">
        <v>0</v>
      </c>
      <c r="O129" s="109">
        <f t="shared" si="5"/>
        <v>0</v>
      </c>
      <c r="P129" s="109">
        <v>0</v>
      </c>
      <c r="Q129" s="207"/>
      <c r="R129" s="89"/>
      <c r="S129" s="89"/>
      <c r="T129" s="89"/>
    </row>
    <row r="130" spans="4:20" ht="12.75">
      <c r="D130" s="179">
        <v>41091</v>
      </c>
      <c r="E130" s="106">
        <v>0</v>
      </c>
      <c r="F130" s="189">
        <v>0</v>
      </c>
      <c r="G130" s="108">
        <v>0</v>
      </c>
      <c r="H130" s="109">
        <v>0</v>
      </c>
      <c r="I130" s="109">
        <v>0</v>
      </c>
      <c r="J130" s="265">
        <v>0</v>
      </c>
      <c r="K130" s="265">
        <v>0</v>
      </c>
      <c r="L130" s="109">
        <v>0</v>
      </c>
      <c r="M130" s="109">
        <v>0</v>
      </c>
      <c r="N130" s="265">
        <v>0</v>
      </c>
      <c r="O130" s="109">
        <f t="shared" si="5"/>
        <v>0</v>
      </c>
      <c r="P130" s="109">
        <v>0</v>
      </c>
      <c r="Q130" s="207"/>
      <c r="R130" s="89"/>
      <c r="S130" s="89"/>
      <c r="T130" s="89"/>
    </row>
    <row r="131" spans="4:20" ht="12.75">
      <c r="D131" s="179">
        <v>41122</v>
      </c>
      <c r="E131" s="106">
        <v>0</v>
      </c>
      <c r="F131" s="189">
        <v>0</v>
      </c>
      <c r="G131" s="108">
        <v>0</v>
      </c>
      <c r="H131" s="109">
        <v>0</v>
      </c>
      <c r="I131" s="109">
        <v>0</v>
      </c>
      <c r="J131" s="265">
        <v>0</v>
      </c>
      <c r="K131" s="265">
        <v>0</v>
      </c>
      <c r="L131" s="109">
        <v>0</v>
      </c>
      <c r="M131" s="109">
        <v>0</v>
      </c>
      <c r="N131" s="265">
        <v>0</v>
      </c>
      <c r="O131" s="109">
        <f t="shared" si="5"/>
        <v>0</v>
      </c>
      <c r="P131" s="109">
        <v>0</v>
      </c>
      <c r="Q131" s="207"/>
      <c r="R131" s="89"/>
      <c r="S131" s="89"/>
      <c r="T131" s="89"/>
    </row>
    <row r="132" spans="4:20" ht="12.75">
      <c r="D132" s="179">
        <v>41153</v>
      </c>
      <c r="E132" s="106">
        <v>0</v>
      </c>
      <c r="F132" s="189">
        <v>0</v>
      </c>
      <c r="G132" s="108">
        <v>0</v>
      </c>
      <c r="H132" s="109">
        <v>0</v>
      </c>
      <c r="I132" s="109">
        <v>0</v>
      </c>
      <c r="J132" s="265">
        <v>0</v>
      </c>
      <c r="K132" s="265">
        <v>0</v>
      </c>
      <c r="L132" s="109">
        <v>0</v>
      </c>
      <c r="M132" s="109">
        <v>0</v>
      </c>
      <c r="N132" s="265">
        <v>0</v>
      </c>
      <c r="O132" s="109">
        <f t="shared" si="5"/>
        <v>0</v>
      </c>
      <c r="P132" s="109">
        <v>0</v>
      </c>
      <c r="Q132" s="207"/>
      <c r="R132" s="89"/>
      <c r="S132" s="89"/>
      <c r="T132" s="89"/>
    </row>
    <row r="133" spans="4:20" ht="12.75">
      <c r="D133" s="179">
        <v>41183</v>
      </c>
      <c r="E133" s="106">
        <v>0</v>
      </c>
      <c r="F133" s="189">
        <v>0</v>
      </c>
      <c r="G133" s="108">
        <v>0</v>
      </c>
      <c r="H133" s="109">
        <v>0</v>
      </c>
      <c r="I133" s="109">
        <v>0</v>
      </c>
      <c r="J133" s="265">
        <v>0</v>
      </c>
      <c r="K133" s="265">
        <v>0</v>
      </c>
      <c r="L133" s="109">
        <v>0</v>
      </c>
      <c r="M133" s="109">
        <v>0</v>
      </c>
      <c r="N133" s="265">
        <v>0</v>
      </c>
      <c r="O133" s="109">
        <f t="shared" si="5"/>
        <v>0</v>
      </c>
      <c r="P133" s="109">
        <v>0</v>
      </c>
      <c r="Q133" s="207"/>
      <c r="R133" s="89"/>
      <c r="S133" s="89"/>
      <c r="T133" s="89"/>
    </row>
    <row r="134" spans="4:20" ht="12.75">
      <c r="D134" s="179">
        <v>41214</v>
      </c>
      <c r="E134" s="106">
        <v>0</v>
      </c>
      <c r="F134" s="189">
        <v>0</v>
      </c>
      <c r="G134" s="108">
        <v>0</v>
      </c>
      <c r="H134" s="109">
        <v>0</v>
      </c>
      <c r="I134" s="109">
        <v>0</v>
      </c>
      <c r="J134" s="265">
        <v>0</v>
      </c>
      <c r="K134" s="265">
        <v>0</v>
      </c>
      <c r="L134" s="109">
        <v>0</v>
      </c>
      <c r="M134" s="109">
        <v>0</v>
      </c>
      <c r="N134" s="265">
        <v>0</v>
      </c>
      <c r="O134" s="109">
        <f t="shared" si="5"/>
        <v>0</v>
      </c>
      <c r="P134" s="109">
        <v>0</v>
      </c>
      <c r="Q134" s="207"/>
      <c r="R134" s="89"/>
      <c r="S134" s="89"/>
      <c r="T134" s="89"/>
    </row>
    <row r="135" spans="4:20" ht="12.75">
      <c r="D135" s="179">
        <v>41244</v>
      </c>
      <c r="E135" s="106">
        <v>0</v>
      </c>
      <c r="F135" s="189">
        <v>0</v>
      </c>
      <c r="G135" s="108">
        <v>0</v>
      </c>
      <c r="H135" s="109">
        <v>0</v>
      </c>
      <c r="I135" s="109">
        <v>0</v>
      </c>
      <c r="J135" s="265">
        <v>0</v>
      </c>
      <c r="K135" s="265">
        <v>0</v>
      </c>
      <c r="L135" s="109">
        <v>0</v>
      </c>
      <c r="M135" s="109">
        <v>0</v>
      </c>
      <c r="N135" s="265">
        <v>0</v>
      </c>
      <c r="O135" s="109">
        <f t="shared" si="5"/>
        <v>0</v>
      </c>
      <c r="P135" s="109">
        <v>0</v>
      </c>
      <c r="Q135" s="207"/>
      <c r="R135" s="89"/>
      <c r="S135" s="89"/>
      <c r="T135" s="89"/>
    </row>
    <row r="136" spans="4:20" ht="12.75">
      <c r="D136" s="179">
        <v>41275</v>
      </c>
      <c r="E136" s="106">
        <v>0</v>
      </c>
      <c r="F136" s="189">
        <v>0</v>
      </c>
      <c r="G136" s="108">
        <v>0</v>
      </c>
      <c r="H136" s="109">
        <v>0</v>
      </c>
      <c r="I136" s="109">
        <v>0</v>
      </c>
      <c r="J136" s="265">
        <v>0</v>
      </c>
      <c r="K136" s="265">
        <v>0</v>
      </c>
      <c r="L136" s="109">
        <v>0</v>
      </c>
      <c r="M136" s="109">
        <v>0</v>
      </c>
      <c r="N136" s="265">
        <v>0</v>
      </c>
      <c r="O136" s="109">
        <f t="shared" si="5"/>
        <v>0</v>
      </c>
      <c r="P136" s="109">
        <v>0</v>
      </c>
      <c r="Q136" s="207"/>
      <c r="R136" s="89"/>
      <c r="S136" s="89"/>
      <c r="T136" s="89"/>
    </row>
    <row r="137" spans="4:20" ht="12.75">
      <c r="D137" s="179">
        <v>41306</v>
      </c>
      <c r="E137" s="106">
        <v>0</v>
      </c>
      <c r="F137" s="189">
        <v>0</v>
      </c>
      <c r="G137" s="108">
        <v>0</v>
      </c>
      <c r="H137" s="109">
        <v>0</v>
      </c>
      <c r="I137" s="109">
        <v>0</v>
      </c>
      <c r="J137" s="265">
        <v>0</v>
      </c>
      <c r="K137" s="265">
        <v>0</v>
      </c>
      <c r="L137" s="109">
        <v>0</v>
      </c>
      <c r="M137" s="109">
        <v>0</v>
      </c>
      <c r="N137" s="265">
        <v>0</v>
      </c>
      <c r="O137" s="109">
        <f t="shared" si="5"/>
        <v>0</v>
      </c>
      <c r="P137" s="109">
        <v>0</v>
      </c>
      <c r="Q137" s="207"/>
      <c r="R137" s="89"/>
      <c r="S137" s="89"/>
      <c r="T137" s="89"/>
    </row>
    <row r="138" spans="4:20" ht="12.75">
      <c r="D138" s="180">
        <v>41334</v>
      </c>
      <c r="E138" s="111">
        <v>0</v>
      </c>
      <c r="F138" s="190">
        <v>0</v>
      </c>
      <c r="G138" s="112">
        <v>0</v>
      </c>
      <c r="H138" s="113">
        <v>0</v>
      </c>
      <c r="I138" s="113">
        <v>0</v>
      </c>
      <c r="J138" s="266">
        <v>0</v>
      </c>
      <c r="K138" s="266">
        <v>0</v>
      </c>
      <c r="L138" s="113">
        <v>0</v>
      </c>
      <c r="M138" s="113">
        <v>0</v>
      </c>
      <c r="N138" s="266">
        <v>0</v>
      </c>
      <c r="O138" s="113">
        <f t="shared" si="5"/>
        <v>0</v>
      </c>
      <c r="P138" s="113">
        <v>0</v>
      </c>
      <c r="Q138" s="207"/>
      <c r="R138" s="89"/>
      <c r="S138" s="89"/>
      <c r="T138" s="89"/>
    </row>
    <row r="139" spans="4:20" ht="12.75">
      <c r="D139" s="99"/>
      <c r="E139" s="110"/>
      <c r="F139" s="189"/>
      <c r="G139" s="114"/>
      <c r="H139" s="110"/>
      <c r="I139" s="110"/>
      <c r="J139" s="260"/>
      <c r="K139" s="260"/>
      <c r="L139" s="110"/>
      <c r="M139" s="110"/>
      <c r="N139" s="260"/>
      <c r="O139" s="110"/>
      <c r="P139" s="110"/>
      <c r="Q139" s="207"/>
      <c r="R139" s="89"/>
      <c r="S139" s="89"/>
      <c r="T139" s="89"/>
    </row>
    <row r="140" spans="4:20" ht="12.75">
      <c r="D140" s="99"/>
      <c r="E140" s="106">
        <v>0</v>
      </c>
      <c r="F140" s="189">
        <v>0</v>
      </c>
      <c r="G140" s="124">
        <v>0</v>
      </c>
      <c r="H140" s="125">
        <v>0</v>
      </c>
      <c r="I140" s="125">
        <v>0</v>
      </c>
      <c r="J140" s="271">
        <v>0</v>
      </c>
      <c r="K140" s="271">
        <v>0</v>
      </c>
      <c r="L140" s="125">
        <v>0</v>
      </c>
      <c r="M140" s="125">
        <v>0</v>
      </c>
      <c r="N140" s="271">
        <v>0</v>
      </c>
      <c r="O140" s="125">
        <f>+K140+N140</f>
        <v>0</v>
      </c>
      <c r="P140" s="125">
        <v>0</v>
      </c>
      <c r="Q140" s="207"/>
      <c r="R140" s="89"/>
      <c r="S140" s="89"/>
      <c r="T140" s="89"/>
    </row>
    <row r="141" spans="7:20" ht="12.75">
      <c r="G141" s="116"/>
      <c r="J141" s="220"/>
      <c r="K141" s="220"/>
      <c r="N141" s="220"/>
      <c r="R141" s="89"/>
      <c r="S141" s="89"/>
      <c r="T141" s="89"/>
    </row>
    <row r="142" spans="4:20" ht="12.75">
      <c r="D142" s="99" t="s">
        <v>538</v>
      </c>
      <c r="E142" s="110"/>
      <c r="F142" s="160"/>
      <c r="G142" s="117">
        <v>0</v>
      </c>
      <c r="H142" s="107">
        <v>0</v>
      </c>
      <c r="I142" s="107">
        <v>0</v>
      </c>
      <c r="J142" s="268">
        <v>0</v>
      </c>
      <c r="K142" s="268">
        <v>0</v>
      </c>
      <c r="L142" s="107">
        <v>0</v>
      </c>
      <c r="M142" s="107">
        <v>0</v>
      </c>
      <c r="N142" s="268">
        <v>0</v>
      </c>
      <c r="O142" s="107">
        <f>+K142+N142</f>
        <v>0</v>
      </c>
      <c r="P142" s="107">
        <v>0</v>
      </c>
      <c r="Q142" s="207">
        <f>P142+N142+M142+L142+K142+J142+I142+H142+G142</f>
        <v>0</v>
      </c>
      <c r="R142" s="89"/>
      <c r="S142" s="89"/>
      <c r="T142" s="89"/>
    </row>
    <row r="143" spans="2:18" ht="12.75">
      <c r="B143" s="181"/>
      <c r="C143" s="89"/>
      <c r="D143" s="181"/>
      <c r="E143" s="89"/>
      <c r="F143" s="185"/>
      <c r="G143" s="89"/>
      <c r="H143" s="89"/>
      <c r="I143" s="89"/>
      <c r="J143" s="222"/>
      <c r="K143" s="222"/>
      <c r="L143" s="89"/>
      <c r="M143" s="89"/>
      <c r="N143" s="222"/>
      <c r="O143" s="89"/>
      <c r="P143" s="89"/>
      <c r="Q143" s="204"/>
      <c r="R143" s="89"/>
    </row>
    <row r="144" spans="2:18" ht="12.75">
      <c r="B144" s="257" t="str">
        <f>'11.17 '!$B$2</f>
        <v>Utah General Rate Case - May 2013</v>
      </c>
      <c r="C144" s="110"/>
      <c r="D144" s="99"/>
      <c r="E144" s="110"/>
      <c r="F144" s="160"/>
      <c r="G144" s="110"/>
      <c r="H144" s="110"/>
      <c r="I144" s="110"/>
      <c r="J144" s="260"/>
      <c r="K144" s="260"/>
      <c r="L144" s="110"/>
      <c r="M144" s="110"/>
      <c r="N144" s="260"/>
      <c r="O144" s="110"/>
      <c r="P144" s="110"/>
      <c r="Q144" s="207"/>
      <c r="R144" s="89"/>
    </row>
    <row r="145" spans="2:18" ht="12.75">
      <c r="B145" s="197" t="s">
        <v>337</v>
      </c>
      <c r="C145" s="110"/>
      <c r="D145" s="99"/>
      <c r="E145" s="110"/>
      <c r="F145" s="160"/>
      <c r="G145" s="110"/>
      <c r="H145" s="110"/>
      <c r="I145" s="110"/>
      <c r="J145" s="260"/>
      <c r="K145" s="260"/>
      <c r="L145" s="110"/>
      <c r="M145" s="110"/>
      <c r="N145" s="260"/>
      <c r="O145" s="110"/>
      <c r="P145" s="110"/>
      <c r="Q145" s="207"/>
      <c r="R145" s="89"/>
    </row>
    <row r="146" spans="2:18" ht="12.75">
      <c r="B146" s="99"/>
      <c r="E146" s="110"/>
      <c r="F146" s="160"/>
      <c r="G146" s="110"/>
      <c r="H146" s="110"/>
      <c r="I146" s="110"/>
      <c r="J146" s="260"/>
      <c r="K146" s="260"/>
      <c r="L146" s="110"/>
      <c r="M146" s="110"/>
      <c r="N146" s="260"/>
      <c r="O146" s="110"/>
      <c r="P146" s="110"/>
      <c r="Q146" s="207"/>
      <c r="R146" s="89"/>
    </row>
    <row r="147" spans="2:18" ht="12.75">
      <c r="B147" s="99"/>
      <c r="E147" s="110"/>
      <c r="F147" s="160"/>
      <c r="G147" s="110"/>
      <c r="H147" s="110"/>
      <c r="I147" s="110"/>
      <c r="J147" s="260"/>
      <c r="K147" s="260"/>
      <c r="L147" s="110"/>
      <c r="M147" s="110"/>
      <c r="N147" s="260"/>
      <c r="O147" s="110"/>
      <c r="P147" s="110"/>
      <c r="Q147" s="207"/>
      <c r="R147" s="89"/>
    </row>
    <row r="148" spans="5:20" ht="12.75">
      <c r="E148" s="110"/>
      <c r="F148" s="160"/>
      <c r="G148" s="131" t="s">
        <v>461</v>
      </c>
      <c r="H148" s="132" t="s">
        <v>461</v>
      </c>
      <c r="I148" s="132" t="s">
        <v>461</v>
      </c>
      <c r="J148" s="261" t="s">
        <v>529</v>
      </c>
      <c r="K148" s="261" t="s">
        <v>529</v>
      </c>
      <c r="L148" s="132" t="s">
        <v>461</v>
      </c>
      <c r="M148" s="132" t="s">
        <v>461</v>
      </c>
      <c r="N148" s="261" t="s">
        <v>530</v>
      </c>
      <c r="O148" s="132" t="s">
        <v>461</v>
      </c>
      <c r="P148" s="132" t="s">
        <v>461</v>
      </c>
      <c r="Q148" s="207"/>
      <c r="R148" s="89"/>
      <c r="S148" s="89"/>
      <c r="T148" s="89"/>
    </row>
    <row r="149" spans="4:20" ht="12.75">
      <c r="D149" s="103" t="s">
        <v>303</v>
      </c>
      <c r="E149" s="133" t="s">
        <v>225</v>
      </c>
      <c r="F149" s="133" t="s">
        <v>326</v>
      </c>
      <c r="G149" s="134" t="s">
        <v>304</v>
      </c>
      <c r="H149" s="135" t="s">
        <v>305</v>
      </c>
      <c r="I149" s="135" t="s">
        <v>306</v>
      </c>
      <c r="J149" s="262" t="s">
        <v>307</v>
      </c>
      <c r="K149" s="262" t="s">
        <v>308</v>
      </c>
      <c r="L149" s="135" t="s">
        <v>302</v>
      </c>
      <c r="M149" s="135" t="s">
        <v>309</v>
      </c>
      <c r="N149" s="262" t="s">
        <v>310</v>
      </c>
      <c r="O149" s="135" t="s">
        <v>310</v>
      </c>
      <c r="P149" s="135" t="s">
        <v>311</v>
      </c>
      <c r="Q149" s="207"/>
      <c r="R149" s="89"/>
      <c r="S149" s="89"/>
      <c r="T149" s="89"/>
    </row>
    <row r="150" spans="4:20" ht="12.75">
      <c r="D150" s="179">
        <v>41000</v>
      </c>
      <c r="E150" s="106">
        <v>0</v>
      </c>
      <c r="F150" s="189">
        <v>0</v>
      </c>
      <c r="G150" s="119">
        <v>0</v>
      </c>
      <c r="H150" s="120">
        <v>0</v>
      </c>
      <c r="I150" s="120">
        <v>0</v>
      </c>
      <c r="J150" s="269">
        <v>0</v>
      </c>
      <c r="K150" s="269">
        <v>0</v>
      </c>
      <c r="L150" s="120">
        <v>0</v>
      </c>
      <c r="M150" s="120">
        <v>0</v>
      </c>
      <c r="N150" s="269">
        <v>0</v>
      </c>
      <c r="O150" s="120">
        <f aca="true" t="shared" si="6" ref="O150:O161">+K150+N150</f>
        <v>0</v>
      </c>
      <c r="P150" s="120">
        <v>0</v>
      </c>
      <c r="Q150" s="207"/>
      <c r="R150" s="89"/>
      <c r="S150" s="89"/>
      <c r="T150" s="89"/>
    </row>
    <row r="151" spans="4:20" ht="12.75">
      <c r="D151" s="179">
        <v>41030</v>
      </c>
      <c r="E151" s="106">
        <v>0</v>
      </c>
      <c r="F151" s="189">
        <v>0</v>
      </c>
      <c r="G151" s="119">
        <v>0</v>
      </c>
      <c r="H151" s="120">
        <v>0</v>
      </c>
      <c r="I151" s="120">
        <v>0</v>
      </c>
      <c r="J151" s="269">
        <v>0</v>
      </c>
      <c r="K151" s="269">
        <v>0</v>
      </c>
      <c r="L151" s="120">
        <v>0</v>
      </c>
      <c r="M151" s="120">
        <v>0</v>
      </c>
      <c r="N151" s="269">
        <v>0</v>
      </c>
      <c r="O151" s="120">
        <f t="shared" si="6"/>
        <v>0</v>
      </c>
      <c r="P151" s="120">
        <v>0</v>
      </c>
      <c r="Q151" s="207"/>
      <c r="R151" s="89"/>
      <c r="S151" s="89"/>
      <c r="T151" s="89"/>
    </row>
    <row r="152" spans="4:20" ht="12.75">
      <c r="D152" s="179">
        <v>41061</v>
      </c>
      <c r="E152" s="106">
        <v>0</v>
      </c>
      <c r="F152" s="189">
        <v>0</v>
      </c>
      <c r="G152" s="119">
        <v>0</v>
      </c>
      <c r="H152" s="120">
        <v>0</v>
      </c>
      <c r="I152" s="120">
        <v>0</v>
      </c>
      <c r="J152" s="269">
        <v>0</v>
      </c>
      <c r="K152" s="269">
        <v>0</v>
      </c>
      <c r="L152" s="120">
        <v>0</v>
      </c>
      <c r="M152" s="120">
        <v>0</v>
      </c>
      <c r="N152" s="269">
        <v>0</v>
      </c>
      <c r="O152" s="120">
        <f t="shared" si="6"/>
        <v>0</v>
      </c>
      <c r="P152" s="120">
        <v>0</v>
      </c>
      <c r="Q152" s="207"/>
      <c r="R152" s="89"/>
      <c r="S152" s="89"/>
      <c r="T152" s="89"/>
    </row>
    <row r="153" spans="4:20" ht="12.75">
      <c r="D153" s="179">
        <v>41091</v>
      </c>
      <c r="E153" s="106">
        <v>0</v>
      </c>
      <c r="F153" s="189">
        <v>0</v>
      </c>
      <c r="G153" s="119">
        <v>0</v>
      </c>
      <c r="H153" s="120">
        <v>0</v>
      </c>
      <c r="I153" s="120">
        <v>0</v>
      </c>
      <c r="J153" s="269">
        <v>0</v>
      </c>
      <c r="K153" s="269">
        <v>0</v>
      </c>
      <c r="L153" s="120">
        <v>0</v>
      </c>
      <c r="M153" s="120">
        <v>0</v>
      </c>
      <c r="N153" s="269">
        <v>0</v>
      </c>
      <c r="O153" s="120">
        <f t="shared" si="6"/>
        <v>0</v>
      </c>
      <c r="P153" s="120">
        <v>0</v>
      </c>
      <c r="Q153" s="207"/>
      <c r="R153" s="89"/>
      <c r="S153" s="89"/>
      <c r="T153" s="89"/>
    </row>
    <row r="154" spans="4:20" ht="12.75">
      <c r="D154" s="179">
        <v>41122</v>
      </c>
      <c r="E154" s="106">
        <v>0</v>
      </c>
      <c r="F154" s="189">
        <v>0</v>
      </c>
      <c r="G154" s="119">
        <v>0</v>
      </c>
      <c r="H154" s="120">
        <v>0</v>
      </c>
      <c r="I154" s="120">
        <v>0</v>
      </c>
      <c r="J154" s="269">
        <v>0</v>
      </c>
      <c r="K154" s="269">
        <v>0</v>
      </c>
      <c r="L154" s="120">
        <v>0</v>
      </c>
      <c r="M154" s="120">
        <v>0</v>
      </c>
      <c r="N154" s="269">
        <v>0</v>
      </c>
      <c r="O154" s="120">
        <f t="shared" si="6"/>
        <v>0</v>
      </c>
      <c r="P154" s="120">
        <v>0</v>
      </c>
      <c r="Q154" s="207"/>
      <c r="R154" s="89"/>
      <c r="S154" s="89"/>
      <c r="T154" s="89"/>
    </row>
    <row r="155" spans="4:20" ht="12.75">
      <c r="D155" s="179">
        <v>41153</v>
      </c>
      <c r="E155" s="106">
        <v>0</v>
      </c>
      <c r="F155" s="189">
        <v>0</v>
      </c>
      <c r="G155" s="119">
        <v>0</v>
      </c>
      <c r="H155" s="120">
        <v>0</v>
      </c>
      <c r="I155" s="120">
        <v>0</v>
      </c>
      <c r="J155" s="269">
        <v>0</v>
      </c>
      <c r="K155" s="269">
        <v>0</v>
      </c>
      <c r="L155" s="120">
        <v>0</v>
      </c>
      <c r="M155" s="120">
        <v>0</v>
      </c>
      <c r="N155" s="269">
        <v>0</v>
      </c>
      <c r="O155" s="120">
        <f t="shared" si="6"/>
        <v>0</v>
      </c>
      <c r="P155" s="120">
        <v>0</v>
      </c>
      <c r="Q155" s="207"/>
      <c r="R155" s="89"/>
      <c r="S155" s="89"/>
      <c r="T155" s="89"/>
    </row>
    <row r="156" spans="4:20" ht="12.75">
      <c r="D156" s="179">
        <v>41183</v>
      </c>
      <c r="E156" s="106">
        <v>0</v>
      </c>
      <c r="F156" s="189">
        <v>0</v>
      </c>
      <c r="G156" s="119">
        <v>0</v>
      </c>
      <c r="H156" s="120">
        <v>0</v>
      </c>
      <c r="I156" s="120">
        <v>0</v>
      </c>
      <c r="J156" s="269">
        <v>0</v>
      </c>
      <c r="K156" s="269">
        <v>0</v>
      </c>
      <c r="L156" s="120">
        <v>0</v>
      </c>
      <c r="M156" s="120">
        <v>0</v>
      </c>
      <c r="N156" s="269">
        <v>0</v>
      </c>
      <c r="O156" s="120">
        <f t="shared" si="6"/>
        <v>0</v>
      </c>
      <c r="P156" s="120">
        <v>0</v>
      </c>
      <c r="Q156" s="207"/>
      <c r="R156" s="89"/>
      <c r="S156" s="89"/>
      <c r="T156" s="89"/>
    </row>
    <row r="157" spans="4:20" ht="12.75">
      <c r="D157" s="179">
        <v>41214</v>
      </c>
      <c r="E157" s="106">
        <v>0</v>
      </c>
      <c r="F157" s="189">
        <v>0</v>
      </c>
      <c r="G157" s="119">
        <v>0</v>
      </c>
      <c r="H157" s="120">
        <v>0</v>
      </c>
      <c r="I157" s="120">
        <v>0</v>
      </c>
      <c r="J157" s="269">
        <v>0</v>
      </c>
      <c r="K157" s="269">
        <v>0</v>
      </c>
      <c r="L157" s="120">
        <v>0</v>
      </c>
      <c r="M157" s="120">
        <v>0</v>
      </c>
      <c r="N157" s="269">
        <v>0</v>
      </c>
      <c r="O157" s="120">
        <f t="shared" si="6"/>
        <v>0</v>
      </c>
      <c r="P157" s="120">
        <v>0</v>
      </c>
      <c r="Q157" s="207"/>
      <c r="R157" s="89"/>
      <c r="S157" s="89"/>
      <c r="T157" s="89"/>
    </row>
    <row r="158" spans="4:20" ht="12.75">
      <c r="D158" s="179">
        <v>41244</v>
      </c>
      <c r="E158" s="106">
        <v>0</v>
      </c>
      <c r="F158" s="189">
        <v>0</v>
      </c>
      <c r="G158" s="119">
        <v>0</v>
      </c>
      <c r="H158" s="120">
        <v>0</v>
      </c>
      <c r="I158" s="120">
        <v>0</v>
      </c>
      <c r="J158" s="269">
        <v>0</v>
      </c>
      <c r="K158" s="269">
        <v>0</v>
      </c>
      <c r="L158" s="120">
        <v>0</v>
      </c>
      <c r="M158" s="120">
        <v>0</v>
      </c>
      <c r="N158" s="269">
        <v>0</v>
      </c>
      <c r="O158" s="120">
        <f t="shared" si="6"/>
        <v>0</v>
      </c>
      <c r="P158" s="120">
        <v>0</v>
      </c>
      <c r="Q158" s="207"/>
      <c r="R158" s="89"/>
      <c r="S158" s="89"/>
      <c r="T158" s="89"/>
    </row>
    <row r="159" spans="4:20" ht="12.75">
      <c r="D159" s="179">
        <v>41275</v>
      </c>
      <c r="E159" s="106">
        <v>0</v>
      </c>
      <c r="F159" s="189">
        <v>0</v>
      </c>
      <c r="G159" s="119">
        <v>0</v>
      </c>
      <c r="H159" s="120">
        <v>0</v>
      </c>
      <c r="I159" s="120">
        <v>0</v>
      </c>
      <c r="J159" s="269">
        <v>0</v>
      </c>
      <c r="K159" s="269">
        <v>0</v>
      </c>
      <c r="L159" s="120">
        <v>0</v>
      </c>
      <c r="M159" s="120">
        <v>0</v>
      </c>
      <c r="N159" s="269">
        <v>0</v>
      </c>
      <c r="O159" s="120">
        <f t="shared" si="6"/>
        <v>0</v>
      </c>
      <c r="P159" s="120">
        <v>0</v>
      </c>
      <c r="Q159" s="207"/>
      <c r="R159" s="89"/>
      <c r="S159" s="89"/>
      <c r="T159" s="89"/>
    </row>
    <row r="160" spans="4:20" ht="12.75">
      <c r="D160" s="179">
        <v>41306</v>
      </c>
      <c r="E160" s="106">
        <v>0</v>
      </c>
      <c r="F160" s="189">
        <v>0</v>
      </c>
      <c r="G160" s="119">
        <v>0</v>
      </c>
      <c r="H160" s="120">
        <v>0</v>
      </c>
      <c r="I160" s="120">
        <v>0</v>
      </c>
      <c r="J160" s="269">
        <v>0</v>
      </c>
      <c r="K160" s="269">
        <v>0</v>
      </c>
      <c r="L160" s="120">
        <v>0</v>
      </c>
      <c r="M160" s="120">
        <v>0</v>
      </c>
      <c r="N160" s="269">
        <v>0</v>
      </c>
      <c r="O160" s="120">
        <f t="shared" si="6"/>
        <v>0</v>
      </c>
      <c r="P160" s="120">
        <v>0</v>
      </c>
      <c r="Q160" s="207"/>
      <c r="R160" s="89"/>
      <c r="S160" s="89"/>
      <c r="T160" s="89"/>
    </row>
    <row r="161" spans="4:20" ht="12.75">
      <c r="D161" s="180">
        <v>41334</v>
      </c>
      <c r="E161" s="111">
        <v>0</v>
      </c>
      <c r="F161" s="190">
        <v>0</v>
      </c>
      <c r="G161" s="121">
        <v>0</v>
      </c>
      <c r="H161" s="122">
        <v>0</v>
      </c>
      <c r="I161" s="122">
        <v>0</v>
      </c>
      <c r="J161" s="270">
        <v>0</v>
      </c>
      <c r="K161" s="270">
        <v>0</v>
      </c>
      <c r="L161" s="122">
        <v>0</v>
      </c>
      <c r="M161" s="122">
        <v>0</v>
      </c>
      <c r="N161" s="270">
        <v>0</v>
      </c>
      <c r="O161" s="122">
        <f t="shared" si="6"/>
        <v>0</v>
      </c>
      <c r="P161" s="122">
        <v>0</v>
      </c>
      <c r="Q161" s="207"/>
      <c r="R161" s="89"/>
      <c r="S161" s="89"/>
      <c r="T161" s="89"/>
    </row>
    <row r="162" spans="4:20" ht="12.75">
      <c r="D162" s="99"/>
      <c r="E162" s="110"/>
      <c r="F162" s="189"/>
      <c r="G162" s="114"/>
      <c r="H162" s="110"/>
      <c r="I162" s="110"/>
      <c r="J162" s="260"/>
      <c r="K162" s="260"/>
      <c r="L162" s="110"/>
      <c r="M162" s="110"/>
      <c r="N162" s="260"/>
      <c r="O162" s="110"/>
      <c r="P162" s="110"/>
      <c r="Q162" s="207"/>
      <c r="R162" s="89"/>
      <c r="S162" s="89"/>
      <c r="T162" s="89"/>
    </row>
    <row r="163" spans="4:20" ht="12.75">
      <c r="D163" s="99"/>
      <c r="E163" s="106">
        <v>0</v>
      </c>
      <c r="F163" s="189">
        <v>0</v>
      </c>
      <c r="G163" s="115">
        <v>0</v>
      </c>
      <c r="H163" s="106">
        <v>0</v>
      </c>
      <c r="I163" s="106">
        <v>0</v>
      </c>
      <c r="J163" s="267">
        <v>0</v>
      </c>
      <c r="K163" s="267">
        <v>0</v>
      </c>
      <c r="L163" s="106">
        <v>0</v>
      </c>
      <c r="M163" s="106">
        <v>0</v>
      </c>
      <c r="N163" s="267">
        <v>0</v>
      </c>
      <c r="O163" s="106">
        <f>+K163+N163</f>
        <v>0</v>
      </c>
      <c r="P163" s="106">
        <v>0</v>
      </c>
      <c r="Q163" s="207"/>
      <c r="R163" s="89"/>
      <c r="S163" s="89"/>
      <c r="T163" s="89"/>
    </row>
    <row r="164" spans="7:20" ht="12.75">
      <c r="G164" s="116"/>
      <c r="J164" s="220"/>
      <c r="K164" s="220"/>
      <c r="N164" s="220"/>
      <c r="R164" s="89"/>
      <c r="S164" s="89"/>
      <c r="T164" s="89"/>
    </row>
    <row r="165" spans="4:20" ht="12.75">
      <c r="D165" s="99" t="s">
        <v>537</v>
      </c>
      <c r="E165" s="110"/>
      <c r="F165" s="160"/>
      <c r="G165" s="117">
        <v>0</v>
      </c>
      <c r="H165" s="107">
        <v>0</v>
      </c>
      <c r="I165" s="107">
        <v>0</v>
      </c>
      <c r="J165" s="268">
        <v>0</v>
      </c>
      <c r="K165" s="268">
        <v>0</v>
      </c>
      <c r="L165" s="107">
        <v>0</v>
      </c>
      <c r="M165" s="107">
        <v>0</v>
      </c>
      <c r="N165" s="268">
        <v>0</v>
      </c>
      <c r="O165" s="107">
        <f>+K165+N165</f>
        <v>0</v>
      </c>
      <c r="P165" s="107">
        <v>0</v>
      </c>
      <c r="Q165" s="207">
        <f>P165+N165+M165+L165+K165+J165+I165+H165+G165</f>
        <v>0</v>
      </c>
      <c r="R165" s="89"/>
      <c r="S165" s="89"/>
      <c r="T165" s="89"/>
    </row>
    <row r="166" spans="4:20" ht="12.75">
      <c r="D166" s="181"/>
      <c r="E166" s="89"/>
      <c r="F166" s="185"/>
      <c r="G166" s="123"/>
      <c r="H166" s="89"/>
      <c r="I166" s="89"/>
      <c r="J166" s="222"/>
      <c r="K166" s="222"/>
      <c r="L166" s="89"/>
      <c r="M166" s="89"/>
      <c r="N166" s="222"/>
      <c r="O166" s="89"/>
      <c r="P166" s="89"/>
      <c r="Q166" s="204"/>
      <c r="R166" s="89"/>
      <c r="S166" s="89"/>
      <c r="T166" s="89"/>
    </row>
    <row r="167" spans="4:20" ht="12.75">
      <c r="D167" s="181" t="s">
        <v>338</v>
      </c>
      <c r="E167" s="89"/>
      <c r="F167" s="185"/>
      <c r="G167" s="117">
        <v>0</v>
      </c>
      <c r="H167" s="107">
        <v>0</v>
      </c>
      <c r="I167" s="107">
        <v>0</v>
      </c>
      <c r="J167" s="268">
        <v>0</v>
      </c>
      <c r="K167" s="268">
        <v>0</v>
      </c>
      <c r="L167" s="107">
        <v>0</v>
      </c>
      <c r="M167" s="107">
        <v>0</v>
      </c>
      <c r="N167" s="268">
        <v>0</v>
      </c>
      <c r="O167" s="107">
        <f>+K167+N167</f>
        <v>0</v>
      </c>
      <c r="P167" s="107">
        <v>0</v>
      </c>
      <c r="Q167" s="207">
        <f>P167+N167+M167+L167+K167+J167+I167+H167+G167</f>
        <v>0</v>
      </c>
      <c r="R167" s="89"/>
      <c r="S167" s="89"/>
      <c r="T167" s="89"/>
    </row>
    <row r="168" spans="2:18" ht="12.75">
      <c r="B168" s="181"/>
      <c r="C168" s="89"/>
      <c r="D168" s="181"/>
      <c r="E168" s="89"/>
      <c r="F168" s="185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204"/>
      <c r="R168" s="89"/>
    </row>
    <row r="169" spans="2:18" ht="12.75">
      <c r="B169" s="181"/>
      <c r="C169" s="89"/>
      <c r="D169" s="181"/>
      <c r="E169" s="89"/>
      <c r="F169" s="185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204"/>
      <c r="R169" s="89"/>
    </row>
    <row r="170" spans="2:18" ht="12.75">
      <c r="B170" s="181"/>
      <c r="C170" s="89"/>
      <c r="D170" s="181"/>
      <c r="E170" s="89"/>
      <c r="F170" s="185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204"/>
      <c r="R170" s="89"/>
    </row>
    <row r="171" ht="12.75">
      <c r="R171" s="89"/>
    </row>
    <row r="172" ht="12.75">
      <c r="R172" s="89"/>
    </row>
    <row r="173" ht="12.75">
      <c r="R173" s="89"/>
    </row>
    <row r="174" ht="12.75">
      <c r="R174" s="89"/>
    </row>
    <row r="175" ht="12.75">
      <c r="R175" s="89"/>
    </row>
    <row r="176" ht="12.75">
      <c r="R176" s="89"/>
    </row>
    <row r="177" ht="12.75">
      <c r="R177" s="89"/>
    </row>
    <row r="178" ht="12.75">
      <c r="R178" s="89"/>
    </row>
    <row r="179" ht="12.75">
      <c r="R179" s="89"/>
    </row>
    <row r="180" ht="12.75">
      <c r="R180" s="89"/>
    </row>
    <row r="181" ht="12.75">
      <c r="R181" s="89"/>
    </row>
    <row r="182" ht="12.75">
      <c r="R182" s="89"/>
    </row>
    <row r="183" ht="12.75">
      <c r="R183" s="89"/>
    </row>
    <row r="184" ht="12.75">
      <c r="R184" s="89"/>
    </row>
    <row r="188" ht="12.75">
      <c r="R188" s="110"/>
    </row>
    <row r="189" ht="12.75">
      <c r="R189" s="110"/>
    </row>
    <row r="190" ht="12.75">
      <c r="R190" s="110"/>
    </row>
    <row r="191" ht="12.75">
      <c r="R191" s="110"/>
    </row>
    <row r="192" ht="12.75">
      <c r="R192" s="110"/>
    </row>
    <row r="193" ht="12.75">
      <c r="R193" s="110"/>
    </row>
    <row r="194" ht="12.75">
      <c r="R194" s="110"/>
    </row>
    <row r="195" ht="12.75">
      <c r="R195" s="110"/>
    </row>
    <row r="196" ht="12.75">
      <c r="R196" s="110"/>
    </row>
    <row r="197" ht="12.75">
      <c r="R197" s="110"/>
    </row>
    <row r="198" ht="12.75">
      <c r="R198" s="110"/>
    </row>
    <row r="199" ht="12.75">
      <c r="R199" s="110"/>
    </row>
    <row r="200" ht="12.75">
      <c r="R200" s="110"/>
    </row>
    <row r="201" ht="12.75">
      <c r="R201" s="110"/>
    </row>
    <row r="202" ht="12.75">
      <c r="R202" s="110"/>
    </row>
    <row r="203" ht="12.75">
      <c r="R203" s="110"/>
    </row>
    <row r="204" ht="12.75">
      <c r="R204" s="110"/>
    </row>
    <row r="205" ht="12.75">
      <c r="R205" s="110"/>
    </row>
    <row r="206" ht="12.75">
      <c r="R206" s="110"/>
    </row>
    <row r="207" ht="12.75">
      <c r="R207" s="110"/>
    </row>
    <row r="208" ht="12.75">
      <c r="R208" s="110"/>
    </row>
    <row r="209" ht="12.75">
      <c r="R209" s="110"/>
    </row>
    <row r="210" spans="2:18" ht="12.75">
      <c r="B210" s="99"/>
      <c r="C210" s="110"/>
      <c r="D210" s="99"/>
      <c r="E210" s="110"/>
      <c r="F210" s="16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207"/>
      <c r="R210" s="110"/>
    </row>
    <row r="211" spans="2:18" ht="12.75">
      <c r="B211" s="99"/>
      <c r="C211" s="110"/>
      <c r="D211" s="99"/>
      <c r="E211" s="110"/>
      <c r="F211" s="16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207"/>
      <c r="R211" s="110"/>
    </row>
    <row r="212" spans="2:18" ht="12.75">
      <c r="B212" s="99"/>
      <c r="C212" s="110"/>
      <c r="D212" s="99"/>
      <c r="E212" s="110"/>
      <c r="F212" s="16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207"/>
      <c r="R212" s="110"/>
    </row>
    <row r="213" spans="2:18" ht="12.75">
      <c r="B213" s="99"/>
      <c r="C213" s="110"/>
      <c r="D213" s="99"/>
      <c r="E213" s="110"/>
      <c r="F213" s="16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207"/>
      <c r="R213" s="110"/>
    </row>
    <row r="214" spans="2:18" ht="12.75">
      <c r="B214" s="99"/>
      <c r="C214" s="110"/>
      <c r="D214" s="99"/>
      <c r="E214" s="110"/>
      <c r="F214" s="16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207"/>
      <c r="R214" s="110"/>
    </row>
    <row r="215" ht="12.75">
      <c r="R215" s="110"/>
    </row>
    <row r="216" ht="12.75">
      <c r="R216" s="89"/>
    </row>
    <row r="217" ht="12.75">
      <c r="R217" s="89"/>
    </row>
    <row r="218" ht="12.75">
      <c r="R218" s="89"/>
    </row>
    <row r="219" ht="12.75">
      <c r="R219" s="89"/>
    </row>
    <row r="220" ht="12.75">
      <c r="R220" s="89"/>
    </row>
    <row r="221" ht="12.75">
      <c r="R221" s="89"/>
    </row>
    <row r="222" ht="12.75">
      <c r="R222" s="89"/>
    </row>
    <row r="223" ht="12.75">
      <c r="R223" s="89"/>
    </row>
    <row r="224" ht="12.75">
      <c r="R224" s="89"/>
    </row>
    <row r="225" ht="12.75">
      <c r="R225" s="89"/>
    </row>
    <row r="226" ht="12.75">
      <c r="R226" s="89"/>
    </row>
    <row r="227" ht="12.75">
      <c r="R227" s="89"/>
    </row>
    <row r="228" ht="12.75">
      <c r="R228" s="89"/>
    </row>
    <row r="229" ht="12.75">
      <c r="R229" s="89"/>
    </row>
    <row r="230" ht="12.75">
      <c r="R230" s="89"/>
    </row>
    <row r="231" ht="12.75">
      <c r="R231" s="89"/>
    </row>
    <row r="232" ht="12.75">
      <c r="R232" s="89"/>
    </row>
    <row r="233" ht="12.75">
      <c r="R233" s="89"/>
    </row>
    <row r="234" ht="12.75">
      <c r="R234" s="89"/>
    </row>
    <row r="235" ht="12.75">
      <c r="R235" s="89"/>
    </row>
    <row r="236" ht="12.75">
      <c r="R236" s="89"/>
    </row>
    <row r="237" spans="2:18" ht="12.75">
      <c r="B237" s="181"/>
      <c r="C237" s="89"/>
      <c r="D237" s="181"/>
      <c r="E237" s="89"/>
      <c r="F237" s="185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204"/>
      <c r="R237" s="89"/>
    </row>
    <row r="238" spans="2:18" ht="12.75">
      <c r="B238" s="181"/>
      <c r="C238" s="89"/>
      <c r="D238" s="181"/>
      <c r="E238" s="89"/>
      <c r="F238" s="185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204"/>
      <c r="R238" s="89"/>
    </row>
    <row r="239" spans="2:18" ht="12.75">
      <c r="B239" s="181"/>
      <c r="C239" s="89"/>
      <c r="D239" s="181"/>
      <c r="E239" s="89"/>
      <c r="F239" s="185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204"/>
      <c r="R239" s="89"/>
    </row>
    <row r="240" spans="2:18" ht="12.75">
      <c r="B240" s="181"/>
      <c r="C240" s="89"/>
      <c r="D240" s="181"/>
      <c r="E240" s="89"/>
      <c r="F240" s="185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204"/>
      <c r="R240" s="89"/>
    </row>
    <row r="241" spans="2:18" ht="12.75">
      <c r="B241" s="181"/>
      <c r="C241" s="89"/>
      <c r="D241" s="181"/>
      <c r="E241" s="89"/>
      <c r="F241" s="185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204"/>
      <c r="R241" s="89"/>
    </row>
    <row r="242" ht="12.75">
      <c r="R242" s="89"/>
    </row>
    <row r="243" ht="12.75">
      <c r="R243" s="89"/>
    </row>
    <row r="244" ht="12.75">
      <c r="R244" s="89"/>
    </row>
    <row r="245" ht="12.75">
      <c r="R245" s="89"/>
    </row>
    <row r="246" ht="12.75">
      <c r="R246" s="89"/>
    </row>
    <row r="247" ht="12.75">
      <c r="R247" s="89"/>
    </row>
    <row r="248" ht="12.75">
      <c r="R248" s="89"/>
    </row>
    <row r="249" ht="12.75">
      <c r="R249" s="89"/>
    </row>
    <row r="250" ht="12.75">
      <c r="R250" s="89"/>
    </row>
    <row r="251" ht="12.75">
      <c r="R251" s="89"/>
    </row>
    <row r="252" ht="12.75">
      <c r="R252" s="89"/>
    </row>
    <row r="253" ht="12.75">
      <c r="R253" s="89"/>
    </row>
    <row r="254" ht="12.75">
      <c r="R254" s="89"/>
    </row>
    <row r="255" ht="12.75">
      <c r="R255" s="89"/>
    </row>
    <row r="256" ht="12.75">
      <c r="R256" s="89"/>
    </row>
    <row r="257" ht="12.75">
      <c r="R257" s="89"/>
    </row>
    <row r="258" ht="12.75">
      <c r="R258" s="89"/>
    </row>
    <row r="259" ht="12.75">
      <c r="R259" s="89"/>
    </row>
    <row r="260" ht="12.75">
      <c r="R260" s="89"/>
    </row>
    <row r="261" ht="12.75">
      <c r="R261" s="89"/>
    </row>
    <row r="262" ht="12.75">
      <c r="R262" s="89"/>
    </row>
    <row r="263" ht="12.75">
      <c r="R263" s="89"/>
    </row>
  </sheetData>
  <sheetProtection/>
  <printOptions horizontalCentered="1"/>
  <pageMargins left="0.5" right="0.5" top="1" bottom="0.75" header="0.5" footer="0.23"/>
  <pageSetup fitToHeight="6" horizontalDpi="600" verticalDpi="600" orientation="landscape" scale="78" r:id="rId1"/>
  <headerFooter alignWithMargins="0">
    <oddFooter>&amp;CPage 11.&amp;P+17
ALLOCATIONS USING PRO FORMA LOADS
</oddFooter>
  </headerFooter>
  <rowBreaks count="3" manualBreakCount="3">
    <brk id="45" max="255" man="1"/>
    <brk id="94" max="255" man="1"/>
    <brk id="1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P97"/>
  <sheetViews>
    <sheetView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5.7109375" style="0" customWidth="1"/>
    <col min="4" max="4" width="13.28125" style="0" customWidth="1"/>
    <col min="5" max="5" width="8.57421875" style="0" customWidth="1"/>
    <col min="6" max="6" width="6.57421875" style="0" customWidth="1"/>
    <col min="7" max="8" width="8.57421875" style="0" customWidth="1"/>
    <col min="9" max="9" width="19.421875" style="0" bestFit="1" customWidth="1"/>
    <col min="10" max="10" width="1.421875" style="0" customWidth="1"/>
    <col min="11" max="11" width="14.28125" style="0" bestFit="1" customWidth="1"/>
    <col min="12" max="12" width="2.00390625" style="0" customWidth="1"/>
    <col min="13" max="13" width="14.140625" style="0" bestFit="1" customWidth="1"/>
    <col min="14" max="14" width="1.421875" style="0" customWidth="1"/>
    <col min="15" max="15" width="15.00390625" style="0" bestFit="1" customWidth="1"/>
    <col min="16" max="16" width="22.00390625" style="0" bestFit="1" customWidth="1"/>
  </cols>
  <sheetData>
    <row r="1" ht="12.75">
      <c r="B1" s="2" t="str">
        <f>'11.2 through 11.14'!A2</f>
        <v>Pro Forma Factors May 31, 2013</v>
      </c>
    </row>
    <row r="2" ht="12.75">
      <c r="B2" s="58" t="s">
        <v>643</v>
      </c>
    </row>
    <row r="3" spans="2:3" ht="12.75">
      <c r="B3" s="2" t="s">
        <v>342</v>
      </c>
      <c r="C3" s="2"/>
    </row>
    <row r="4" spans="2:3" ht="12.75">
      <c r="B4" s="39" t="s">
        <v>644</v>
      </c>
      <c r="C4" s="39"/>
    </row>
    <row r="5" spans="2:3" ht="12.75">
      <c r="B5" s="40" t="s">
        <v>633</v>
      </c>
      <c r="C5" s="40"/>
    </row>
    <row r="7" spans="2:16" ht="27">
      <c r="B7" s="273" t="s">
        <v>634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ht="12.75">
      <c r="B8" s="2" t="s">
        <v>343</v>
      </c>
    </row>
    <row r="10" spans="2:16" ht="13.5" thickBot="1">
      <c r="B10" s="41" t="s">
        <v>344</v>
      </c>
      <c r="C10" s="41"/>
      <c r="D10" s="41" t="s">
        <v>345</v>
      </c>
      <c r="E10" s="41"/>
      <c r="F10" s="41"/>
      <c r="G10" s="41"/>
      <c r="H10" s="41"/>
      <c r="I10" s="59" t="s">
        <v>346</v>
      </c>
      <c r="J10" s="59"/>
      <c r="K10" s="59" t="s">
        <v>650</v>
      </c>
      <c r="L10" s="59"/>
      <c r="M10" s="59" t="s">
        <v>651</v>
      </c>
      <c r="N10" s="59"/>
      <c r="O10" s="59" t="s">
        <v>347</v>
      </c>
      <c r="P10" s="42" t="s">
        <v>348</v>
      </c>
    </row>
    <row r="11" spans="2:16" ht="12.75">
      <c r="B11" s="57" t="s">
        <v>349</v>
      </c>
      <c r="C11" s="57"/>
      <c r="D11" s="57" t="s">
        <v>350</v>
      </c>
      <c r="E11" s="57"/>
      <c r="F11" s="57"/>
      <c r="G11" s="57"/>
      <c r="H11" s="57"/>
      <c r="I11" s="274">
        <v>39457822.629732974</v>
      </c>
      <c r="J11" s="57"/>
      <c r="K11" s="57"/>
      <c r="L11" s="57"/>
      <c r="M11" s="57"/>
      <c r="N11" s="57"/>
      <c r="O11" s="57"/>
      <c r="P11" s="57" t="s">
        <v>351</v>
      </c>
    </row>
    <row r="12" spans="2:16" ht="12.75">
      <c r="B12" s="57" t="s">
        <v>352</v>
      </c>
      <c r="C12" s="57"/>
      <c r="D12" s="57" t="s">
        <v>353</v>
      </c>
      <c r="E12" s="57"/>
      <c r="F12" s="57"/>
      <c r="G12" s="57"/>
      <c r="H12" s="57"/>
      <c r="I12" s="274">
        <v>20289330.060959842</v>
      </c>
      <c r="J12" s="57"/>
      <c r="K12" s="57"/>
      <c r="L12" s="57"/>
      <c r="M12" s="57"/>
      <c r="N12" s="57"/>
      <c r="O12" s="57"/>
      <c r="P12" s="57" t="s">
        <v>354</v>
      </c>
    </row>
    <row r="13" spans="2:16" ht="12.75">
      <c r="B13" s="248" t="s">
        <v>635</v>
      </c>
      <c r="C13" s="57"/>
      <c r="D13" s="57" t="s">
        <v>355</v>
      </c>
      <c r="E13" s="57"/>
      <c r="F13" s="57"/>
      <c r="G13" s="57"/>
      <c r="H13" s="57"/>
      <c r="I13" s="274">
        <v>13302211.083697809</v>
      </c>
      <c r="J13" s="57"/>
      <c r="K13" s="57"/>
      <c r="L13" s="57"/>
      <c r="M13" s="57"/>
      <c r="N13" s="57"/>
      <c r="O13" s="57"/>
      <c r="P13" s="57" t="s">
        <v>356</v>
      </c>
    </row>
    <row r="14" spans="2:16" ht="12.75">
      <c r="B14" s="57"/>
      <c r="C14" s="57"/>
      <c r="D14" s="275" t="s">
        <v>357</v>
      </c>
      <c r="E14" s="275"/>
      <c r="F14" s="275"/>
      <c r="G14" s="275"/>
      <c r="H14" s="275"/>
      <c r="I14" s="276">
        <v>73049363.77439062</v>
      </c>
      <c r="J14" s="57"/>
      <c r="K14" s="57"/>
      <c r="L14" s="57"/>
      <c r="M14" s="57"/>
      <c r="N14" s="57"/>
      <c r="O14" s="57"/>
      <c r="P14" s="57"/>
    </row>
    <row r="15" spans="2:16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2:16" ht="12.75">
      <c r="B16" s="57" t="s">
        <v>358</v>
      </c>
      <c r="C16" s="57"/>
      <c r="D16" s="57" t="s">
        <v>359</v>
      </c>
      <c r="E16" s="57"/>
      <c r="F16" s="57"/>
      <c r="G16" s="57"/>
      <c r="H16" s="57"/>
      <c r="I16" s="274">
        <v>692794304.6654158</v>
      </c>
      <c r="J16" s="57"/>
      <c r="K16" s="57"/>
      <c r="L16" s="57"/>
      <c r="M16" s="57"/>
      <c r="N16" s="57"/>
      <c r="O16" s="57"/>
      <c r="P16" s="57" t="s">
        <v>360</v>
      </c>
    </row>
    <row r="17" spans="2:16" ht="12.75">
      <c r="B17" s="178" t="s">
        <v>514</v>
      </c>
      <c r="C17" s="178"/>
      <c r="D17" s="57" t="s">
        <v>362</v>
      </c>
      <c r="E17" s="57"/>
      <c r="F17" s="57"/>
      <c r="G17" s="57"/>
      <c r="H17" s="57"/>
      <c r="I17" s="274">
        <v>177465078.5206869</v>
      </c>
      <c r="J17" s="57"/>
      <c r="K17" s="57"/>
      <c r="L17" s="57"/>
      <c r="M17" s="57"/>
      <c r="N17" s="57"/>
      <c r="O17" s="57"/>
      <c r="P17" s="57" t="s">
        <v>363</v>
      </c>
    </row>
    <row r="18" spans="2:16" ht="12.75">
      <c r="B18" s="57" t="s">
        <v>364</v>
      </c>
      <c r="C18" s="57"/>
      <c r="D18" s="57" t="s">
        <v>365</v>
      </c>
      <c r="E18" s="57"/>
      <c r="F18" s="57"/>
      <c r="G18" s="57"/>
      <c r="H18" s="57"/>
      <c r="I18" s="274">
        <v>-207703555.69954908</v>
      </c>
      <c r="J18" s="57"/>
      <c r="K18" s="57"/>
      <c r="L18" s="57"/>
      <c r="M18" s="57"/>
      <c r="N18" s="57"/>
      <c r="O18" s="57"/>
      <c r="P18" s="57" t="s">
        <v>366</v>
      </c>
    </row>
    <row r="19" spans="2:16" ht="12.75">
      <c r="B19" s="248" t="s">
        <v>636</v>
      </c>
      <c r="C19" s="57"/>
      <c r="D19" s="57" t="s">
        <v>367</v>
      </c>
      <c r="E19" s="57"/>
      <c r="F19" s="57"/>
      <c r="G19" s="57"/>
      <c r="H19" s="57"/>
      <c r="I19" s="274">
        <v>-20541038.385779466</v>
      </c>
      <c r="J19" s="57"/>
      <c r="K19" s="57"/>
      <c r="L19" s="57"/>
      <c r="M19" s="57"/>
      <c r="N19" s="57"/>
      <c r="O19" s="57"/>
      <c r="P19" s="57" t="s">
        <v>368</v>
      </c>
    </row>
    <row r="20" spans="2:16" ht="12.75">
      <c r="B20" s="178">
        <v>154</v>
      </c>
      <c r="C20" s="178"/>
      <c r="D20" s="57" t="s">
        <v>369</v>
      </c>
      <c r="E20" s="57"/>
      <c r="F20" s="57"/>
      <c r="G20" s="57"/>
      <c r="H20" s="57"/>
      <c r="I20" s="274">
        <v>-1859.7</v>
      </c>
      <c r="J20" s="57"/>
      <c r="K20" s="57"/>
      <c r="L20" s="57"/>
      <c r="M20" s="57"/>
      <c r="N20" s="57"/>
      <c r="O20" s="57"/>
      <c r="P20" s="57" t="s">
        <v>370</v>
      </c>
    </row>
    <row r="21" spans="2:16" ht="12.75">
      <c r="B21" s="57"/>
      <c r="C21" s="57"/>
      <c r="D21" s="275" t="s">
        <v>371</v>
      </c>
      <c r="E21" s="275"/>
      <c r="F21" s="275"/>
      <c r="G21" s="275"/>
      <c r="H21" s="275"/>
      <c r="I21" s="276">
        <v>642012929.400774</v>
      </c>
      <c r="J21" s="57"/>
      <c r="K21" s="57"/>
      <c r="L21" s="57"/>
      <c r="M21" s="57"/>
      <c r="N21" s="57"/>
      <c r="O21" s="57"/>
      <c r="P21" s="57"/>
    </row>
    <row r="22" spans="2:16" ht="12.75">
      <c r="B22" s="57"/>
      <c r="C22" s="57"/>
      <c r="D22" s="57" t="s">
        <v>372</v>
      </c>
      <c r="E22" s="57"/>
      <c r="F22" s="57"/>
      <c r="G22" s="57"/>
      <c r="H22" s="57"/>
      <c r="I22" s="277">
        <v>0.11165935032635498</v>
      </c>
      <c r="J22" s="57"/>
      <c r="K22" s="57"/>
      <c r="L22" s="57"/>
      <c r="M22" s="57"/>
      <c r="N22" s="57"/>
      <c r="O22" s="57"/>
      <c r="P22" s="57"/>
    </row>
    <row r="23" spans="2:16" ht="12.75">
      <c r="B23" s="57"/>
      <c r="C23" s="57"/>
      <c r="D23" s="275" t="s">
        <v>373</v>
      </c>
      <c r="E23" s="275"/>
      <c r="F23" s="275"/>
      <c r="G23" s="275"/>
      <c r="H23" s="275"/>
      <c r="I23" s="278">
        <v>71686746.59801044</v>
      </c>
      <c r="J23" s="57"/>
      <c r="K23" s="57"/>
      <c r="L23" s="57"/>
      <c r="M23" s="57"/>
      <c r="N23" s="57"/>
      <c r="O23" s="57"/>
      <c r="P23" s="57"/>
    </row>
    <row r="24" spans="2:16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2:16" ht="12.75">
      <c r="B25" s="57"/>
      <c r="C25" s="57"/>
      <c r="D25" s="275" t="s">
        <v>374</v>
      </c>
      <c r="E25" s="275"/>
      <c r="F25" s="275"/>
      <c r="G25" s="275"/>
      <c r="H25" s="275"/>
      <c r="I25" s="57"/>
      <c r="J25" s="57"/>
      <c r="K25" s="57"/>
      <c r="L25" s="57"/>
      <c r="M25" s="57"/>
      <c r="N25" s="57"/>
      <c r="O25" s="57"/>
      <c r="P25" s="57"/>
    </row>
    <row r="26" spans="2:16" ht="13.5" thickBot="1">
      <c r="B26" s="57"/>
      <c r="C26" s="57"/>
      <c r="D26" s="275" t="s">
        <v>375</v>
      </c>
      <c r="E26" s="275"/>
      <c r="F26" s="275"/>
      <c r="G26" s="275"/>
      <c r="H26" s="275"/>
      <c r="I26" s="279">
        <v>144736110.37240106</v>
      </c>
      <c r="J26" s="57"/>
      <c r="K26" s="98">
        <v>3568411.2170595448</v>
      </c>
      <c r="L26" s="57"/>
      <c r="M26" s="280">
        <v>40.56037871433075</v>
      </c>
      <c r="N26" s="57"/>
      <c r="O26" s="60">
        <v>-21464856.05504149</v>
      </c>
      <c r="P26" s="248" t="s">
        <v>376</v>
      </c>
    </row>
    <row r="27" spans="2:16" ht="13.5" thickTop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30" spans="2:3" ht="12.75">
      <c r="B30" s="2" t="s">
        <v>377</v>
      </c>
      <c r="C30" s="2"/>
    </row>
    <row r="32" spans="2:16" ht="13.5" thickBot="1">
      <c r="B32" s="41" t="s">
        <v>344</v>
      </c>
      <c r="C32" s="41"/>
      <c r="D32" s="41" t="s">
        <v>345</v>
      </c>
      <c r="E32" s="41"/>
      <c r="F32" s="41"/>
      <c r="G32" s="41"/>
      <c r="H32" s="41"/>
      <c r="I32" s="59" t="s">
        <v>346</v>
      </c>
      <c r="J32" s="59"/>
      <c r="K32" s="59" t="s">
        <v>650</v>
      </c>
      <c r="L32" s="59"/>
      <c r="M32" s="59" t="s">
        <v>651</v>
      </c>
      <c r="N32" s="59"/>
      <c r="O32" s="59" t="s">
        <v>347</v>
      </c>
      <c r="P32" s="42" t="s">
        <v>348</v>
      </c>
    </row>
    <row r="33" spans="2:16" ht="12.75">
      <c r="B33" s="178">
        <v>555</v>
      </c>
      <c r="C33" s="178"/>
      <c r="D33" s="57" t="s">
        <v>378</v>
      </c>
      <c r="E33" s="57"/>
      <c r="F33" s="57"/>
      <c r="G33" s="57"/>
      <c r="H33" s="57"/>
      <c r="I33" s="98">
        <v>5793145.210000002</v>
      </c>
      <c r="J33" s="57"/>
      <c r="K33" s="98">
        <v>358209.3719083</v>
      </c>
      <c r="L33" s="57"/>
      <c r="M33" s="281">
        <v>16.172511565339562</v>
      </c>
      <c r="N33" s="57"/>
      <c r="O33" s="60">
        <v>-10890678.534838656</v>
      </c>
      <c r="P33" s="57" t="s">
        <v>379</v>
      </c>
    </row>
    <row r="34" spans="2:16" ht="12.75">
      <c r="B34" s="178"/>
      <c r="C34" s="178"/>
      <c r="D34" s="57" t="s">
        <v>380</v>
      </c>
      <c r="E34" s="57"/>
      <c r="F34" s="57"/>
      <c r="G34" s="57"/>
      <c r="H34" s="57"/>
      <c r="I34" s="98">
        <v>-6550957.050000002</v>
      </c>
      <c r="J34" s="57"/>
      <c r="K34" s="78"/>
      <c r="L34" s="78"/>
      <c r="M34" s="78"/>
      <c r="N34" s="57"/>
      <c r="O34" s="258">
        <v>-6550957.050000002</v>
      </c>
      <c r="P34" s="57" t="s">
        <v>379</v>
      </c>
    </row>
    <row r="35" spans="2:16" ht="12.75">
      <c r="B35" s="178"/>
      <c r="C35" s="178"/>
      <c r="D35" s="57"/>
      <c r="E35" s="57"/>
      <c r="F35" s="57"/>
      <c r="G35" s="57"/>
      <c r="H35" s="57"/>
      <c r="I35" s="282">
        <v>-757811.8399999999</v>
      </c>
      <c r="J35" s="57"/>
      <c r="K35" s="57"/>
      <c r="L35" s="57"/>
      <c r="M35" s="57"/>
      <c r="N35" s="57"/>
      <c r="O35" s="60">
        <v>-17441635.58483866</v>
      </c>
      <c r="P35" s="57"/>
    </row>
    <row r="36" spans="2:3" ht="12.75">
      <c r="B36" s="45"/>
      <c r="C36" s="45"/>
    </row>
    <row r="37" spans="2:3" ht="12.75">
      <c r="B37" s="2" t="s">
        <v>381</v>
      </c>
      <c r="C37" s="2"/>
    </row>
    <row r="38" spans="2:3" ht="12.75">
      <c r="B38" s="45"/>
      <c r="C38" s="45"/>
    </row>
    <row r="39" spans="2:16" ht="13.5" thickBot="1">
      <c r="B39" s="41" t="s">
        <v>344</v>
      </c>
      <c r="C39" s="41"/>
      <c r="D39" s="41" t="s">
        <v>345</v>
      </c>
      <c r="E39" s="41"/>
      <c r="F39" s="41"/>
      <c r="G39" s="41"/>
      <c r="H39" s="41"/>
      <c r="I39" s="59" t="s">
        <v>346</v>
      </c>
      <c r="J39" s="59"/>
      <c r="K39" s="59" t="s">
        <v>650</v>
      </c>
      <c r="L39" s="59"/>
      <c r="M39" s="59" t="s">
        <v>651</v>
      </c>
      <c r="N39" s="59"/>
      <c r="O39" s="59" t="s">
        <v>347</v>
      </c>
      <c r="P39" s="42" t="s">
        <v>348</v>
      </c>
    </row>
    <row r="40" spans="2:16" ht="12.75">
      <c r="B40" s="178">
        <v>555</v>
      </c>
      <c r="C40" s="178"/>
      <c r="D40" s="57" t="s">
        <v>515</v>
      </c>
      <c r="E40" s="57"/>
      <c r="F40" s="57"/>
      <c r="G40" s="57"/>
      <c r="H40" s="57"/>
      <c r="I40" s="98">
        <v>26728003.828</v>
      </c>
      <c r="J40" s="57"/>
      <c r="K40" s="98">
        <v>408034.0015948799</v>
      </c>
      <c r="L40" s="57"/>
      <c r="M40" s="281">
        <v>65.50435435166781</v>
      </c>
      <c r="N40" s="57"/>
      <c r="O40" s="60">
        <v>7723567.042206193</v>
      </c>
      <c r="P40" s="57"/>
    </row>
    <row r="41" spans="2:16" ht="12.75">
      <c r="B41" s="178">
        <v>555</v>
      </c>
      <c r="C41" s="178"/>
      <c r="D41" s="57" t="s">
        <v>516</v>
      </c>
      <c r="E41" s="57"/>
      <c r="F41" s="57"/>
      <c r="G41" s="57"/>
      <c r="H41" s="57"/>
      <c r="I41" s="98">
        <v>10880687.228</v>
      </c>
      <c r="J41" s="57"/>
      <c r="K41" s="98">
        <v>82994.2674678</v>
      </c>
      <c r="L41" s="57"/>
      <c r="M41" s="281">
        <v>131.10167195850573</v>
      </c>
      <c r="N41" s="57"/>
      <c r="O41" s="60">
        <v>7015177.727541593</v>
      </c>
      <c r="P41" s="57"/>
    </row>
    <row r="42" spans="2:16" ht="12.75">
      <c r="B42" s="178">
        <v>555</v>
      </c>
      <c r="C42" s="178"/>
      <c r="D42" s="57" t="s">
        <v>517</v>
      </c>
      <c r="E42" s="57"/>
      <c r="F42" s="57"/>
      <c r="G42" s="57"/>
      <c r="H42" s="57"/>
      <c r="I42" s="98">
        <v>4410111.3399</v>
      </c>
      <c r="J42" s="78"/>
      <c r="K42" s="98">
        <v>76731.95546184</v>
      </c>
      <c r="L42" s="78"/>
      <c r="M42" s="281">
        <v>57.47424672492828</v>
      </c>
      <c r="N42" s="78"/>
      <c r="O42" s="60">
        <v>836272.9065217982</v>
      </c>
      <c r="P42" s="57"/>
    </row>
    <row r="43" spans="2:16" ht="12.75">
      <c r="B43" s="178">
        <v>555</v>
      </c>
      <c r="C43" s="178"/>
      <c r="D43" s="57" t="s">
        <v>518</v>
      </c>
      <c r="E43" s="57"/>
      <c r="F43" s="57"/>
      <c r="G43" s="57"/>
      <c r="H43" s="57"/>
      <c r="I43" s="98">
        <v>0</v>
      </c>
      <c r="J43" s="78"/>
      <c r="K43" s="98">
        <v>0</v>
      </c>
      <c r="L43" s="78"/>
      <c r="M43" s="281">
        <v>0</v>
      </c>
      <c r="N43" s="78"/>
      <c r="O43" s="60">
        <v>0</v>
      </c>
      <c r="P43" s="57"/>
    </row>
    <row r="44" spans="2:16" ht="12.75">
      <c r="B44" s="178">
        <v>555</v>
      </c>
      <c r="C44" s="178"/>
      <c r="D44" s="57" t="s">
        <v>519</v>
      </c>
      <c r="E44" s="57"/>
      <c r="F44" s="57"/>
      <c r="G44" s="57"/>
      <c r="H44" s="57"/>
      <c r="I44" s="98">
        <v>754358.686</v>
      </c>
      <c r="J44" s="78"/>
      <c r="K44" s="98">
        <v>11390.40711168</v>
      </c>
      <c r="L44" s="78"/>
      <c r="M44" s="281">
        <v>66.22754380977851</v>
      </c>
      <c r="N44" s="78"/>
      <c r="O44" s="60">
        <v>223843.40768429422</v>
      </c>
      <c r="P44" s="57"/>
    </row>
    <row r="45" spans="2:16" ht="12.75">
      <c r="B45" s="178">
        <v>555</v>
      </c>
      <c r="C45" s="178"/>
      <c r="D45" s="57" t="s">
        <v>520</v>
      </c>
      <c r="E45" s="57"/>
      <c r="F45" s="57"/>
      <c r="G45" s="57"/>
      <c r="H45" s="57"/>
      <c r="I45" s="98">
        <v>4348666.171600001</v>
      </c>
      <c r="J45" s="57"/>
      <c r="K45" s="98">
        <v>33596.810280528</v>
      </c>
      <c r="L45" s="57"/>
      <c r="M45" s="281">
        <v>129.43687615846068</v>
      </c>
      <c r="N45" s="57"/>
      <c r="O45" s="60">
        <v>2783873.887905637</v>
      </c>
      <c r="P45" s="57"/>
    </row>
    <row r="46" spans="2:16" ht="12.75">
      <c r="B46" s="178">
        <v>555</v>
      </c>
      <c r="C46" s="178"/>
      <c r="D46" s="57" t="s">
        <v>521</v>
      </c>
      <c r="E46" s="57"/>
      <c r="F46" s="57"/>
      <c r="G46" s="57"/>
      <c r="H46" s="57"/>
      <c r="I46" s="98">
        <v>1198445.7206660002</v>
      </c>
      <c r="J46" s="57"/>
      <c r="K46" s="98">
        <v>7687.030808640001</v>
      </c>
      <c r="L46" s="57"/>
      <c r="M46" s="283">
        <v>155.90489364488843</v>
      </c>
      <c r="N46" s="57"/>
      <c r="O46" s="61">
        <v>840417.491395311</v>
      </c>
      <c r="P46" s="57"/>
    </row>
    <row r="47" spans="2:16" ht="12.75">
      <c r="B47" s="178"/>
      <c r="C47" s="178"/>
      <c r="D47" s="57" t="s">
        <v>382</v>
      </c>
      <c r="E47" s="57"/>
      <c r="F47" s="57"/>
      <c r="G47" s="57"/>
      <c r="H47" s="57"/>
      <c r="I47" s="284">
        <v>48320272.974166</v>
      </c>
      <c r="J47" s="57"/>
      <c r="K47" s="284">
        <v>620434.4727253679</v>
      </c>
      <c r="L47" s="57"/>
      <c r="M47" s="281">
        <v>77.88134782696821</v>
      </c>
      <c r="N47" s="57"/>
      <c r="O47" s="60">
        <v>19423152.463254824</v>
      </c>
      <c r="P47" s="57" t="s">
        <v>379</v>
      </c>
    </row>
    <row r="48" spans="2:3" ht="12.75">
      <c r="B48" s="45"/>
      <c r="C48" s="45"/>
    </row>
    <row r="49" spans="2:3" ht="12.75">
      <c r="B49" s="45"/>
      <c r="C49" s="45"/>
    </row>
    <row r="50" spans="2:3" ht="12.75">
      <c r="B50" s="45"/>
      <c r="C50" s="45"/>
    </row>
    <row r="51" spans="2:3" ht="12.75">
      <c r="B51" s="40" t="s">
        <v>383</v>
      </c>
      <c r="C51" s="40"/>
    </row>
    <row r="52" spans="2:9" ht="12.75">
      <c r="B52" s="45" t="s">
        <v>384</v>
      </c>
      <c r="C52" s="45"/>
      <c r="I52" s="43"/>
    </row>
    <row r="53" spans="2:3" ht="12.75">
      <c r="B53" s="45"/>
      <c r="C53" s="45"/>
    </row>
    <row r="54" spans="2:16" ht="13.5" thickBot="1">
      <c r="B54" s="41" t="s">
        <v>344</v>
      </c>
      <c r="C54" s="41"/>
      <c r="D54" s="41" t="s">
        <v>345</v>
      </c>
      <c r="E54" s="41"/>
      <c r="F54" s="41"/>
      <c r="G54" s="41"/>
      <c r="H54" s="41"/>
      <c r="I54" s="59" t="s">
        <v>346</v>
      </c>
      <c r="J54" s="59"/>
      <c r="K54" s="59" t="s">
        <v>650</v>
      </c>
      <c r="L54" s="59"/>
      <c r="M54" s="59" t="s">
        <v>651</v>
      </c>
      <c r="N54" s="41"/>
      <c r="O54" s="41"/>
      <c r="P54" s="42" t="s">
        <v>348</v>
      </c>
    </row>
    <row r="55" spans="2:16" ht="12.75">
      <c r="B55" s="285" t="s">
        <v>385</v>
      </c>
      <c r="C55" s="285"/>
      <c r="D55" s="57" t="s">
        <v>386</v>
      </c>
      <c r="E55" s="57"/>
      <c r="F55" s="57"/>
      <c r="G55" s="57"/>
      <c r="H55" s="57"/>
      <c r="I55" s="274">
        <v>1112451044.9390202</v>
      </c>
      <c r="J55" s="57"/>
      <c r="K55" s="57"/>
      <c r="L55" s="57"/>
      <c r="M55" s="57"/>
      <c r="N55" s="57"/>
      <c r="O55" s="57"/>
      <c r="P55" s="57" t="s">
        <v>387</v>
      </c>
    </row>
    <row r="56" spans="2:16" ht="12.75">
      <c r="B56" s="285" t="s">
        <v>349</v>
      </c>
      <c r="C56" s="285"/>
      <c r="D56" s="57" t="s">
        <v>388</v>
      </c>
      <c r="E56" s="57"/>
      <c r="F56" s="57"/>
      <c r="G56" s="57"/>
      <c r="H56" s="57"/>
      <c r="I56" s="274">
        <v>9192630.545569459</v>
      </c>
      <c r="J56" s="57"/>
      <c r="K56" s="57"/>
      <c r="L56" s="57"/>
      <c r="M56" s="57"/>
      <c r="N56" s="57"/>
      <c r="O56" s="57"/>
      <c r="P56" s="57" t="s">
        <v>389</v>
      </c>
    </row>
    <row r="57" spans="2:16" ht="12.75">
      <c r="B57" s="285" t="s">
        <v>390</v>
      </c>
      <c r="C57" s="285"/>
      <c r="D57" s="57" t="s">
        <v>391</v>
      </c>
      <c r="E57" s="57"/>
      <c r="F57" s="57"/>
      <c r="G57" s="57"/>
      <c r="H57" s="57"/>
      <c r="I57" s="274">
        <v>466581145.90161544</v>
      </c>
      <c r="J57" s="57"/>
      <c r="K57" s="57"/>
      <c r="L57" s="57"/>
      <c r="M57" s="57"/>
      <c r="N57" s="57"/>
      <c r="O57" s="57"/>
      <c r="P57" s="57" t="s">
        <v>392</v>
      </c>
    </row>
    <row r="58" spans="2:16" ht="12.75">
      <c r="B58" s="178">
        <v>555</v>
      </c>
      <c r="C58" s="178"/>
      <c r="D58" s="57" t="s">
        <v>393</v>
      </c>
      <c r="E58" s="57"/>
      <c r="F58" s="57"/>
      <c r="G58" s="57"/>
      <c r="H58" s="57"/>
      <c r="I58" s="274">
        <v>657665657.8058338</v>
      </c>
      <c r="J58" s="57"/>
      <c r="K58" s="57"/>
      <c r="L58" s="57"/>
      <c r="M58" s="57"/>
      <c r="N58" s="57"/>
      <c r="O58" s="57"/>
      <c r="P58" s="57" t="s">
        <v>394</v>
      </c>
    </row>
    <row r="59" spans="2:16" ht="12.75">
      <c r="B59" s="178">
        <v>40910</v>
      </c>
      <c r="C59" s="178"/>
      <c r="D59" s="57" t="s">
        <v>629</v>
      </c>
      <c r="E59" s="57"/>
      <c r="F59" s="57"/>
      <c r="G59" s="57"/>
      <c r="H59" s="57"/>
      <c r="I59" s="274">
        <v>-112628302.03667033</v>
      </c>
      <c r="J59" s="57"/>
      <c r="K59" s="57"/>
      <c r="L59" s="57"/>
      <c r="M59" s="57"/>
      <c r="N59" s="57"/>
      <c r="O59" s="57"/>
      <c r="P59" s="57" t="s">
        <v>522</v>
      </c>
    </row>
    <row r="60" spans="2:16" ht="12.75">
      <c r="B60" s="178">
        <v>4118</v>
      </c>
      <c r="C60" s="178"/>
      <c r="D60" s="57" t="s">
        <v>395</v>
      </c>
      <c r="E60" s="57"/>
      <c r="F60" s="57"/>
      <c r="G60" s="57"/>
      <c r="H60" s="57"/>
      <c r="I60" s="274">
        <v>-2093869.997</v>
      </c>
      <c r="J60" s="57"/>
      <c r="K60" s="57"/>
      <c r="L60" s="57"/>
      <c r="M60" s="57"/>
      <c r="N60" s="57"/>
      <c r="O60" s="57"/>
      <c r="P60" s="57" t="s">
        <v>396</v>
      </c>
    </row>
    <row r="61" spans="2:16" ht="12.75">
      <c r="B61" s="178"/>
      <c r="C61" s="178"/>
      <c r="D61" s="57" t="s">
        <v>630</v>
      </c>
      <c r="E61" s="57"/>
      <c r="F61" s="57"/>
      <c r="G61" s="57"/>
      <c r="H61" s="57"/>
      <c r="I61" s="274">
        <v>-4896887.7579</v>
      </c>
      <c r="J61" s="57"/>
      <c r="K61" s="62"/>
      <c r="L61" s="57"/>
      <c r="M61" s="57"/>
      <c r="N61" s="57"/>
      <c r="O61" s="57"/>
      <c r="P61" s="57" t="s">
        <v>523</v>
      </c>
    </row>
    <row r="62" spans="2:16" ht="12.75">
      <c r="B62" s="178"/>
      <c r="C62" s="178"/>
      <c r="D62" s="57" t="s">
        <v>631</v>
      </c>
      <c r="E62" s="57"/>
      <c r="F62" s="57"/>
      <c r="G62" s="57"/>
      <c r="H62" s="57"/>
      <c r="I62" s="274">
        <v>-42201866.6666667</v>
      </c>
      <c r="J62" s="57"/>
      <c r="K62" s="63"/>
      <c r="L62" s="57"/>
      <c r="M62" s="57"/>
      <c r="N62" s="57"/>
      <c r="O62" s="57"/>
      <c r="P62" s="57" t="s">
        <v>632</v>
      </c>
    </row>
    <row r="63" spans="2:16" ht="12.75">
      <c r="B63" s="285" t="s">
        <v>397</v>
      </c>
      <c r="C63" s="285"/>
      <c r="D63" s="57" t="s">
        <v>398</v>
      </c>
      <c r="E63" s="57"/>
      <c r="F63" s="57"/>
      <c r="G63" s="57"/>
      <c r="H63" s="57"/>
      <c r="I63" s="274">
        <v>145010464.0581097</v>
      </c>
      <c r="J63" s="57"/>
      <c r="K63" s="57"/>
      <c r="L63" s="57"/>
      <c r="M63" s="57"/>
      <c r="N63" s="57"/>
      <c r="O63" s="57"/>
      <c r="P63" s="57" t="s">
        <v>399</v>
      </c>
    </row>
    <row r="64" spans="2:16" ht="12.75">
      <c r="B64" s="285" t="s">
        <v>352</v>
      </c>
      <c r="C64" s="285"/>
      <c r="D64" s="57" t="s">
        <v>400</v>
      </c>
      <c r="E64" s="57"/>
      <c r="F64" s="57"/>
      <c r="G64" s="57"/>
      <c r="H64" s="57"/>
      <c r="I64" s="274">
        <v>5288550.360452787</v>
      </c>
      <c r="J64" s="57"/>
      <c r="K64" s="57"/>
      <c r="L64" s="57"/>
      <c r="M64" s="57"/>
      <c r="N64" s="57"/>
      <c r="O64" s="57"/>
      <c r="P64" s="57" t="s">
        <v>401</v>
      </c>
    </row>
    <row r="65" spans="2:16" ht="12.75">
      <c r="B65" s="285" t="s">
        <v>402</v>
      </c>
      <c r="C65" s="285"/>
      <c r="D65" s="57" t="s">
        <v>403</v>
      </c>
      <c r="E65" s="57"/>
      <c r="F65" s="57"/>
      <c r="G65" s="57"/>
      <c r="H65" s="57"/>
      <c r="I65" s="274">
        <v>115192884.08999872</v>
      </c>
      <c r="J65" s="57"/>
      <c r="K65" s="57"/>
      <c r="L65" s="57"/>
      <c r="M65" s="57"/>
      <c r="N65" s="57"/>
      <c r="O65" s="57"/>
      <c r="P65" s="57" t="s">
        <v>399</v>
      </c>
    </row>
    <row r="66" spans="2:16" ht="12.75">
      <c r="B66" s="285" t="s">
        <v>404</v>
      </c>
      <c r="C66" s="285"/>
      <c r="D66" s="57" t="s">
        <v>405</v>
      </c>
      <c r="E66" s="57"/>
      <c r="F66" s="57"/>
      <c r="G66" s="57"/>
      <c r="H66" s="57"/>
      <c r="I66" s="274">
        <v>0</v>
      </c>
      <c r="J66" s="57"/>
      <c r="K66" s="57"/>
      <c r="L66" s="57"/>
      <c r="M66" s="57"/>
      <c r="N66" s="57"/>
      <c r="O66" s="57"/>
      <c r="P66" s="57" t="s">
        <v>399</v>
      </c>
    </row>
    <row r="67" spans="2:16" ht="12.75">
      <c r="B67" s="248" t="s">
        <v>637</v>
      </c>
      <c r="C67" s="57"/>
      <c r="D67" s="57" t="s">
        <v>406</v>
      </c>
      <c r="E67" s="57"/>
      <c r="F67" s="57"/>
      <c r="G67" s="57"/>
      <c r="H67" s="57"/>
      <c r="I67" s="274">
        <v>318615.96298433363</v>
      </c>
      <c r="J67" s="57"/>
      <c r="K67" s="57"/>
      <c r="L67" s="57"/>
      <c r="M67" s="57"/>
      <c r="N67" s="57"/>
      <c r="O67" s="57"/>
      <c r="P67" s="57" t="s">
        <v>407</v>
      </c>
    </row>
    <row r="68" spans="2:16" ht="12.75">
      <c r="B68" s="178">
        <v>406</v>
      </c>
      <c r="C68" s="178"/>
      <c r="D68" s="57" t="s">
        <v>408</v>
      </c>
      <c r="E68" s="57"/>
      <c r="F68" s="57"/>
      <c r="G68" s="57"/>
      <c r="H68" s="57"/>
      <c r="I68" s="274">
        <v>5523969.69</v>
      </c>
      <c r="J68" s="57"/>
      <c r="K68" s="57"/>
      <c r="L68" s="57"/>
      <c r="M68" s="57"/>
      <c r="N68" s="57"/>
      <c r="O68" s="57"/>
      <c r="P68" s="57" t="s">
        <v>409</v>
      </c>
    </row>
    <row r="69" spans="2:16" ht="12.75">
      <c r="B69" s="57"/>
      <c r="C69" s="57"/>
      <c r="D69" s="275" t="s">
        <v>410</v>
      </c>
      <c r="E69" s="275"/>
      <c r="F69" s="275"/>
      <c r="G69" s="275"/>
      <c r="H69" s="275"/>
      <c r="I69" s="276">
        <v>2355404036.895347</v>
      </c>
      <c r="J69" s="57"/>
      <c r="K69" s="57"/>
      <c r="L69" s="57"/>
      <c r="M69" s="57"/>
      <c r="N69" s="57"/>
      <c r="O69" s="57"/>
      <c r="P69" s="57"/>
    </row>
    <row r="70" spans="2:16" ht="12.7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2:16" ht="12.75">
      <c r="B71" s="178" t="s">
        <v>411</v>
      </c>
      <c r="C71" s="178"/>
      <c r="D71" s="57" t="s">
        <v>412</v>
      </c>
      <c r="E71" s="57"/>
      <c r="F71" s="57"/>
      <c r="G71" s="57"/>
      <c r="H71" s="57"/>
      <c r="I71" s="274">
        <v>6707674326.377191</v>
      </c>
      <c r="J71" s="57"/>
      <c r="K71" s="57"/>
      <c r="L71" s="57"/>
      <c r="M71" s="57"/>
      <c r="N71" s="57"/>
      <c r="O71" s="57"/>
      <c r="P71" s="57" t="s">
        <v>413</v>
      </c>
    </row>
    <row r="72" spans="2:16" ht="12.75">
      <c r="B72" s="178" t="s">
        <v>358</v>
      </c>
      <c r="C72" s="178"/>
      <c r="D72" s="57" t="s">
        <v>414</v>
      </c>
      <c r="E72" s="57"/>
      <c r="F72" s="57"/>
      <c r="G72" s="57"/>
      <c r="H72" s="57"/>
      <c r="I72" s="274">
        <v>151792045.04267907</v>
      </c>
      <c r="J72" s="57"/>
      <c r="K72" s="57"/>
      <c r="L72" s="57"/>
      <c r="M72" s="57"/>
      <c r="N72" s="57"/>
      <c r="O72" s="57"/>
      <c r="P72" s="57" t="s">
        <v>415</v>
      </c>
    </row>
    <row r="73" spans="2:16" ht="12.75">
      <c r="B73" s="178" t="s">
        <v>361</v>
      </c>
      <c r="C73" s="178"/>
      <c r="D73" s="57" t="s">
        <v>416</v>
      </c>
      <c r="E73" s="57"/>
      <c r="F73" s="57"/>
      <c r="G73" s="57"/>
      <c r="H73" s="57"/>
      <c r="I73" s="274">
        <v>9639729.822238047</v>
      </c>
      <c r="J73" s="57"/>
      <c r="K73" s="57"/>
      <c r="L73" s="57"/>
      <c r="M73" s="57"/>
      <c r="N73" s="57"/>
      <c r="O73" s="57"/>
      <c r="P73" s="57" t="s">
        <v>417</v>
      </c>
    </row>
    <row r="74" spans="2:16" ht="12.75">
      <c r="B74" s="178" t="s">
        <v>418</v>
      </c>
      <c r="C74" s="178"/>
      <c r="D74" s="57" t="s">
        <v>419</v>
      </c>
      <c r="E74" s="57"/>
      <c r="F74" s="57"/>
      <c r="G74" s="57"/>
      <c r="H74" s="57"/>
      <c r="I74" s="274">
        <v>3294917291.0654645</v>
      </c>
      <c r="J74" s="57"/>
      <c r="K74" s="57"/>
      <c r="L74" s="57"/>
      <c r="M74" s="57"/>
      <c r="N74" s="57"/>
      <c r="O74" s="57"/>
      <c r="P74" s="57" t="s">
        <v>420</v>
      </c>
    </row>
    <row r="75" spans="2:16" ht="12.75">
      <c r="B75" s="178">
        <v>399</v>
      </c>
      <c r="C75" s="178"/>
      <c r="D75" s="57" t="s">
        <v>296</v>
      </c>
      <c r="E75" s="57"/>
      <c r="F75" s="57"/>
      <c r="G75" s="57"/>
      <c r="H75" s="57"/>
      <c r="I75" s="274">
        <v>484883128.59981316</v>
      </c>
      <c r="J75" s="57"/>
      <c r="K75" s="57"/>
      <c r="L75" s="57"/>
      <c r="M75" s="57"/>
      <c r="N75" s="57"/>
      <c r="O75" s="57"/>
      <c r="P75" s="57" t="s">
        <v>421</v>
      </c>
    </row>
    <row r="76" spans="2:16" ht="12.75">
      <c r="B76" s="178" t="s">
        <v>422</v>
      </c>
      <c r="C76" s="178"/>
      <c r="D76" s="57" t="s">
        <v>423</v>
      </c>
      <c r="E76" s="57"/>
      <c r="F76" s="57"/>
      <c r="G76" s="57"/>
      <c r="H76" s="57"/>
      <c r="I76" s="274">
        <v>-2499070165.271841</v>
      </c>
      <c r="J76" s="57"/>
      <c r="K76" s="57"/>
      <c r="L76" s="57"/>
      <c r="M76" s="57"/>
      <c r="N76" s="57"/>
      <c r="O76" s="57"/>
      <c r="P76" s="57" t="s">
        <v>424</v>
      </c>
    </row>
    <row r="77" spans="2:16" ht="12.75">
      <c r="B77" s="178" t="s">
        <v>425</v>
      </c>
      <c r="C77" s="178"/>
      <c r="D77" s="57" t="s">
        <v>426</v>
      </c>
      <c r="E77" s="57"/>
      <c r="F77" s="57"/>
      <c r="G77" s="57"/>
      <c r="H77" s="57"/>
      <c r="I77" s="274">
        <v>-554126093.5663208</v>
      </c>
      <c r="J77" s="57"/>
      <c r="K77" s="57"/>
      <c r="L77" s="57"/>
      <c r="M77" s="57"/>
      <c r="N77" s="57"/>
      <c r="O77" s="57"/>
      <c r="P77" s="57" t="s">
        <v>424</v>
      </c>
    </row>
    <row r="78" spans="2:16" ht="12.75">
      <c r="B78" s="178" t="s">
        <v>427</v>
      </c>
      <c r="C78" s="178"/>
      <c r="D78" s="57" t="s">
        <v>428</v>
      </c>
      <c r="E78" s="57"/>
      <c r="F78" s="57"/>
      <c r="G78" s="57"/>
      <c r="H78" s="57"/>
      <c r="I78" s="274">
        <v>-156834930.11645955</v>
      </c>
      <c r="J78" s="57"/>
      <c r="K78" s="57"/>
      <c r="L78" s="57"/>
      <c r="M78" s="57"/>
      <c r="N78" s="57"/>
      <c r="O78" s="57"/>
      <c r="P78" s="57" t="s">
        <v>429</v>
      </c>
    </row>
    <row r="79" spans="2:16" ht="12.75">
      <c r="B79" s="178" t="s">
        <v>364</v>
      </c>
      <c r="C79" s="178"/>
      <c r="D79" s="57" t="s">
        <v>430</v>
      </c>
      <c r="E79" s="57"/>
      <c r="F79" s="57"/>
      <c r="G79" s="57"/>
      <c r="H79" s="57"/>
      <c r="I79" s="274">
        <v>-49812380.158560105</v>
      </c>
      <c r="J79" s="57"/>
      <c r="K79" s="57"/>
      <c r="L79" s="57"/>
      <c r="M79" s="57"/>
      <c r="N79" s="57"/>
      <c r="O79" s="57"/>
      <c r="P79" s="57" t="s">
        <v>431</v>
      </c>
    </row>
    <row r="80" spans="2:16" ht="12.75">
      <c r="B80" s="248" t="s">
        <v>636</v>
      </c>
      <c r="C80" s="57"/>
      <c r="D80" s="57" t="s">
        <v>432</v>
      </c>
      <c r="E80" s="57"/>
      <c r="F80" s="57"/>
      <c r="G80" s="57"/>
      <c r="H80" s="57"/>
      <c r="I80" s="274">
        <v>-4185439.080297607</v>
      </c>
      <c r="J80" s="57"/>
      <c r="K80" s="57"/>
      <c r="L80" s="57"/>
      <c r="M80" s="57"/>
      <c r="N80" s="57"/>
      <c r="O80" s="57"/>
      <c r="P80" s="57" t="s">
        <v>433</v>
      </c>
    </row>
    <row r="81" spans="2:16" ht="12.75">
      <c r="B81" s="178">
        <v>114</v>
      </c>
      <c r="C81" s="178"/>
      <c r="D81" s="57" t="s">
        <v>434</v>
      </c>
      <c r="E81" s="57"/>
      <c r="F81" s="57"/>
      <c r="G81" s="57"/>
      <c r="H81" s="57"/>
      <c r="I81" s="274">
        <v>159175508.02</v>
      </c>
      <c r="J81" s="57"/>
      <c r="K81" s="57"/>
      <c r="L81" s="57"/>
      <c r="M81" s="57"/>
      <c r="N81" s="57"/>
      <c r="O81" s="57"/>
      <c r="P81" s="57" t="s">
        <v>435</v>
      </c>
    </row>
    <row r="82" spans="2:16" ht="12.75">
      <c r="B82" s="178">
        <v>115</v>
      </c>
      <c r="C82" s="178"/>
      <c r="D82" s="57" t="s">
        <v>436</v>
      </c>
      <c r="E82" s="57"/>
      <c r="F82" s="57"/>
      <c r="G82" s="57"/>
      <c r="H82" s="57"/>
      <c r="I82" s="274">
        <v>-112432873.89499985</v>
      </c>
      <c r="J82" s="57"/>
      <c r="K82" s="57"/>
      <c r="L82" s="57"/>
      <c r="M82" s="57"/>
      <c r="N82" s="57"/>
      <c r="O82" s="57"/>
      <c r="P82" s="57" t="s">
        <v>435</v>
      </c>
    </row>
    <row r="83" spans="2:16" ht="12.75">
      <c r="B83" s="178">
        <v>151</v>
      </c>
      <c r="C83" s="178"/>
      <c r="D83" s="57" t="s">
        <v>437</v>
      </c>
      <c r="E83" s="57"/>
      <c r="F83" s="57"/>
      <c r="G83" s="57"/>
      <c r="H83" s="57"/>
      <c r="I83" s="274">
        <v>250010794.55123395</v>
      </c>
      <c r="J83" s="57"/>
      <c r="K83" s="57"/>
      <c r="L83" s="57"/>
      <c r="M83" s="57"/>
      <c r="N83" s="57"/>
      <c r="O83" s="57"/>
      <c r="P83" s="57" t="s">
        <v>438</v>
      </c>
    </row>
    <row r="84" spans="2:16" ht="12.75">
      <c r="B84" s="178" t="s">
        <v>439</v>
      </c>
      <c r="C84" s="178"/>
      <c r="D84" s="57" t="s">
        <v>440</v>
      </c>
      <c r="E84" s="57"/>
      <c r="F84" s="57"/>
      <c r="G84" s="57"/>
      <c r="H84" s="57"/>
      <c r="I84" s="274">
        <v>-6162268.923076924</v>
      </c>
      <c r="J84" s="57"/>
      <c r="K84" s="57"/>
      <c r="L84" s="57"/>
      <c r="M84" s="57"/>
      <c r="N84" s="57"/>
      <c r="O84" s="57"/>
      <c r="P84" s="57" t="s">
        <v>438</v>
      </c>
    </row>
    <row r="85" spans="2:16" ht="12.75">
      <c r="B85" s="178">
        <v>253.98</v>
      </c>
      <c r="C85" s="178"/>
      <c r="D85" s="57" t="s">
        <v>395</v>
      </c>
      <c r="E85" s="57"/>
      <c r="F85" s="57"/>
      <c r="G85" s="57"/>
      <c r="H85" s="57"/>
      <c r="I85" s="274">
        <v>-1812367.6496666665</v>
      </c>
      <c r="J85" s="57"/>
      <c r="K85" s="57"/>
      <c r="L85" s="57"/>
      <c r="M85" s="57"/>
      <c r="N85" s="57"/>
      <c r="O85" s="57"/>
      <c r="P85" s="57" t="s">
        <v>441</v>
      </c>
    </row>
    <row r="86" spans="2:16" ht="12.75">
      <c r="B86" s="178">
        <v>154</v>
      </c>
      <c r="C86" s="178"/>
      <c r="D86" s="57" t="s">
        <v>442</v>
      </c>
      <c r="E86" s="57"/>
      <c r="F86" s="57"/>
      <c r="G86" s="57"/>
      <c r="H86" s="57"/>
      <c r="I86" s="274">
        <v>85138680.74500002</v>
      </c>
      <c r="J86" s="57"/>
      <c r="K86" s="64"/>
      <c r="L86" s="57"/>
      <c r="M86" s="57"/>
      <c r="N86" s="57"/>
      <c r="O86" s="57"/>
      <c r="P86" s="57" t="s">
        <v>438</v>
      </c>
    </row>
    <row r="87" spans="2:16" ht="12.75">
      <c r="B87" s="178">
        <v>154</v>
      </c>
      <c r="C87" s="178"/>
      <c r="D87" s="57" t="s">
        <v>443</v>
      </c>
      <c r="E87" s="57"/>
      <c r="F87" s="57"/>
      <c r="G87" s="57"/>
      <c r="H87" s="57"/>
      <c r="I87" s="274">
        <v>0</v>
      </c>
      <c r="J87" s="57"/>
      <c r="K87" s="65"/>
      <c r="L87" s="57"/>
      <c r="M87" s="57"/>
      <c r="N87" s="57"/>
      <c r="O87" s="57"/>
      <c r="P87" s="57"/>
    </row>
    <row r="88" spans="2:16" ht="12.75">
      <c r="B88" s="57"/>
      <c r="C88" s="57"/>
      <c r="D88" s="275" t="s">
        <v>444</v>
      </c>
      <c r="E88" s="275"/>
      <c r="F88" s="275"/>
      <c r="G88" s="275"/>
      <c r="H88" s="275"/>
      <c r="I88" s="276">
        <v>7758794985.562398</v>
      </c>
      <c r="J88" s="57"/>
      <c r="K88" s="57"/>
      <c r="L88" s="57"/>
      <c r="M88" s="57"/>
      <c r="N88" s="57"/>
      <c r="O88" s="57"/>
      <c r="P88" s="57"/>
    </row>
    <row r="89" spans="2:16" ht="12.75">
      <c r="B89" s="57"/>
      <c r="C89" s="57"/>
      <c r="D89" s="57" t="s">
        <v>372</v>
      </c>
      <c r="E89" s="57"/>
      <c r="F89" s="57"/>
      <c r="G89" s="57"/>
      <c r="H89" s="57"/>
      <c r="I89" s="286">
        <v>0.11165935032635498</v>
      </c>
      <c r="J89" s="57"/>
      <c r="K89" s="57"/>
      <c r="L89" s="57"/>
      <c r="M89" s="57"/>
      <c r="N89" s="57"/>
      <c r="O89" s="57"/>
      <c r="P89" s="57"/>
    </row>
    <row r="90" spans="2:16" ht="12.75">
      <c r="B90" s="57"/>
      <c r="C90" s="57"/>
      <c r="D90" s="275" t="s">
        <v>373</v>
      </c>
      <c r="E90" s="275"/>
      <c r="F90" s="275"/>
      <c r="G90" s="275"/>
      <c r="H90" s="275"/>
      <c r="I90" s="278">
        <v>866342007.4032781</v>
      </c>
      <c r="J90" s="57"/>
      <c r="K90" s="57"/>
      <c r="L90" s="57"/>
      <c r="M90" s="57"/>
      <c r="N90" s="57"/>
      <c r="O90" s="57"/>
      <c r="P90" s="57"/>
    </row>
    <row r="91" spans="2:16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2:16" ht="12.75">
      <c r="B92" s="57"/>
      <c r="C92" s="57"/>
      <c r="D92" s="275" t="s">
        <v>374</v>
      </c>
      <c r="E92" s="275"/>
      <c r="F92" s="275"/>
      <c r="G92" s="275"/>
      <c r="H92" s="275"/>
      <c r="I92" s="57"/>
      <c r="J92" s="57"/>
      <c r="K92" s="57"/>
      <c r="L92" s="57"/>
      <c r="M92" s="57"/>
      <c r="N92" s="57"/>
      <c r="O92" s="57"/>
      <c r="P92" s="57"/>
    </row>
    <row r="93" spans="2:16" ht="13.5" thickBot="1">
      <c r="B93" s="57"/>
      <c r="C93" s="57"/>
      <c r="D93" s="275" t="s">
        <v>383</v>
      </c>
      <c r="E93" s="275"/>
      <c r="F93" s="275"/>
      <c r="G93" s="275"/>
      <c r="H93" s="275"/>
      <c r="I93" s="279">
        <v>3221746044.298625</v>
      </c>
      <c r="J93" s="57"/>
      <c r="K93" s="98">
        <v>69172369.8731403</v>
      </c>
      <c r="L93" s="57"/>
      <c r="M93" s="280">
        <v>46.5756204421967</v>
      </c>
      <c r="N93" s="57"/>
      <c r="O93" s="57"/>
      <c r="P93" s="248" t="s">
        <v>376</v>
      </c>
    </row>
    <row r="94" spans="2:16" ht="13.5" thickTop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2:16" ht="13.5" thickBo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287"/>
    </row>
    <row r="96" spans="2:16" ht="13.5" thickBot="1">
      <c r="B96" s="288"/>
      <c r="C96" s="288"/>
      <c r="D96" s="289" t="s">
        <v>445</v>
      </c>
      <c r="E96" s="289"/>
      <c r="F96" s="289"/>
      <c r="G96" s="289"/>
      <c r="H96" s="289"/>
      <c r="I96" s="290">
        <v>3414044615.805192</v>
      </c>
      <c r="J96" s="289"/>
      <c r="K96" s="290">
        <v>73719424.93483351</v>
      </c>
      <c r="L96" s="289"/>
      <c r="M96" s="291">
        <v>46.31133000322695</v>
      </c>
      <c r="N96" s="291"/>
      <c r="O96" s="291"/>
      <c r="P96" s="291"/>
    </row>
    <row r="97" spans="9:13" ht="12.75">
      <c r="I97" t="s">
        <v>461</v>
      </c>
      <c r="K97" t="s">
        <v>461</v>
      </c>
      <c r="M97" t="s">
        <v>461</v>
      </c>
    </row>
  </sheetData>
  <sheetProtection/>
  <printOptions/>
  <pageMargins left="0.99" right="0.75" top="0.78" bottom="0.85" header="0.5" footer="0.33"/>
  <pageSetup fitToHeight="1" fitToWidth="1" horizontalDpi="600" verticalDpi="600" orientation="portrait" scale="54" r:id="rId1"/>
  <headerFooter alignWithMargins="0">
    <oddFooter>&amp;CPage 11.&amp;P+21
ALLOCATIONS USING PRO FORMA LOADS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80" zoomScaleNormal="80" zoomScalePageLayoutView="0" workbookViewId="0" topLeftCell="A1">
      <selection activeCell="I28" sqref="I28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5.7109375" style="0" customWidth="1"/>
    <col min="4" max="4" width="13.28125" style="0" customWidth="1"/>
    <col min="5" max="5" width="8.57421875" style="0" customWidth="1"/>
    <col min="6" max="6" width="6.57421875" style="0" customWidth="1"/>
    <col min="7" max="8" width="8.57421875" style="0" customWidth="1"/>
    <col min="9" max="9" width="19.421875" style="0" bestFit="1" customWidth="1"/>
    <col min="10" max="10" width="1.421875" style="0" customWidth="1"/>
    <col min="11" max="11" width="14.57421875" style="0" customWidth="1"/>
    <col min="12" max="12" width="1.421875" style="0" customWidth="1"/>
    <col min="13" max="13" width="14.57421875" style="0" customWidth="1"/>
    <col min="14" max="14" width="1.421875" style="0" customWidth="1"/>
    <col min="15" max="15" width="14.57421875" style="0" customWidth="1"/>
    <col min="16" max="16" width="22.00390625" style="0" bestFit="1" customWidth="1"/>
  </cols>
  <sheetData>
    <row r="1" ht="12.75">
      <c r="B1" s="275" t="s">
        <v>642</v>
      </c>
    </row>
    <row r="2" spans="2:3" ht="12.75">
      <c r="B2" s="2" t="s">
        <v>342</v>
      </c>
      <c r="C2" s="2"/>
    </row>
    <row r="3" spans="2:3" ht="12.75">
      <c r="B3" s="39" t="s">
        <v>645</v>
      </c>
      <c r="C3" s="39"/>
    </row>
    <row r="4" spans="2:3" ht="12.75">
      <c r="B4" s="40" t="s">
        <v>633</v>
      </c>
      <c r="C4" s="40"/>
    </row>
    <row r="6" spans="2:16" ht="27">
      <c r="B6" s="273" t="s">
        <v>638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2:3" ht="12.75">
      <c r="B7" s="2" t="s">
        <v>343</v>
      </c>
      <c r="C7" s="2"/>
    </row>
    <row r="9" spans="2:16" ht="13.5" thickBot="1">
      <c r="B9" s="41" t="s">
        <v>344</v>
      </c>
      <c r="C9" s="41"/>
      <c r="D9" s="41" t="s">
        <v>345</v>
      </c>
      <c r="E9" s="41"/>
      <c r="F9" s="41"/>
      <c r="G9" s="41"/>
      <c r="H9" s="41"/>
      <c r="I9" s="59" t="s">
        <v>346</v>
      </c>
      <c r="J9" s="59"/>
      <c r="K9" s="59" t="s">
        <v>650</v>
      </c>
      <c r="L9" s="59"/>
      <c r="M9" s="59" t="s">
        <v>651</v>
      </c>
      <c r="N9" s="59"/>
      <c r="O9" s="59" t="s">
        <v>347</v>
      </c>
      <c r="P9" s="42" t="s">
        <v>348</v>
      </c>
    </row>
    <row r="10" spans="2:16" ht="12.75">
      <c r="B10" t="s">
        <v>349</v>
      </c>
      <c r="D10" t="s">
        <v>350</v>
      </c>
      <c r="I10" s="292">
        <v>39457822.629732974</v>
      </c>
      <c r="P10" t="s">
        <v>351</v>
      </c>
    </row>
    <row r="11" spans="2:16" ht="12.75">
      <c r="B11" t="s">
        <v>352</v>
      </c>
      <c r="D11" t="s">
        <v>353</v>
      </c>
      <c r="I11" s="293">
        <v>20289330.060959842</v>
      </c>
      <c r="P11" t="s">
        <v>354</v>
      </c>
    </row>
    <row r="12" spans="2:16" ht="12.75">
      <c r="B12" s="246" t="s">
        <v>635</v>
      </c>
      <c r="D12" t="s">
        <v>355</v>
      </c>
      <c r="I12" s="46">
        <v>13302211.083697809</v>
      </c>
      <c r="P12" t="s">
        <v>356</v>
      </c>
    </row>
    <row r="13" spans="4:9" ht="12.75">
      <c r="D13" s="2" t="s">
        <v>357</v>
      </c>
      <c r="E13" s="2"/>
      <c r="F13" s="2"/>
      <c r="G13" s="2"/>
      <c r="H13" s="2"/>
      <c r="I13" s="44">
        <v>73049363.77439062</v>
      </c>
    </row>
    <row r="15" spans="2:16" ht="12.75">
      <c r="B15" t="s">
        <v>358</v>
      </c>
      <c r="D15" t="s">
        <v>359</v>
      </c>
      <c r="I15" s="293">
        <v>692794304.6654158</v>
      </c>
      <c r="P15" t="s">
        <v>360</v>
      </c>
    </row>
    <row r="16" spans="2:16" ht="12.75">
      <c r="B16" s="45" t="s">
        <v>514</v>
      </c>
      <c r="C16" s="45"/>
      <c r="D16" t="s">
        <v>362</v>
      </c>
      <c r="I16" s="293">
        <v>177465078.5206869</v>
      </c>
      <c r="P16" t="s">
        <v>363</v>
      </c>
    </row>
    <row r="17" spans="2:16" ht="12.75">
      <c r="B17" t="s">
        <v>364</v>
      </c>
      <c r="D17" t="s">
        <v>365</v>
      </c>
      <c r="I17" s="293">
        <v>-207703555.69954908</v>
      </c>
      <c r="P17" t="s">
        <v>366</v>
      </c>
    </row>
    <row r="18" spans="2:16" ht="12.75">
      <c r="B18" s="246" t="s">
        <v>636</v>
      </c>
      <c r="D18" t="s">
        <v>367</v>
      </c>
      <c r="I18" s="293">
        <v>-20541038.385779466</v>
      </c>
      <c r="P18" t="s">
        <v>368</v>
      </c>
    </row>
    <row r="19" spans="2:16" ht="12.75">
      <c r="B19" s="45">
        <v>154</v>
      </c>
      <c r="C19" s="45"/>
      <c r="D19" t="s">
        <v>369</v>
      </c>
      <c r="I19" s="46">
        <v>-1859.7</v>
      </c>
      <c r="P19" t="s">
        <v>370</v>
      </c>
    </row>
    <row r="20" spans="4:9" ht="12.75">
      <c r="D20" s="2" t="s">
        <v>371</v>
      </c>
      <c r="E20" s="2"/>
      <c r="F20" s="2"/>
      <c r="G20" s="2"/>
      <c r="H20" s="2"/>
      <c r="I20" s="44">
        <v>642012929.400774</v>
      </c>
    </row>
    <row r="21" spans="4:9" ht="12.75">
      <c r="D21" t="s">
        <v>372</v>
      </c>
      <c r="I21" s="139">
        <v>0.11165935032635498</v>
      </c>
    </row>
    <row r="22" spans="4:9" ht="12.75">
      <c r="D22" s="2" t="s">
        <v>373</v>
      </c>
      <c r="E22" s="2"/>
      <c r="F22" s="2"/>
      <c r="G22" s="2"/>
      <c r="H22" s="2"/>
      <c r="I22" s="44">
        <v>71686746.59801044</v>
      </c>
    </row>
    <row r="24" spans="4:8" ht="12.75">
      <c r="D24" s="2" t="s">
        <v>374</v>
      </c>
      <c r="E24" s="2"/>
      <c r="F24" s="2"/>
      <c r="G24" s="2"/>
      <c r="H24" s="2"/>
    </row>
    <row r="25" spans="4:16" ht="13.5" thickBot="1">
      <c r="D25" s="2" t="s">
        <v>375</v>
      </c>
      <c r="E25" s="2"/>
      <c r="F25" s="2"/>
      <c r="G25" s="2"/>
      <c r="H25" s="2"/>
      <c r="I25" s="47">
        <v>144736110.37240106</v>
      </c>
      <c r="K25" s="138">
        <v>3568411.2170595448</v>
      </c>
      <c r="M25" s="48">
        <v>40.56037871433075</v>
      </c>
      <c r="O25" s="49">
        <v>-12494713.565685704</v>
      </c>
      <c r="P25" s="246" t="s">
        <v>376</v>
      </c>
    </row>
    <row r="26" ht="13.5" thickTop="1"/>
    <row r="29" spans="2:3" ht="12.75">
      <c r="B29" s="2" t="s">
        <v>377</v>
      </c>
      <c r="C29" s="2"/>
    </row>
    <row r="31" spans="2:16" ht="13.5" thickBot="1">
      <c r="B31" s="41" t="s">
        <v>344</v>
      </c>
      <c r="C31" s="41"/>
      <c r="D31" s="41" t="s">
        <v>345</v>
      </c>
      <c r="E31" s="41"/>
      <c r="F31" s="41"/>
      <c r="G31" s="41"/>
      <c r="H31" s="41"/>
      <c r="I31" s="59" t="s">
        <v>346</v>
      </c>
      <c r="J31" s="59"/>
      <c r="K31" s="59" t="s">
        <v>650</v>
      </c>
      <c r="L31" s="59"/>
      <c r="M31" s="59" t="s">
        <v>651</v>
      </c>
      <c r="N31" s="59"/>
      <c r="O31" s="59" t="s">
        <v>347</v>
      </c>
      <c r="P31" s="42" t="s">
        <v>348</v>
      </c>
    </row>
    <row r="32" spans="2:16" ht="12.75">
      <c r="B32" s="45">
        <v>555</v>
      </c>
      <c r="C32" s="45"/>
      <c r="D32" t="s">
        <v>378</v>
      </c>
      <c r="I32" s="294">
        <v>5793145.210000002</v>
      </c>
      <c r="K32" s="138">
        <v>358209.3719083</v>
      </c>
      <c r="M32" s="140">
        <v>16.172511565339562</v>
      </c>
      <c r="O32" s="60">
        <v>-9990224.828248238</v>
      </c>
      <c r="P32" t="s">
        <v>379</v>
      </c>
    </row>
    <row r="33" spans="2:16" ht="12.75">
      <c r="B33" s="45"/>
      <c r="C33" s="45"/>
      <c r="D33" t="s">
        <v>380</v>
      </c>
      <c r="I33" s="137">
        <v>-6550957.050000002</v>
      </c>
      <c r="K33" s="50"/>
      <c r="L33" s="50"/>
      <c r="M33" s="50"/>
      <c r="O33" s="137">
        <v>-6550957.050000002</v>
      </c>
      <c r="P33" t="s">
        <v>379</v>
      </c>
    </row>
    <row r="34" spans="2:15" ht="12.75">
      <c r="B34" s="45"/>
      <c r="C34" s="45"/>
      <c r="I34" s="49">
        <v>-757811.8399999999</v>
      </c>
      <c r="O34" s="49">
        <v>-16541181.87824824</v>
      </c>
    </row>
    <row r="35" spans="2:3" ht="12.75">
      <c r="B35" s="45"/>
      <c r="C35" s="45"/>
    </row>
    <row r="36" spans="2:3" ht="12.75">
      <c r="B36" s="2" t="s">
        <v>381</v>
      </c>
      <c r="C36" s="2"/>
    </row>
    <row r="37" spans="2:3" ht="12.75">
      <c r="B37" s="45"/>
      <c r="C37" s="45"/>
    </row>
    <row r="38" spans="2:16" ht="13.5" thickBot="1">
      <c r="B38" s="41" t="s">
        <v>344</v>
      </c>
      <c r="C38" s="41"/>
      <c r="D38" s="41" t="s">
        <v>345</v>
      </c>
      <c r="E38" s="41"/>
      <c r="F38" s="41"/>
      <c r="G38" s="41"/>
      <c r="H38" s="41"/>
      <c r="I38" s="59" t="s">
        <v>346</v>
      </c>
      <c r="J38" s="59"/>
      <c r="K38" s="59" t="s">
        <v>650</v>
      </c>
      <c r="L38" s="59"/>
      <c r="M38" s="59" t="s">
        <v>651</v>
      </c>
      <c r="N38" s="59"/>
      <c r="O38" s="59" t="s">
        <v>347</v>
      </c>
      <c r="P38" s="42" t="s">
        <v>348</v>
      </c>
    </row>
    <row r="39" spans="2:15" ht="12.75">
      <c r="B39" s="45">
        <v>555</v>
      </c>
      <c r="C39" s="45"/>
      <c r="D39" t="s">
        <v>515</v>
      </c>
      <c r="I39" s="295"/>
      <c r="K39" s="295"/>
      <c r="M39" s="296"/>
      <c r="O39" s="297"/>
    </row>
    <row r="40" spans="2:15" ht="12.75">
      <c r="B40" s="45">
        <v>555</v>
      </c>
      <c r="C40" s="45"/>
      <c r="D40" t="s">
        <v>516</v>
      </c>
      <c r="I40" s="295"/>
      <c r="K40" s="295"/>
      <c r="M40" s="296"/>
      <c r="O40" s="297"/>
    </row>
    <row r="41" spans="2:15" ht="12.75">
      <c r="B41" s="45">
        <v>555</v>
      </c>
      <c r="C41" s="45"/>
      <c r="D41" t="s">
        <v>517</v>
      </c>
      <c r="I41" s="298"/>
      <c r="J41" s="50"/>
      <c r="K41" s="298"/>
      <c r="L41" s="50"/>
      <c r="M41" s="296"/>
      <c r="N41" s="50"/>
      <c r="O41" s="297"/>
    </row>
    <row r="42" spans="2:15" ht="12.75">
      <c r="B42" s="45">
        <v>555</v>
      </c>
      <c r="C42" s="45"/>
      <c r="D42" t="s">
        <v>518</v>
      </c>
      <c r="I42" s="298"/>
      <c r="J42" s="50"/>
      <c r="K42" s="298"/>
      <c r="L42" s="50"/>
      <c r="M42" s="296"/>
      <c r="N42" s="50"/>
      <c r="O42" s="297"/>
    </row>
    <row r="43" spans="2:15" ht="12.75">
      <c r="B43" s="45">
        <v>555</v>
      </c>
      <c r="C43" s="45"/>
      <c r="D43" t="s">
        <v>519</v>
      </c>
      <c r="I43" s="298"/>
      <c r="J43" s="50"/>
      <c r="K43" s="298"/>
      <c r="L43" s="50"/>
      <c r="M43" s="296"/>
      <c r="N43" s="50"/>
      <c r="O43" s="297"/>
    </row>
    <row r="44" spans="2:15" ht="12.75">
      <c r="B44" s="45">
        <v>555</v>
      </c>
      <c r="C44" s="45"/>
      <c r="D44" t="s">
        <v>520</v>
      </c>
      <c r="I44" s="298"/>
      <c r="K44" s="298"/>
      <c r="M44" s="296"/>
      <c r="O44" s="297"/>
    </row>
    <row r="45" spans="2:15" ht="12.75">
      <c r="B45" s="45">
        <v>555</v>
      </c>
      <c r="C45" s="45"/>
      <c r="D45" t="s">
        <v>521</v>
      </c>
      <c r="I45" s="299"/>
      <c r="K45" s="299"/>
      <c r="M45" s="300"/>
      <c r="O45" s="301"/>
    </row>
    <row r="46" spans="2:16" ht="12.75">
      <c r="B46" s="45"/>
      <c r="C46" s="45"/>
      <c r="D46" t="s">
        <v>382</v>
      </c>
      <c r="I46" s="138">
        <v>0</v>
      </c>
      <c r="K46" s="138">
        <v>0</v>
      </c>
      <c r="M46" s="140"/>
      <c r="O46" s="60">
        <v>0</v>
      </c>
      <c r="P46" t="s">
        <v>379</v>
      </c>
    </row>
    <row r="47" spans="2:3" ht="12.75">
      <c r="B47" s="45"/>
      <c r="C47" s="45"/>
    </row>
    <row r="48" spans="2:3" ht="12.75">
      <c r="B48" s="45"/>
      <c r="C48" s="45"/>
    </row>
    <row r="49" spans="2:15" ht="12.75">
      <c r="B49" s="178"/>
      <c r="C49" s="17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2:15" ht="12.75">
      <c r="B50" s="198" t="s">
        <v>383</v>
      </c>
      <c r="C50" s="19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2:15" ht="12.75">
      <c r="B51" s="178" t="s">
        <v>384</v>
      </c>
      <c r="C51" s="178"/>
      <c r="D51" s="57"/>
      <c r="E51" s="57"/>
      <c r="F51" s="57"/>
      <c r="G51" s="57"/>
      <c r="H51" s="57"/>
      <c r="I51" s="274"/>
      <c r="J51" s="57"/>
      <c r="K51" s="57"/>
      <c r="L51" s="57"/>
      <c r="M51" s="57"/>
      <c r="N51" s="57"/>
      <c r="O51" s="57"/>
    </row>
    <row r="52" spans="2:15" ht="12.75">
      <c r="B52" s="178"/>
      <c r="C52" s="17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2:16" ht="13.5" thickBot="1">
      <c r="B53" s="42" t="s">
        <v>344</v>
      </c>
      <c r="C53" s="42"/>
      <c r="D53" s="42" t="s">
        <v>345</v>
      </c>
      <c r="E53" s="42"/>
      <c r="F53" s="42"/>
      <c r="G53" s="42"/>
      <c r="H53" s="42"/>
      <c r="I53" s="304" t="s">
        <v>346</v>
      </c>
      <c r="J53" s="304"/>
      <c r="K53" s="304" t="s">
        <v>650</v>
      </c>
      <c r="L53" s="304"/>
      <c r="M53" s="304" t="s">
        <v>651</v>
      </c>
      <c r="N53" s="42"/>
      <c r="O53" s="42"/>
      <c r="P53" s="42" t="s">
        <v>348</v>
      </c>
    </row>
    <row r="54" spans="1:16" ht="12.75">
      <c r="A54" s="57"/>
      <c r="B54" s="285" t="s">
        <v>385</v>
      </c>
      <c r="C54" s="285"/>
      <c r="D54" s="57" t="s">
        <v>386</v>
      </c>
      <c r="E54" s="57"/>
      <c r="F54" s="57"/>
      <c r="G54" s="57"/>
      <c r="H54" s="57"/>
      <c r="I54" s="274">
        <v>1109704854.8097632</v>
      </c>
      <c r="J54" s="57"/>
      <c r="K54" s="98"/>
      <c r="L54" s="98"/>
      <c r="M54" s="98"/>
      <c r="N54" s="57"/>
      <c r="O54" s="57"/>
      <c r="P54" s="57" t="s">
        <v>387</v>
      </c>
    </row>
    <row r="55" spans="2:16" ht="12.75">
      <c r="B55" s="285" t="s">
        <v>349</v>
      </c>
      <c r="C55" s="285"/>
      <c r="D55" s="57" t="s">
        <v>388</v>
      </c>
      <c r="E55" s="57"/>
      <c r="F55" s="57"/>
      <c r="G55" s="57"/>
      <c r="H55" s="57"/>
      <c r="I55" s="274">
        <v>9192630.545569459</v>
      </c>
      <c r="J55" s="57"/>
      <c r="K55" s="57"/>
      <c r="L55" s="57"/>
      <c r="M55" s="57"/>
      <c r="N55" s="57"/>
      <c r="O55" s="57"/>
      <c r="P55" t="s">
        <v>389</v>
      </c>
    </row>
    <row r="56" spans="1:16" ht="12.75">
      <c r="A56" s="57"/>
      <c r="B56" s="285" t="s">
        <v>390</v>
      </c>
      <c r="C56" s="285"/>
      <c r="D56" s="57" t="s">
        <v>391</v>
      </c>
      <c r="E56" s="57"/>
      <c r="F56" s="57"/>
      <c r="G56" s="57"/>
      <c r="H56" s="57"/>
      <c r="I56" s="274">
        <v>95893327.77909398</v>
      </c>
      <c r="J56" s="57"/>
      <c r="K56" s="57"/>
      <c r="L56" s="57"/>
      <c r="M56" s="57"/>
      <c r="N56" s="57"/>
      <c r="O56" s="57"/>
      <c r="P56" s="57" t="s">
        <v>392</v>
      </c>
    </row>
    <row r="57" spans="1:16" ht="12.75">
      <c r="A57" s="57"/>
      <c r="B57" s="178">
        <v>555</v>
      </c>
      <c r="C57" s="178"/>
      <c r="D57" s="57" t="s">
        <v>393</v>
      </c>
      <c r="E57" s="57"/>
      <c r="F57" s="57"/>
      <c r="G57" s="57"/>
      <c r="H57" s="57"/>
      <c r="I57" s="305">
        <v>108825072.02</v>
      </c>
      <c r="J57" s="57"/>
      <c r="K57" s="57"/>
      <c r="L57" s="57"/>
      <c r="M57" s="57"/>
      <c r="N57" s="57"/>
      <c r="O57" s="57"/>
      <c r="P57" s="57" t="s">
        <v>394</v>
      </c>
    </row>
    <row r="58" spans="1:16" ht="12.75">
      <c r="A58" s="57"/>
      <c r="B58" s="178">
        <v>40910</v>
      </c>
      <c r="C58" s="178"/>
      <c r="D58" s="248" t="s">
        <v>629</v>
      </c>
      <c r="E58" s="57"/>
      <c r="F58" s="57"/>
      <c r="G58" s="57"/>
      <c r="H58" s="57"/>
      <c r="I58" s="305">
        <v>0</v>
      </c>
      <c r="J58" s="57"/>
      <c r="K58" s="57"/>
      <c r="L58" s="57"/>
      <c r="M58" s="57"/>
      <c r="N58" s="57"/>
      <c r="O58" s="57"/>
      <c r="P58" s="57" t="s">
        <v>522</v>
      </c>
    </row>
    <row r="59" spans="1:16" ht="12.75">
      <c r="A59" s="57"/>
      <c r="B59" s="178">
        <v>4118</v>
      </c>
      <c r="C59" s="178"/>
      <c r="D59" s="57" t="s">
        <v>395</v>
      </c>
      <c r="E59" s="57"/>
      <c r="F59" s="57"/>
      <c r="G59" s="57"/>
      <c r="H59" s="57"/>
      <c r="I59" s="274">
        <v>-2093869.997</v>
      </c>
      <c r="J59" s="57"/>
      <c r="K59" s="57"/>
      <c r="L59" s="57"/>
      <c r="M59" s="57"/>
      <c r="N59" s="57"/>
      <c r="O59" s="57"/>
      <c r="P59" s="57" t="s">
        <v>396</v>
      </c>
    </row>
    <row r="60" spans="2:16" ht="12.75">
      <c r="B60" s="178"/>
      <c r="C60" s="178"/>
      <c r="D60" s="248" t="s">
        <v>630</v>
      </c>
      <c r="E60" s="57"/>
      <c r="F60" s="57"/>
      <c r="G60" s="57"/>
      <c r="H60" s="57"/>
      <c r="I60" s="274">
        <v>-4896887.7579</v>
      </c>
      <c r="J60" s="57"/>
      <c r="K60" s="62"/>
      <c r="L60" s="57"/>
      <c r="M60" s="57"/>
      <c r="N60" s="57"/>
      <c r="O60" s="57"/>
      <c r="P60" t="s">
        <v>523</v>
      </c>
    </row>
    <row r="61" spans="2:16" ht="12.75">
      <c r="B61" s="178"/>
      <c r="C61" s="178"/>
      <c r="D61" s="248" t="s">
        <v>631</v>
      </c>
      <c r="E61" s="57"/>
      <c r="F61" s="57"/>
      <c r="G61" s="57"/>
      <c r="H61" s="57"/>
      <c r="I61" s="306">
        <v>-141115.66520455692</v>
      </c>
      <c r="J61" s="57"/>
      <c r="K61" s="63"/>
      <c r="L61" s="57"/>
      <c r="M61" s="57"/>
      <c r="N61" s="57"/>
      <c r="O61" s="57"/>
      <c r="P61" s="246" t="s">
        <v>632</v>
      </c>
    </row>
    <row r="62" spans="1:16" ht="12.75">
      <c r="A62" s="57"/>
      <c r="B62" s="285" t="s">
        <v>397</v>
      </c>
      <c r="C62" s="285"/>
      <c r="D62" s="57" t="s">
        <v>398</v>
      </c>
      <c r="E62" s="57"/>
      <c r="F62" s="57"/>
      <c r="G62" s="57"/>
      <c r="H62" s="57"/>
      <c r="I62" s="274">
        <v>144385741.69904596</v>
      </c>
      <c r="J62" s="57"/>
      <c r="K62" s="98"/>
      <c r="L62" s="98"/>
      <c r="M62" s="98"/>
      <c r="N62" s="57"/>
      <c r="O62" s="57"/>
      <c r="P62" s="57" t="s">
        <v>399</v>
      </c>
    </row>
    <row r="63" spans="2:16" ht="12.75">
      <c r="B63" s="285" t="s">
        <v>352</v>
      </c>
      <c r="C63" s="285"/>
      <c r="D63" s="57" t="s">
        <v>400</v>
      </c>
      <c r="E63" s="57"/>
      <c r="F63" s="57"/>
      <c r="G63" s="57"/>
      <c r="H63" s="57"/>
      <c r="I63" s="274">
        <v>5288550.360452787</v>
      </c>
      <c r="J63" s="57"/>
      <c r="K63" s="57"/>
      <c r="L63" s="57"/>
      <c r="M63" s="57"/>
      <c r="N63" s="57"/>
      <c r="O63" s="57"/>
      <c r="P63" t="s">
        <v>401</v>
      </c>
    </row>
    <row r="64" spans="1:16" ht="12.75">
      <c r="A64" s="57"/>
      <c r="B64" s="285" t="s">
        <v>402</v>
      </c>
      <c r="C64" s="285"/>
      <c r="D64" s="57" t="s">
        <v>403</v>
      </c>
      <c r="E64" s="57"/>
      <c r="F64" s="57"/>
      <c r="G64" s="57"/>
      <c r="H64" s="57"/>
      <c r="I64" s="274">
        <v>8615873.374139808</v>
      </c>
      <c r="J64" s="57"/>
      <c r="K64" s="98"/>
      <c r="L64" s="57"/>
      <c r="M64" s="98"/>
      <c r="N64" s="57"/>
      <c r="O64" s="57"/>
      <c r="P64" s="57" t="s">
        <v>399</v>
      </c>
    </row>
    <row r="65" spans="1:16" ht="12.75">
      <c r="A65" s="57"/>
      <c r="B65" s="285" t="s">
        <v>404</v>
      </c>
      <c r="C65" s="285"/>
      <c r="D65" s="57" t="s">
        <v>405</v>
      </c>
      <c r="E65" s="57"/>
      <c r="F65" s="57"/>
      <c r="G65" s="57"/>
      <c r="H65" s="57"/>
      <c r="I65" s="302">
        <v>0</v>
      </c>
      <c r="J65" s="57"/>
      <c r="K65" s="57"/>
      <c r="L65" s="57"/>
      <c r="M65" s="57"/>
      <c r="N65" s="57"/>
      <c r="O65" s="57"/>
      <c r="P65" s="57" t="s">
        <v>399</v>
      </c>
    </row>
    <row r="66" spans="2:16" ht="12.75">
      <c r="B66" s="248" t="s">
        <v>637</v>
      </c>
      <c r="C66" s="57"/>
      <c r="D66" s="57" t="s">
        <v>406</v>
      </c>
      <c r="E66" s="57"/>
      <c r="F66" s="57"/>
      <c r="G66" s="57"/>
      <c r="H66" s="57"/>
      <c r="I66" s="302">
        <v>318615.96298433363</v>
      </c>
      <c r="J66" s="57"/>
      <c r="K66" s="57"/>
      <c r="L66" s="57"/>
      <c r="M66" s="57"/>
      <c r="N66" s="57"/>
      <c r="O66" s="57"/>
      <c r="P66" t="s">
        <v>407</v>
      </c>
    </row>
    <row r="67" spans="2:16" ht="12.75">
      <c r="B67" s="178">
        <v>406</v>
      </c>
      <c r="C67" s="178"/>
      <c r="D67" s="57" t="s">
        <v>408</v>
      </c>
      <c r="E67" s="57"/>
      <c r="F67" s="57"/>
      <c r="G67" s="57"/>
      <c r="H67" s="57"/>
      <c r="I67" s="303">
        <v>5523969.69</v>
      </c>
      <c r="J67" s="57"/>
      <c r="K67" s="57"/>
      <c r="L67" s="57"/>
      <c r="M67" s="57"/>
      <c r="N67" s="57"/>
      <c r="O67" s="57"/>
      <c r="P67" t="s">
        <v>409</v>
      </c>
    </row>
    <row r="68" spans="2:15" ht="12.75">
      <c r="B68" s="57"/>
      <c r="C68" s="57"/>
      <c r="D68" s="275" t="s">
        <v>410</v>
      </c>
      <c r="E68" s="275"/>
      <c r="F68" s="275"/>
      <c r="G68" s="275"/>
      <c r="H68" s="275"/>
      <c r="I68" s="278">
        <v>1480616762.820945</v>
      </c>
      <c r="J68" s="57"/>
      <c r="K68" s="57"/>
      <c r="L68" s="57"/>
      <c r="M68" s="57"/>
      <c r="N68" s="57"/>
      <c r="O68" s="57"/>
    </row>
    <row r="69" spans="2:15" ht="12.7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6" ht="12.75">
      <c r="A70" s="57"/>
      <c r="B70" s="178" t="s">
        <v>411</v>
      </c>
      <c r="C70" s="178"/>
      <c r="D70" s="57" t="s">
        <v>412</v>
      </c>
      <c r="E70" s="57"/>
      <c r="F70" s="57"/>
      <c r="G70" s="57"/>
      <c r="H70" s="57"/>
      <c r="I70" s="274">
        <v>6681319719.16937</v>
      </c>
      <c r="J70" s="57"/>
      <c r="K70" s="274"/>
      <c r="L70" s="57"/>
      <c r="M70" s="274"/>
      <c r="N70" s="57"/>
      <c r="O70" s="57"/>
      <c r="P70" s="57" t="s">
        <v>413</v>
      </c>
    </row>
    <row r="71" spans="2:16" ht="12.75">
      <c r="B71" s="178" t="s">
        <v>358</v>
      </c>
      <c r="C71" s="178"/>
      <c r="D71" s="57" t="s">
        <v>414</v>
      </c>
      <c r="E71" s="57"/>
      <c r="F71" s="57"/>
      <c r="G71" s="57"/>
      <c r="H71" s="57"/>
      <c r="I71" s="274">
        <v>151792045.04267907</v>
      </c>
      <c r="J71" s="57"/>
      <c r="K71" s="57"/>
      <c r="L71" s="57"/>
      <c r="M71" s="57"/>
      <c r="N71" s="57"/>
      <c r="O71" s="57"/>
      <c r="P71" t="s">
        <v>415</v>
      </c>
    </row>
    <row r="72" spans="2:16" ht="12.75">
      <c r="B72" s="178" t="s">
        <v>361</v>
      </c>
      <c r="C72" s="178"/>
      <c r="D72" s="57" t="s">
        <v>416</v>
      </c>
      <c r="E72" s="57"/>
      <c r="F72" s="57"/>
      <c r="G72" s="57"/>
      <c r="H72" s="57"/>
      <c r="I72" s="274">
        <v>9639729.822238047</v>
      </c>
      <c r="J72" s="57"/>
      <c r="K72" s="57"/>
      <c r="L72" s="57"/>
      <c r="M72" s="57"/>
      <c r="N72" s="57"/>
      <c r="O72" s="57"/>
      <c r="P72" t="s">
        <v>417</v>
      </c>
    </row>
    <row r="73" spans="1:16" ht="12.75">
      <c r="A73" s="57"/>
      <c r="B73" s="178" t="s">
        <v>418</v>
      </c>
      <c r="C73" s="178"/>
      <c r="D73" s="57" t="s">
        <v>419</v>
      </c>
      <c r="E73" s="57"/>
      <c r="F73" s="57"/>
      <c r="G73" s="57"/>
      <c r="H73" s="57"/>
      <c r="I73" s="274">
        <v>287721526.28590274</v>
      </c>
      <c r="J73" s="57"/>
      <c r="K73" s="274"/>
      <c r="L73" s="57"/>
      <c r="M73" s="274"/>
      <c r="N73" s="57"/>
      <c r="O73" s="57"/>
      <c r="P73" s="57" t="s">
        <v>420</v>
      </c>
    </row>
    <row r="74" spans="2:16" ht="12.75">
      <c r="B74" s="178">
        <v>399</v>
      </c>
      <c r="C74" s="178"/>
      <c r="D74" s="57" t="s">
        <v>296</v>
      </c>
      <c r="E74" s="57"/>
      <c r="F74" s="57"/>
      <c r="G74" s="57"/>
      <c r="H74" s="57"/>
      <c r="I74" s="274">
        <v>484883128.59981316</v>
      </c>
      <c r="J74" s="57"/>
      <c r="K74" s="57"/>
      <c r="L74" s="57"/>
      <c r="M74" s="57"/>
      <c r="N74" s="57"/>
      <c r="O74" s="57"/>
      <c r="P74" t="s">
        <v>421</v>
      </c>
    </row>
    <row r="75" spans="1:16" ht="12.75">
      <c r="A75" s="57"/>
      <c r="B75" s="178" t="s">
        <v>422</v>
      </c>
      <c r="C75" s="178"/>
      <c r="D75" s="57" t="s">
        <v>423</v>
      </c>
      <c r="E75" s="57"/>
      <c r="F75" s="57"/>
      <c r="G75" s="57"/>
      <c r="H75" s="57"/>
      <c r="I75" s="274">
        <v>-2495618012.94401</v>
      </c>
      <c r="J75" s="57"/>
      <c r="K75" s="274"/>
      <c r="L75" s="57"/>
      <c r="M75" s="274"/>
      <c r="N75" s="57"/>
      <c r="O75" s="57"/>
      <c r="P75" s="57" t="s">
        <v>424</v>
      </c>
    </row>
    <row r="76" spans="1:16" ht="12.75">
      <c r="A76" s="57"/>
      <c r="B76" s="178" t="s">
        <v>425</v>
      </c>
      <c r="C76" s="178"/>
      <c r="D76" s="57" t="s">
        <v>426</v>
      </c>
      <c r="E76" s="57"/>
      <c r="F76" s="57"/>
      <c r="G76" s="57"/>
      <c r="H76" s="57"/>
      <c r="I76" s="274">
        <v>-97698864.38312015</v>
      </c>
      <c r="J76" s="57"/>
      <c r="K76" s="274"/>
      <c r="L76" s="57"/>
      <c r="M76" s="274"/>
      <c r="N76" s="57"/>
      <c r="O76" s="57"/>
      <c r="P76" s="57" t="s">
        <v>424</v>
      </c>
    </row>
    <row r="77" spans="1:16" ht="12.75">
      <c r="A77" s="57"/>
      <c r="B77" s="178" t="s">
        <v>427</v>
      </c>
      <c r="C77" s="178"/>
      <c r="D77" s="57" t="s">
        <v>428</v>
      </c>
      <c r="E77" s="57"/>
      <c r="F77" s="57"/>
      <c r="G77" s="57"/>
      <c r="H77" s="57"/>
      <c r="I77" s="274">
        <v>-156834930.11645955</v>
      </c>
      <c r="J77" s="57"/>
      <c r="K77" s="57"/>
      <c r="L77" s="57"/>
      <c r="M77" s="57"/>
      <c r="N77" s="57"/>
      <c r="O77" s="57"/>
      <c r="P77" s="57" t="s">
        <v>429</v>
      </c>
    </row>
    <row r="78" spans="2:16" ht="12.75">
      <c r="B78" s="178" t="s">
        <v>364</v>
      </c>
      <c r="C78" s="178"/>
      <c r="D78" s="57" t="s">
        <v>430</v>
      </c>
      <c r="E78" s="57"/>
      <c r="F78" s="57"/>
      <c r="G78" s="57"/>
      <c r="H78" s="57"/>
      <c r="I78" s="274">
        <v>-49812380.158560105</v>
      </c>
      <c r="J78" s="57"/>
      <c r="K78" s="57"/>
      <c r="L78" s="57"/>
      <c r="M78" s="57"/>
      <c r="N78" s="57"/>
      <c r="O78" s="57"/>
      <c r="P78" t="s">
        <v>431</v>
      </c>
    </row>
    <row r="79" spans="2:16" ht="12.75">
      <c r="B79" s="248" t="s">
        <v>636</v>
      </c>
      <c r="C79" s="57"/>
      <c r="D79" s="57" t="s">
        <v>432</v>
      </c>
      <c r="E79" s="57"/>
      <c r="F79" s="57"/>
      <c r="G79" s="57"/>
      <c r="H79" s="57"/>
      <c r="I79" s="274">
        <v>-4185439.080297607</v>
      </c>
      <c r="J79" s="57"/>
      <c r="K79" s="57"/>
      <c r="L79" s="57"/>
      <c r="M79" s="57"/>
      <c r="N79" s="57"/>
      <c r="O79" s="57"/>
      <c r="P79" t="s">
        <v>433</v>
      </c>
    </row>
    <row r="80" spans="2:16" ht="12.75">
      <c r="B80" s="178">
        <v>114</v>
      </c>
      <c r="C80" s="178"/>
      <c r="D80" s="57" t="s">
        <v>434</v>
      </c>
      <c r="E80" s="57"/>
      <c r="F80" s="57"/>
      <c r="G80" s="57"/>
      <c r="H80" s="57"/>
      <c r="I80" s="274">
        <v>159175508.02</v>
      </c>
      <c r="J80" s="57"/>
      <c r="K80" s="57"/>
      <c r="L80" s="57"/>
      <c r="M80" s="57"/>
      <c r="N80" s="57"/>
      <c r="O80" s="57"/>
      <c r="P80" t="s">
        <v>435</v>
      </c>
    </row>
    <row r="81" spans="2:16" ht="12.75">
      <c r="B81" s="178">
        <v>115</v>
      </c>
      <c r="C81" s="178"/>
      <c r="D81" s="57" t="s">
        <v>436</v>
      </c>
      <c r="E81" s="57"/>
      <c r="F81" s="57"/>
      <c r="G81" s="57"/>
      <c r="H81" s="57"/>
      <c r="I81" s="274">
        <v>-112432873.89499985</v>
      </c>
      <c r="J81" s="57"/>
      <c r="K81" s="57"/>
      <c r="L81" s="57"/>
      <c r="M81" s="57"/>
      <c r="N81" s="57"/>
      <c r="O81" s="57"/>
      <c r="P81" t="s">
        <v>435</v>
      </c>
    </row>
    <row r="82" spans="1:16" ht="12.75">
      <c r="A82" s="57"/>
      <c r="B82" s="178">
        <v>151</v>
      </c>
      <c r="C82" s="178"/>
      <c r="D82" s="57" t="s">
        <v>437</v>
      </c>
      <c r="E82" s="57"/>
      <c r="F82" s="57"/>
      <c r="G82" s="57"/>
      <c r="H82" s="57"/>
      <c r="I82" s="274">
        <v>246848108.68123394</v>
      </c>
      <c r="J82" s="57"/>
      <c r="K82" s="57"/>
      <c r="L82" s="57"/>
      <c r="M82" s="57"/>
      <c r="N82" s="57"/>
      <c r="O82" s="57"/>
      <c r="P82" s="57" t="s">
        <v>438</v>
      </c>
    </row>
    <row r="83" spans="2:16" ht="12.75">
      <c r="B83" s="178" t="s">
        <v>439</v>
      </c>
      <c r="C83" s="178"/>
      <c r="D83" s="57" t="s">
        <v>440</v>
      </c>
      <c r="E83" s="57"/>
      <c r="F83" s="57"/>
      <c r="G83" s="57"/>
      <c r="H83" s="57"/>
      <c r="I83" s="274">
        <v>-6162268.923076924</v>
      </c>
      <c r="J83" s="57"/>
      <c r="K83" s="57"/>
      <c r="L83" s="57"/>
      <c r="M83" s="57"/>
      <c r="N83" s="57"/>
      <c r="O83" s="57"/>
      <c r="P83" t="s">
        <v>438</v>
      </c>
    </row>
    <row r="84" spans="2:16" ht="12.75">
      <c r="B84" s="178">
        <v>253.98</v>
      </c>
      <c r="C84" s="178"/>
      <c r="D84" s="57" t="s">
        <v>395</v>
      </c>
      <c r="E84" s="57"/>
      <c r="F84" s="57"/>
      <c r="G84" s="57"/>
      <c r="H84" s="57"/>
      <c r="I84" s="274">
        <v>-1812367.6496666665</v>
      </c>
      <c r="J84" s="57"/>
      <c r="K84" s="57"/>
      <c r="L84" s="57"/>
      <c r="M84" s="57"/>
      <c r="N84" s="57"/>
      <c r="O84" s="57"/>
      <c r="P84" t="s">
        <v>441</v>
      </c>
    </row>
    <row r="85" spans="2:16" ht="12.75">
      <c r="B85" s="178">
        <v>154</v>
      </c>
      <c r="C85" s="178"/>
      <c r="D85" s="57" t="s">
        <v>442</v>
      </c>
      <c r="E85" s="57"/>
      <c r="F85" s="57"/>
      <c r="G85" s="57"/>
      <c r="H85" s="57"/>
      <c r="I85" s="274">
        <v>85138680.74500002</v>
      </c>
      <c r="J85" s="57"/>
      <c r="K85" s="64"/>
      <c r="L85" s="57"/>
      <c r="M85" s="57"/>
      <c r="N85" s="57"/>
      <c r="O85" s="57"/>
      <c r="P85" t="s">
        <v>438</v>
      </c>
    </row>
    <row r="86" spans="2:15" ht="12.75">
      <c r="B86" s="178">
        <v>154</v>
      </c>
      <c r="C86" s="178"/>
      <c r="D86" s="57" t="s">
        <v>443</v>
      </c>
      <c r="E86" s="57"/>
      <c r="F86" s="57"/>
      <c r="G86" s="57"/>
      <c r="H86" s="57"/>
      <c r="I86" s="303">
        <v>0</v>
      </c>
      <c r="J86" s="57"/>
      <c r="K86" s="65"/>
      <c r="L86" s="57"/>
      <c r="M86" s="57"/>
      <c r="N86" s="57"/>
      <c r="O86" s="57"/>
    </row>
    <row r="87" spans="2:15" ht="12.75">
      <c r="B87" s="57"/>
      <c r="C87" s="57"/>
      <c r="D87" s="275" t="s">
        <v>444</v>
      </c>
      <c r="E87" s="275"/>
      <c r="F87" s="275"/>
      <c r="G87" s="275"/>
      <c r="H87" s="275"/>
      <c r="I87" s="278">
        <v>5181961309.216047</v>
      </c>
      <c r="J87" s="57"/>
      <c r="K87" s="57"/>
      <c r="L87" s="57"/>
      <c r="M87" s="57"/>
      <c r="N87" s="57"/>
      <c r="O87" s="57"/>
    </row>
    <row r="88" spans="2:15" ht="12.75">
      <c r="B88" s="57"/>
      <c r="C88" s="57"/>
      <c r="D88" s="57" t="s">
        <v>372</v>
      </c>
      <c r="E88" s="57"/>
      <c r="F88" s="57"/>
      <c r="G88" s="57"/>
      <c r="H88" s="57"/>
      <c r="I88" s="286">
        <v>0.11165935032635498</v>
      </c>
      <c r="J88" s="57"/>
      <c r="K88" s="57"/>
      <c r="L88" s="57"/>
      <c r="M88" s="57"/>
      <c r="N88" s="57"/>
      <c r="O88" s="57"/>
    </row>
    <row r="89" spans="2:15" ht="12.75">
      <c r="B89" s="57"/>
      <c r="C89" s="57"/>
      <c r="D89" s="275" t="s">
        <v>373</v>
      </c>
      <c r="E89" s="275"/>
      <c r="F89" s="275"/>
      <c r="G89" s="275"/>
      <c r="H89" s="275"/>
      <c r="I89" s="278">
        <v>578614433.2033718</v>
      </c>
      <c r="J89" s="57"/>
      <c r="K89" s="57"/>
      <c r="L89" s="57"/>
      <c r="M89" s="57"/>
      <c r="N89" s="57"/>
      <c r="O89" s="57"/>
    </row>
    <row r="90" spans="2:15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2:15" ht="12.75">
      <c r="B91" s="57"/>
      <c r="C91" s="57"/>
      <c r="D91" s="275" t="s">
        <v>374</v>
      </c>
      <c r="E91" s="275"/>
      <c r="F91" s="275"/>
      <c r="G91" s="275"/>
      <c r="H91" s="275"/>
      <c r="I91" s="57"/>
      <c r="J91" s="57"/>
      <c r="K91" s="57"/>
      <c r="L91" s="57"/>
      <c r="M91" s="57"/>
      <c r="N91" s="57"/>
      <c r="O91" s="57"/>
    </row>
    <row r="92" spans="2:16" ht="13.5" thickBot="1">
      <c r="B92" s="57"/>
      <c r="C92" s="57"/>
      <c r="D92" s="275" t="s">
        <v>383</v>
      </c>
      <c r="E92" s="275"/>
      <c r="F92" s="275"/>
      <c r="G92" s="275"/>
      <c r="H92" s="275"/>
      <c r="I92" s="279">
        <v>2059231196.0243168</v>
      </c>
      <c r="J92" s="57"/>
      <c r="K92" s="98">
        <v>46735007.26108024</v>
      </c>
      <c r="L92" s="57"/>
      <c r="M92" s="280">
        <v>44.06185676875231</v>
      </c>
      <c r="N92" s="57"/>
      <c r="O92" s="57"/>
      <c r="P92" t="s">
        <v>376</v>
      </c>
    </row>
    <row r="93" spans="2:15" ht="13.5" thickTop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2:16" ht="13.5" thickBo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1"/>
    </row>
    <row r="95" spans="2:16" ht="13.5" thickBot="1">
      <c r="B95" s="52"/>
      <c r="C95" s="52"/>
      <c r="D95" s="53" t="s">
        <v>445</v>
      </c>
      <c r="E95" s="53"/>
      <c r="F95" s="53"/>
      <c r="G95" s="53"/>
      <c r="H95" s="53"/>
      <c r="I95" s="54">
        <v>2203209494.556718</v>
      </c>
      <c r="J95" s="53"/>
      <c r="K95" s="54">
        <v>50661627.85004809</v>
      </c>
      <c r="L95" s="53"/>
      <c r="M95" s="55">
        <v>43.488722886637895</v>
      </c>
      <c r="N95" s="55"/>
      <c r="O95" s="55"/>
      <c r="P95" s="55"/>
    </row>
    <row r="96" spans="9:13" ht="12.75">
      <c r="I96" s="138" t="s">
        <v>461</v>
      </c>
      <c r="J96" s="138"/>
      <c r="K96" s="138" t="s">
        <v>461</v>
      </c>
      <c r="L96" s="138"/>
      <c r="M96" s="138" t="s">
        <v>461</v>
      </c>
    </row>
  </sheetData>
  <sheetProtection/>
  <printOptions/>
  <pageMargins left="1" right="0.5" top="0.75" bottom="0.75" header="0.3" footer="0.3"/>
  <pageSetup fitToHeight="1" fitToWidth="1" horizontalDpi="600" verticalDpi="600" orientation="portrait" scale="55" r:id="rId1"/>
  <headerFooter>
    <oddFooter>&amp;CPage 11.23
ALLOCATIONS USING PRO FORMA LOADS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2012-02-15T23:27:40Z</dcterms:created>
  <dcterms:modified xsi:type="dcterms:W3CDTF">2012-08-21T16:14:54Z</dcterms:modified>
  <cp:category/>
  <cp:version/>
  <cp:contentType/>
  <cp:contentStatus/>
</cp:coreProperties>
</file>