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5880" windowWidth="17400" windowHeight="5925"/>
  </bookViews>
  <sheets>
    <sheet name="Pages 2.1 - 2.39" sheetId="1" r:id="rId1"/>
  </sheets>
  <definedNames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iterate="1"/>
</workbook>
</file>

<file path=xl/calcChain.xml><?xml version="1.0" encoding="utf-8"?>
<calcChain xmlns="http://schemas.openxmlformats.org/spreadsheetml/2006/main">
  <c r="I12" i="1"/>
  <c r="I13"/>
  <c r="G47"/>
  <c r="J44"/>
  <c r="J45"/>
  <c r="J46"/>
  <c r="C137"/>
  <c r="C138"/>
  <c r="I138"/>
  <c r="L138"/>
  <c r="I139"/>
  <c r="L139"/>
  <c r="N140"/>
  <c r="M143"/>
  <c r="M145" s="1"/>
  <c r="N145"/>
  <c r="M148"/>
  <c r="M150"/>
  <c r="N153"/>
  <c r="M156"/>
  <c r="N158"/>
  <c r="M161"/>
  <c r="M163" s="1"/>
  <c r="N163"/>
  <c r="M167"/>
  <c r="N168"/>
  <c r="N70" s="1"/>
  <c r="M175"/>
  <c r="N176"/>
  <c r="M180"/>
  <c r="M187"/>
  <c r="N191"/>
  <c r="M195"/>
  <c r="N197"/>
  <c r="M200"/>
  <c r="M201"/>
  <c r="M202"/>
  <c r="N207"/>
  <c r="M210"/>
  <c r="M211"/>
  <c r="M212"/>
  <c r="M219"/>
  <c r="M221"/>
  <c r="M232"/>
  <c r="M233"/>
  <c r="M234"/>
  <c r="M235"/>
  <c r="M236"/>
  <c r="M237"/>
  <c r="L239"/>
  <c r="N239"/>
  <c r="M242"/>
  <c r="M243"/>
  <c r="M244"/>
  <c r="M245"/>
  <c r="M246"/>
  <c r="L247"/>
  <c r="N247"/>
  <c r="M250"/>
  <c r="M251"/>
  <c r="N252"/>
  <c r="M256"/>
  <c r="N257"/>
  <c r="M260"/>
  <c r="M261" s="1"/>
  <c r="N261"/>
  <c r="M264"/>
  <c r="M265" s="1"/>
  <c r="N265"/>
  <c r="M268"/>
  <c r="M270"/>
  <c r="M272"/>
  <c r="M279"/>
  <c r="N280"/>
  <c r="N281" s="1"/>
  <c r="M286"/>
  <c r="N288"/>
  <c r="M291"/>
  <c r="M292"/>
  <c r="M293"/>
  <c r="M294"/>
  <c r="M295"/>
  <c r="M300"/>
  <c r="M302"/>
  <c r="M309"/>
  <c r="N311"/>
  <c r="M314"/>
  <c r="M315" s="1"/>
  <c r="N315"/>
  <c r="N319"/>
  <c r="M322"/>
  <c r="M323"/>
  <c r="L324"/>
  <c r="N324"/>
  <c r="M327"/>
  <c r="M328"/>
  <c r="M329"/>
  <c r="L330"/>
  <c r="N330"/>
  <c r="M333"/>
  <c r="M334"/>
  <c r="M335" s="1"/>
  <c r="N335"/>
  <c r="M339"/>
  <c r="N340"/>
  <c r="M345"/>
  <c r="N347"/>
  <c r="M350"/>
  <c r="M351"/>
  <c r="L352"/>
  <c r="N352"/>
  <c r="M355"/>
  <c r="M356"/>
  <c r="N357"/>
  <c r="M361"/>
  <c r="N362"/>
  <c r="M366"/>
  <c r="N367"/>
  <c r="N372"/>
  <c r="M375"/>
  <c r="M376" s="1"/>
  <c r="N376"/>
  <c r="N380"/>
  <c r="M385"/>
  <c r="M386" s="1"/>
  <c r="N386"/>
  <c r="N390"/>
  <c r="M393"/>
  <c r="M394" s="1"/>
  <c r="N394"/>
  <c r="N398"/>
  <c r="M401"/>
  <c r="M402" s="1"/>
  <c r="N402"/>
  <c r="N406"/>
  <c r="M409"/>
  <c r="M410" s="1"/>
  <c r="N410"/>
  <c r="M415"/>
  <c r="M416"/>
  <c r="M417"/>
  <c r="L419"/>
  <c r="N419"/>
  <c r="M422"/>
  <c r="M423"/>
  <c r="M424"/>
  <c r="L426"/>
  <c r="N426"/>
  <c r="M429"/>
  <c r="M430"/>
  <c r="M431"/>
  <c r="L433"/>
  <c r="N433"/>
  <c r="M436"/>
  <c r="M437"/>
  <c r="M438"/>
  <c r="L440"/>
  <c r="N440"/>
  <c r="M443"/>
  <c r="M444"/>
  <c r="M445"/>
  <c r="L448"/>
  <c r="N448"/>
  <c r="M451"/>
  <c r="M452"/>
  <c r="M453"/>
  <c r="L455"/>
  <c r="N455"/>
  <c r="M458"/>
  <c r="M459"/>
  <c r="M460"/>
  <c r="L462"/>
  <c r="N462"/>
  <c r="M465"/>
  <c r="M466"/>
  <c r="M467"/>
  <c r="L469"/>
  <c r="N469"/>
  <c r="M475"/>
  <c r="M476"/>
  <c r="M477"/>
  <c r="L479"/>
  <c r="N479"/>
  <c r="M482"/>
  <c r="M483"/>
  <c r="M484"/>
  <c r="L486"/>
  <c r="N486"/>
  <c r="M489"/>
  <c r="M490"/>
  <c r="M491"/>
  <c r="L493"/>
  <c r="N493"/>
  <c r="M498"/>
  <c r="M499"/>
  <c r="L500"/>
  <c r="N500"/>
  <c r="M503"/>
  <c r="N505"/>
  <c r="M508"/>
  <c r="M509"/>
  <c r="L510"/>
  <c r="N510"/>
  <c r="M513"/>
  <c r="M514"/>
  <c r="M515" s="1"/>
  <c r="N515"/>
  <c r="M519"/>
  <c r="L520"/>
  <c r="N520"/>
  <c r="M526"/>
  <c r="N528"/>
  <c r="N532"/>
  <c r="M536"/>
  <c r="N537"/>
  <c r="M540"/>
  <c r="M542"/>
  <c r="N543"/>
  <c r="M546"/>
  <c r="M548"/>
  <c r="N549"/>
  <c r="N556"/>
  <c r="M560"/>
  <c r="M568"/>
  <c r="M570" s="1"/>
  <c r="N570"/>
  <c r="M575"/>
  <c r="M577"/>
  <c r="M579"/>
  <c r="M585"/>
  <c r="M586"/>
  <c r="M587"/>
  <c r="M588"/>
  <c r="M589"/>
  <c r="M590"/>
  <c r="L592"/>
  <c r="N592"/>
  <c r="M595"/>
  <c r="M596"/>
  <c r="M597"/>
  <c r="M598"/>
  <c r="M599"/>
  <c r="L600"/>
  <c r="M609"/>
  <c r="M611"/>
  <c r="M613"/>
  <c r="M615"/>
  <c r="M617"/>
  <c r="M619"/>
  <c r="M621"/>
  <c r="M623"/>
  <c r="N626"/>
  <c r="N630"/>
  <c r="N635"/>
  <c r="N639"/>
  <c r="N644"/>
  <c r="N649"/>
  <c r="N654"/>
  <c r="M657"/>
  <c r="M658"/>
  <c r="L659"/>
  <c r="N659"/>
  <c r="N666"/>
  <c r="M669"/>
  <c r="M671" s="1"/>
  <c r="N671"/>
  <c r="N676"/>
  <c r="M679"/>
  <c r="M681" s="1"/>
  <c r="N681"/>
  <c r="N686"/>
  <c r="M689"/>
  <c r="M691" s="1"/>
  <c r="N691"/>
  <c r="N696"/>
  <c r="M699"/>
  <c r="M701" s="1"/>
  <c r="N701"/>
  <c r="M706"/>
  <c r="M707"/>
  <c r="M708"/>
  <c r="L709"/>
  <c r="N709"/>
  <c r="M711"/>
  <c r="M712"/>
  <c r="N713"/>
  <c r="M717"/>
  <c r="N718"/>
  <c r="M721"/>
  <c r="N723"/>
  <c r="M726"/>
  <c r="M727"/>
  <c r="L728"/>
  <c r="N728"/>
  <c r="M731"/>
  <c r="M732"/>
  <c r="N733"/>
  <c r="M737"/>
  <c r="N738"/>
  <c r="M741"/>
  <c r="N743"/>
  <c r="M746"/>
  <c r="M747"/>
  <c r="L748"/>
  <c r="N748"/>
  <c r="M751"/>
  <c r="M752"/>
  <c r="M753" s="1"/>
  <c r="N753"/>
  <c r="M757"/>
  <c r="N758"/>
  <c r="M761"/>
  <c r="N763"/>
  <c r="M766"/>
  <c r="M767"/>
  <c r="L768"/>
  <c r="N768"/>
  <c r="M771"/>
  <c r="M772"/>
  <c r="N773"/>
  <c r="M776"/>
  <c r="N777"/>
  <c r="M780"/>
  <c r="N782"/>
  <c r="M785"/>
  <c r="M786"/>
  <c r="L787"/>
  <c r="N787"/>
  <c r="M790"/>
  <c r="M791"/>
  <c r="M792" s="1"/>
  <c r="N792"/>
  <c r="M796"/>
  <c r="N797"/>
  <c r="M800"/>
  <c r="N802"/>
  <c r="M808"/>
  <c r="N811"/>
  <c r="M814"/>
  <c r="M815"/>
  <c r="L816"/>
  <c r="N816"/>
  <c r="M819"/>
  <c r="M820"/>
  <c r="N821"/>
  <c r="M825"/>
  <c r="N826"/>
  <c r="M829"/>
  <c r="M831"/>
  <c r="N832"/>
  <c r="M835"/>
  <c r="N837"/>
  <c r="M842"/>
  <c r="M844"/>
  <c r="N845"/>
  <c r="M848"/>
  <c r="N850"/>
  <c r="M853"/>
  <c r="M854"/>
  <c r="L857"/>
  <c r="N857"/>
  <c r="M860"/>
  <c r="M861"/>
  <c r="M862" s="1"/>
  <c r="N862"/>
  <c r="M866"/>
  <c r="N868"/>
  <c r="M874"/>
  <c r="M875"/>
  <c r="L877"/>
  <c r="N877"/>
  <c r="M881"/>
  <c r="M882"/>
  <c r="N883"/>
  <c r="M887"/>
  <c r="N888"/>
  <c r="M891"/>
  <c r="N893"/>
  <c r="M896"/>
  <c r="M897"/>
  <c r="L898"/>
  <c r="N898"/>
  <c r="M905"/>
  <c r="N906"/>
  <c r="M910"/>
  <c r="M911"/>
  <c r="M912"/>
  <c r="M917"/>
  <c r="M922"/>
  <c r="M923"/>
  <c r="M924"/>
  <c r="M929"/>
  <c r="M934"/>
  <c r="M935"/>
  <c r="M936"/>
  <c r="M937" s="1"/>
  <c r="N941"/>
  <c r="M944"/>
  <c r="M945"/>
  <c r="M946"/>
  <c r="M951"/>
  <c r="N952"/>
  <c r="M955"/>
  <c r="M957"/>
  <c r="M962"/>
  <c r="M963"/>
  <c r="L964"/>
  <c r="N964"/>
  <c r="M967"/>
  <c r="M968"/>
  <c r="M969"/>
  <c r="M970"/>
  <c r="M975"/>
  <c r="N976"/>
  <c r="M979"/>
  <c r="M981"/>
  <c r="N982"/>
  <c r="M987"/>
  <c r="M988"/>
  <c r="M989"/>
  <c r="M990"/>
  <c r="L991"/>
  <c r="N991"/>
  <c r="M996"/>
  <c r="M998"/>
  <c r="N999"/>
  <c r="M1002"/>
  <c r="M1003" s="1"/>
  <c r="N1003"/>
  <c r="M1006"/>
  <c r="M1008"/>
  <c r="M1013"/>
  <c r="M1014"/>
  <c r="M1015"/>
  <c r="M1016"/>
  <c r="L1017"/>
  <c r="N1017"/>
  <c r="M1020"/>
  <c r="M1021"/>
  <c r="M1022"/>
  <c r="L1023"/>
  <c r="N1023"/>
  <c r="M1028"/>
  <c r="M1029"/>
  <c r="M1030"/>
  <c r="M1032"/>
  <c r="M1034"/>
  <c r="M1036"/>
  <c r="M1038"/>
  <c r="M1040"/>
  <c r="M1046"/>
  <c r="M1048"/>
  <c r="M1050"/>
  <c r="M1052"/>
  <c r="N1058"/>
  <c r="N1062"/>
  <c r="M1066"/>
  <c r="L1067"/>
  <c r="N1067"/>
  <c r="M1069"/>
  <c r="M1070" s="1"/>
  <c r="L1070"/>
  <c r="N1070"/>
  <c r="M1076"/>
  <c r="M1078"/>
  <c r="M1080"/>
  <c r="M1082"/>
  <c r="M1088"/>
  <c r="M1090"/>
  <c r="M1091"/>
  <c r="M1092"/>
  <c r="L1093"/>
  <c r="N1093"/>
  <c r="M1096"/>
  <c r="M1097"/>
  <c r="M1098" s="1"/>
  <c r="N1098"/>
  <c r="M1102"/>
  <c r="M1104"/>
  <c r="M1106"/>
  <c r="M1108"/>
  <c r="M1110"/>
  <c r="M1115"/>
  <c r="M1116" s="1"/>
  <c r="N1116"/>
  <c r="N1120"/>
  <c r="M1124"/>
  <c r="M1125"/>
  <c r="M1126"/>
  <c r="M1133"/>
  <c r="M1135" s="1"/>
  <c r="L1135"/>
  <c r="N1135"/>
  <c r="M1138"/>
  <c r="M1139"/>
  <c r="M1140"/>
  <c r="M1141"/>
  <c r="M1142"/>
  <c r="L1143"/>
  <c r="N1143"/>
  <c r="M1145"/>
  <c r="M1146"/>
  <c r="M1147"/>
  <c r="M1148"/>
  <c r="M1149"/>
  <c r="M1150"/>
  <c r="M1158"/>
  <c r="M1159"/>
  <c r="M1160"/>
  <c r="M1161"/>
  <c r="M1162"/>
  <c r="M1163"/>
  <c r="M1164"/>
  <c r="M1165"/>
  <c r="M1166"/>
  <c r="M1167"/>
  <c r="M1171"/>
  <c r="M1173"/>
  <c r="M1175"/>
  <c r="M1177"/>
  <c r="N1181"/>
  <c r="N91" s="1"/>
  <c r="M1185"/>
  <c r="M1187" s="1"/>
  <c r="N1187"/>
  <c r="M1190"/>
  <c r="M1192" s="1"/>
  <c r="N1192"/>
  <c r="M1199"/>
  <c r="M1203"/>
  <c r="M1204" s="1"/>
  <c r="L1204"/>
  <c r="N1204"/>
  <c r="M1207"/>
  <c r="M1208" s="1"/>
  <c r="L1208"/>
  <c r="N1208"/>
  <c r="M1211"/>
  <c r="M1212"/>
  <c r="M1213"/>
  <c r="L1214"/>
  <c r="N1214"/>
  <c r="M1217"/>
  <c r="M1218" s="1"/>
  <c r="L1218"/>
  <c r="N1218"/>
  <c r="M1224"/>
  <c r="M1226"/>
  <c r="N1228"/>
  <c r="M1234"/>
  <c r="M1235"/>
  <c r="L1236"/>
  <c r="L1367" s="1"/>
  <c r="N1236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62"/>
  <c r="M1264"/>
  <c r="M1266"/>
  <c r="M1268"/>
  <c r="M1270"/>
  <c r="M1272"/>
  <c r="M1274"/>
  <c r="M1276"/>
  <c r="N1277"/>
  <c r="M1281"/>
  <c r="M1282"/>
  <c r="M1283"/>
  <c r="M1284"/>
  <c r="M1285"/>
  <c r="M1286"/>
  <c r="L1287"/>
  <c r="N1287"/>
  <c r="M1290"/>
  <c r="M1291"/>
  <c r="M1292"/>
  <c r="M1293"/>
  <c r="M1294"/>
  <c r="M1295"/>
  <c r="L1296"/>
  <c r="N1296"/>
  <c r="M1299"/>
  <c r="M1300"/>
  <c r="M1301"/>
  <c r="M1302"/>
  <c r="M1303"/>
  <c r="M1305"/>
  <c r="M1307"/>
  <c r="M1309"/>
  <c r="M1311"/>
  <c r="L1315"/>
  <c r="M1318"/>
  <c r="M1319"/>
  <c r="M1320"/>
  <c r="L1321"/>
  <c r="N1321"/>
  <c r="M1323"/>
  <c r="M1325"/>
  <c r="M1327"/>
  <c r="M1332"/>
  <c r="M1333"/>
  <c r="M1334"/>
  <c r="M1335"/>
  <c r="M1336"/>
  <c r="M1337"/>
  <c r="M1338"/>
  <c r="M1339"/>
  <c r="M1341"/>
  <c r="M1343"/>
  <c r="N1344"/>
  <c r="M1354"/>
  <c r="M1355"/>
  <c r="M1356"/>
  <c r="N1366"/>
  <c r="N1367"/>
  <c r="M1381"/>
  <c r="M1387"/>
  <c r="M1389"/>
  <c r="M1395"/>
  <c r="M1397"/>
  <c r="M1402"/>
  <c r="M1403"/>
  <c r="M1404"/>
  <c r="M1405"/>
  <c r="L1406"/>
  <c r="N1406"/>
  <c r="M1409"/>
  <c r="M1410"/>
  <c r="M1411"/>
  <c r="M1412"/>
  <c r="M1417"/>
  <c r="M1419"/>
  <c r="N1420"/>
  <c r="M1423"/>
  <c r="M1425"/>
  <c r="M1432"/>
  <c r="M1433"/>
  <c r="M1434"/>
  <c r="M1435"/>
  <c r="L1436"/>
  <c r="N1436"/>
  <c r="M1439"/>
  <c r="M1440" s="1"/>
  <c r="L1440"/>
  <c r="N1440"/>
  <c r="M1443"/>
  <c r="M1444" s="1"/>
  <c r="L1444"/>
  <c r="N1444"/>
  <c r="M1452"/>
  <c r="M1454"/>
  <c r="M1458"/>
  <c r="M1459"/>
  <c r="L1460"/>
  <c r="N1460"/>
  <c r="M1463"/>
  <c r="M1464"/>
  <c r="M1465" s="1"/>
  <c r="N1465"/>
  <c r="M1469"/>
  <c r="N1470"/>
  <c r="M1473"/>
  <c r="N1475"/>
  <c r="M1478"/>
  <c r="M1479"/>
  <c r="L1480"/>
  <c r="N1480"/>
  <c r="M1483"/>
  <c r="M1484"/>
  <c r="N1485"/>
  <c r="N1490"/>
  <c r="M1498"/>
  <c r="M1500"/>
  <c r="N1502"/>
  <c r="M1505"/>
  <c r="M1507"/>
  <c r="M1512"/>
  <c r="M1513"/>
  <c r="M1514"/>
  <c r="M1515"/>
  <c r="L1516"/>
  <c r="N1516"/>
  <c r="M1519"/>
  <c r="M1520"/>
  <c r="M1521"/>
  <c r="M1522"/>
  <c r="M1527"/>
  <c r="M1529"/>
  <c r="N1530"/>
  <c r="M1533"/>
  <c r="M1535"/>
  <c r="M1542"/>
  <c r="M1543"/>
  <c r="M1544"/>
  <c r="M1545"/>
  <c r="L1546"/>
  <c r="N1546"/>
  <c r="M1549"/>
  <c r="M1550"/>
  <c r="M1551"/>
  <c r="M1552"/>
  <c r="N1557"/>
  <c r="M1560"/>
  <c r="M1561"/>
  <c r="M1562"/>
  <c r="M1563"/>
  <c r="L1564"/>
  <c r="N1564"/>
  <c r="M1570"/>
  <c r="M1572"/>
  <c r="N1573"/>
  <c r="M1576"/>
  <c r="M1578"/>
  <c r="N1579"/>
  <c r="M1582"/>
  <c r="M1584"/>
  <c r="M1589"/>
  <c r="M1590"/>
  <c r="M1591"/>
  <c r="M1596"/>
  <c r="M1598"/>
  <c r="M1603"/>
  <c r="M1604"/>
  <c r="M1605"/>
  <c r="M1606"/>
  <c r="L1607"/>
  <c r="N1607"/>
  <c r="M1610"/>
  <c r="M1611"/>
  <c r="M1612"/>
  <c r="M1613"/>
  <c r="M1620"/>
  <c r="M1625"/>
  <c r="M1626" s="1"/>
  <c r="N1626"/>
  <c r="M1630"/>
  <c r="N1631"/>
  <c r="M1636"/>
  <c r="M1637"/>
  <c r="M1638"/>
  <c r="M1639"/>
  <c r="L1640"/>
  <c r="N1640"/>
  <c r="M1644"/>
  <c r="M1645" s="1"/>
  <c r="L1645"/>
  <c r="N1645"/>
  <c r="M1650"/>
  <c r="M1655"/>
  <c r="M1656"/>
  <c r="M1657"/>
  <c r="M1658"/>
  <c r="L1659"/>
  <c r="N1659"/>
  <c r="M1662"/>
  <c r="M1663"/>
  <c r="M1664"/>
  <c r="L1665"/>
  <c r="N1665"/>
  <c r="M1668"/>
  <c r="M1669"/>
  <c r="M1670"/>
  <c r="L1671"/>
  <c r="N1671"/>
  <c r="M1674"/>
  <c r="M1676"/>
  <c r="L1677"/>
  <c r="N1677"/>
  <c r="M1680"/>
  <c r="M1682"/>
  <c r="N1683"/>
  <c r="M1686"/>
  <c r="M1688"/>
  <c r="N1689"/>
  <c r="M1692"/>
  <c r="M1694"/>
  <c r="N1695"/>
  <c r="M1698"/>
  <c r="M1700"/>
  <c r="N1701"/>
  <c r="M1704"/>
  <c r="M1705" s="1"/>
  <c r="N1705"/>
  <c r="M1708"/>
  <c r="M1709" s="1"/>
  <c r="N1709"/>
  <c r="M1713"/>
  <c r="M1714"/>
  <c r="M1715"/>
  <c r="N1719"/>
  <c r="M1722"/>
  <c r="M1723" s="1"/>
  <c r="N1723"/>
  <c r="N1727"/>
  <c r="M1730"/>
  <c r="M1731" s="1"/>
  <c r="N1731"/>
  <c r="N1735"/>
  <c r="M1738"/>
  <c r="M1739" s="1"/>
  <c r="N1739"/>
  <c r="N1743"/>
  <c r="M1749"/>
  <c r="M1750" s="1"/>
  <c r="N1750"/>
  <c r="N1754"/>
  <c r="M1757"/>
  <c r="M1758" s="1"/>
  <c r="N1758"/>
  <c r="N1762"/>
  <c r="M1765"/>
  <c r="M1766" s="1"/>
  <c r="N1766"/>
  <c r="N1770"/>
  <c r="M1773"/>
  <c r="M1774" s="1"/>
  <c r="N1774"/>
  <c r="N1778"/>
  <c r="M1781"/>
  <c r="M1782" s="1"/>
  <c r="N1782"/>
  <c r="M1788"/>
  <c r="M1790" s="1"/>
  <c r="L1790"/>
  <c r="N1790"/>
  <c r="M1792"/>
  <c r="M1793"/>
  <c r="M1794"/>
  <c r="M1795"/>
  <c r="M1796"/>
  <c r="L1797"/>
  <c r="N1797"/>
  <c r="M1800"/>
  <c r="M1801"/>
  <c r="M1802"/>
  <c r="M1803"/>
  <c r="M1804"/>
  <c r="M1805"/>
  <c r="M1810"/>
  <c r="M1812"/>
  <c r="M1814"/>
  <c r="M1816"/>
  <c r="M1821"/>
  <c r="M1822"/>
  <c r="M1823"/>
  <c r="M1824"/>
  <c r="M1825"/>
  <c r="M1826"/>
  <c r="M1827"/>
  <c r="M1828"/>
  <c r="M1829"/>
  <c r="M1834"/>
  <c r="M1836"/>
  <c r="M1838"/>
  <c r="N1839"/>
  <c r="M1842"/>
  <c r="M1844"/>
  <c r="M1846"/>
  <c r="M1848"/>
  <c r="M1853"/>
  <c r="M1854"/>
  <c r="M1855"/>
  <c r="M1856"/>
  <c r="M1857"/>
  <c r="M1858"/>
  <c r="M1859"/>
  <c r="M1860"/>
  <c r="L1861"/>
  <c r="N1861"/>
  <c r="M1864"/>
  <c r="M1865"/>
  <c r="M1866"/>
  <c r="M1867"/>
  <c r="M1868"/>
  <c r="M1869"/>
  <c r="M1870"/>
  <c r="M1871"/>
  <c r="M1875"/>
  <c r="M1877"/>
  <c r="M1879"/>
  <c r="M1881"/>
  <c r="M1886"/>
  <c r="M1887"/>
  <c r="M1888"/>
  <c r="M1889"/>
  <c r="M1890"/>
  <c r="M1891"/>
  <c r="M1892"/>
  <c r="M1893"/>
  <c r="L1894"/>
  <c r="N1894"/>
  <c r="M1897"/>
  <c r="M1898"/>
  <c r="M1899" s="1"/>
  <c r="N1899"/>
  <c r="M1903"/>
  <c r="M1905" s="1"/>
  <c r="M1909"/>
  <c r="M1910"/>
  <c r="M1911"/>
  <c r="M1918"/>
  <c r="M1919"/>
  <c r="M1921"/>
  <c r="M1926"/>
  <c r="M1928"/>
  <c r="M1930"/>
  <c r="N1931"/>
  <c r="M1934"/>
  <c r="M1936"/>
  <c r="M1938"/>
  <c r="N1939"/>
  <c r="M1945"/>
  <c r="M1947"/>
  <c r="M1949"/>
  <c r="M1951"/>
  <c r="M1953"/>
  <c r="M1958"/>
  <c r="M1963"/>
  <c r="M1965"/>
  <c r="M1967"/>
  <c r="L1968"/>
  <c r="N1968"/>
  <c r="M1971"/>
  <c r="M1973"/>
  <c r="M1975"/>
  <c r="M1977"/>
  <c r="L1978"/>
  <c r="L1981" s="1"/>
  <c r="N1978"/>
  <c r="M1980"/>
  <c r="N1981"/>
  <c r="M1983"/>
  <c r="M1985"/>
  <c r="M1992"/>
  <c r="M1994"/>
  <c r="M1996"/>
  <c r="M1998"/>
  <c r="N2001"/>
  <c r="M2000"/>
  <c r="M2003"/>
  <c r="M2005"/>
  <c r="M2007"/>
  <c r="M2009"/>
  <c r="M2011"/>
  <c r="M2018"/>
  <c r="M2020"/>
  <c r="M2022"/>
  <c r="M2024"/>
  <c r="M2026"/>
  <c r="M2028"/>
  <c r="N2029"/>
  <c r="M2031"/>
  <c r="M2033"/>
  <c r="M2035"/>
  <c r="M2043"/>
  <c r="M2044"/>
  <c r="M2049"/>
  <c r="N2055"/>
  <c r="N107" s="1"/>
  <c r="M2059"/>
  <c r="N2060"/>
  <c r="M2063"/>
  <c r="M2065"/>
  <c r="M2071"/>
  <c r="M2072"/>
  <c r="M2073"/>
  <c r="M2074"/>
  <c r="M2080"/>
  <c r="M2082"/>
  <c r="N2088"/>
  <c r="N2092"/>
  <c r="N2096"/>
  <c r="N2100"/>
  <c r="M2104"/>
  <c r="M2105"/>
  <c r="M2106"/>
  <c r="M2107"/>
  <c r="M2108"/>
  <c r="M2109"/>
  <c r="M2110"/>
  <c r="M2111"/>
  <c r="M2112"/>
  <c r="M2113"/>
  <c r="M2114"/>
  <c r="M2115"/>
  <c r="M2116"/>
  <c r="L2117"/>
  <c r="N2117"/>
  <c r="M2120"/>
  <c r="M2122" s="1"/>
  <c r="L2122"/>
  <c r="N2122"/>
  <c r="M2125"/>
  <c r="M2127" s="1"/>
  <c r="L2127"/>
  <c r="N2127"/>
  <c r="M2133"/>
  <c r="M2135"/>
  <c r="M2140"/>
  <c r="M2141"/>
  <c r="M2142"/>
  <c r="M2143"/>
  <c r="M2144"/>
  <c r="M2145"/>
  <c r="M2146"/>
  <c r="M2151"/>
  <c r="M2153"/>
  <c r="M2155"/>
  <c r="M2157"/>
  <c r="N2158"/>
  <c r="M2163"/>
  <c r="M2164"/>
  <c r="M2168"/>
  <c r="M2171"/>
  <c r="M2173"/>
  <c r="M2175"/>
  <c r="M2177"/>
  <c r="M2179"/>
  <c r="M2181"/>
  <c r="M2188"/>
  <c r="M2190" s="1"/>
  <c r="N2190"/>
  <c r="M2193"/>
  <c r="M2195"/>
  <c r="N2196"/>
  <c r="M2201"/>
  <c r="N2203"/>
  <c r="M2209"/>
  <c r="M2210"/>
  <c r="L2211"/>
  <c r="L123" s="1"/>
  <c r="N2211"/>
  <c r="N123" s="1"/>
  <c r="M2213"/>
  <c r="M2214"/>
  <c r="M2215"/>
  <c r="M2216"/>
  <c r="M2217"/>
  <c r="L2218"/>
  <c r="N2218"/>
  <c r="M2221"/>
  <c r="M2222"/>
  <c r="N2223"/>
  <c r="M2226"/>
  <c r="M2228"/>
  <c r="N2229"/>
  <c r="M2232"/>
  <c r="M2234"/>
  <c r="M2236"/>
  <c r="N2237"/>
  <c r="N122" s="1"/>
  <c r="M2240"/>
  <c r="M2241" s="1"/>
  <c r="N2241"/>
  <c r="M2244"/>
  <c r="M2246"/>
  <c r="M2251"/>
  <c r="M2252"/>
  <c r="M2253"/>
  <c r="M2254"/>
  <c r="M2255"/>
  <c r="M2256"/>
  <c r="M2257"/>
  <c r="M2258"/>
  <c r="M2259"/>
  <c r="M2260"/>
  <c r="M2261"/>
  <c r="M2262"/>
  <c r="M2263"/>
  <c r="M2264"/>
  <c r="M2269"/>
  <c r="M2274"/>
  <c r="M2275"/>
  <c r="M2276"/>
  <c r="M2277"/>
  <c r="M2278"/>
  <c r="M2279"/>
  <c r="M2280"/>
  <c r="M2281"/>
  <c r="M2282"/>
  <c r="M2283"/>
  <c r="M2284"/>
  <c r="M2285"/>
  <c r="M2286"/>
  <c r="M2287"/>
  <c r="M2288"/>
  <c r="M2293"/>
  <c r="M2295"/>
  <c r="M2297"/>
  <c r="M2300"/>
  <c r="M2306"/>
  <c r="M2308"/>
  <c r="M2310"/>
  <c r="M2312"/>
  <c r="M2321"/>
  <c r="M2323"/>
  <c r="M2325"/>
  <c r="N2326"/>
  <c r="M2329"/>
  <c r="M2331"/>
  <c r="N2332"/>
  <c r="M2336"/>
  <c r="M2338"/>
  <c r="M2340"/>
  <c r="N2341"/>
  <c r="M2344"/>
  <c r="M2346"/>
  <c r="M2348"/>
  <c r="N2349"/>
  <c r="M2352"/>
  <c r="N2354"/>
  <c r="M2359"/>
  <c r="M2361"/>
  <c r="M2363"/>
  <c r="M2369"/>
  <c r="M2370"/>
  <c r="M2371"/>
  <c r="N2375"/>
  <c r="M2378"/>
  <c r="M2379" s="1"/>
  <c r="N2379"/>
  <c r="N2383"/>
  <c r="M2386"/>
  <c r="M2387" s="1"/>
  <c r="N2387"/>
  <c r="N2391"/>
  <c r="M2394"/>
  <c r="M2395" s="1"/>
  <c r="N2395"/>
  <c r="N2399"/>
  <c r="M2402"/>
  <c r="M2403" s="1"/>
  <c r="N2403"/>
  <c r="N2407"/>
  <c r="M2410"/>
  <c r="M2411" s="1"/>
  <c r="N2411"/>
  <c r="N2415"/>
  <c r="M2420"/>
  <c r="M2421" s="1"/>
  <c r="N2421"/>
  <c r="N2425"/>
  <c r="M2428"/>
  <c r="M2429" s="1"/>
  <c r="N2429"/>
  <c r="N2433"/>
  <c r="M2436"/>
  <c r="M2437" s="1"/>
  <c r="N2437"/>
  <c r="N2441"/>
  <c r="M2447"/>
  <c r="M2449" s="1"/>
  <c r="N2449"/>
  <c r="M2451"/>
  <c r="M2453"/>
  <c r="M2455"/>
  <c r="M2457"/>
  <c r="M2459"/>
  <c r="N2460"/>
  <c r="M2464"/>
  <c r="N2466"/>
  <c r="M2468"/>
  <c r="N2473"/>
  <c r="M2479"/>
  <c r="M2480"/>
  <c r="L2481"/>
  <c r="L2483" s="1"/>
  <c r="L2484" s="1"/>
  <c r="N2481"/>
  <c r="N2484" s="1"/>
  <c r="M2492"/>
  <c r="M2493"/>
  <c r="M2494"/>
  <c r="M2495"/>
  <c r="M2496"/>
  <c r="M2497"/>
  <c r="M2498"/>
  <c r="M2499"/>
  <c r="M2500"/>
  <c r="M2501"/>
  <c r="M2508"/>
  <c r="M2509"/>
  <c r="N2510"/>
  <c r="M2515"/>
  <c r="M2517"/>
  <c r="M2523"/>
  <c r="M2524"/>
  <c r="M2525"/>
  <c r="M2526"/>
  <c r="L2527"/>
  <c r="N2527"/>
  <c r="M2531"/>
  <c r="M2532"/>
  <c r="M2533"/>
  <c r="M2534"/>
  <c r="M2535"/>
  <c r="M2536"/>
  <c r="M2537"/>
  <c r="M2538"/>
  <c r="M2539"/>
  <c r="M2540"/>
  <c r="M2541"/>
  <c r="L2542"/>
  <c r="L2545" s="1"/>
  <c r="N2542"/>
  <c r="N2545" s="1"/>
  <c r="M2544"/>
  <c r="M2548"/>
  <c r="M2549"/>
  <c r="M2550"/>
  <c r="L2551"/>
  <c r="L2553" s="1"/>
  <c r="L2570" s="1"/>
  <c r="N2551"/>
  <c r="N2553" s="1"/>
  <c r="N2570" s="1"/>
  <c r="M2561"/>
  <c r="M2562"/>
  <c r="M2563"/>
  <c r="M2564"/>
  <c r="M2565"/>
  <c r="M2566"/>
  <c r="M2567"/>
  <c r="M2568"/>
  <c r="M2569"/>
  <c r="M2510" l="1"/>
  <c r="N2356"/>
  <c r="N2205"/>
  <c r="N1315"/>
  <c r="M2223"/>
  <c r="M1485"/>
  <c r="M821"/>
  <c r="M773"/>
  <c r="M733"/>
  <c r="M357"/>
  <c r="M252"/>
  <c r="N2571"/>
  <c r="M2518"/>
  <c r="M2516"/>
  <c r="M2514"/>
  <c r="M2472"/>
  <c r="M2465"/>
  <c r="L2460"/>
  <c r="M2458"/>
  <c r="M2456"/>
  <c r="M2454"/>
  <c r="M2452"/>
  <c r="L2449"/>
  <c r="M2440"/>
  <c r="M2441" s="1"/>
  <c r="M2432"/>
  <c r="M2433" s="1"/>
  <c r="M2424"/>
  <c r="M2425" s="1"/>
  <c r="M2414"/>
  <c r="M2415" s="1"/>
  <c r="M2406"/>
  <c r="M2407" s="1"/>
  <c r="M2398"/>
  <c r="M2399" s="1"/>
  <c r="M2390"/>
  <c r="M2391" s="1"/>
  <c r="M2382"/>
  <c r="M2383" s="1"/>
  <c r="M2374"/>
  <c r="N2372"/>
  <c r="M2364"/>
  <c r="M2362"/>
  <c r="M2360"/>
  <c r="M2353"/>
  <c r="M2354" s="1"/>
  <c r="L2349"/>
  <c r="M2347"/>
  <c r="M2345"/>
  <c r="L2341"/>
  <c r="M2339"/>
  <c r="M2337"/>
  <c r="L2332"/>
  <c r="M2330"/>
  <c r="L2326"/>
  <c r="M2324"/>
  <c r="M2322"/>
  <c r="M2313"/>
  <c r="M2311"/>
  <c r="M2309"/>
  <c r="M2307"/>
  <c r="M2301"/>
  <c r="M2299"/>
  <c r="M2298"/>
  <c r="M2296"/>
  <c r="M2294"/>
  <c r="M2292"/>
  <c r="N2289"/>
  <c r="M2270"/>
  <c r="M2268"/>
  <c r="N2265"/>
  <c r="M2247"/>
  <c r="M2245"/>
  <c r="L2241"/>
  <c r="L2237"/>
  <c r="L122" s="1"/>
  <c r="M2235"/>
  <c r="M2233"/>
  <c r="L2229"/>
  <c r="M2227"/>
  <c r="M2225"/>
  <c r="M2202"/>
  <c r="M2203" s="1"/>
  <c r="L2196"/>
  <c r="M2194"/>
  <c r="L2190"/>
  <c r="M2182"/>
  <c r="M2180"/>
  <c r="M2178"/>
  <c r="M2176"/>
  <c r="M2174"/>
  <c r="M2172"/>
  <c r="M2170"/>
  <c r="M2169"/>
  <c r="L2158"/>
  <c r="M2156"/>
  <c r="M2154"/>
  <c r="M2152"/>
  <c r="M2150"/>
  <c r="N2147"/>
  <c r="N105" s="1"/>
  <c r="M2136"/>
  <c r="M2134"/>
  <c r="M2132"/>
  <c r="N2129"/>
  <c r="N110" s="1"/>
  <c r="L2060"/>
  <c r="L2029"/>
  <c r="M2013"/>
  <c r="N2519"/>
  <c r="N2365"/>
  <c r="N2314"/>
  <c r="N2302"/>
  <c r="N2271"/>
  <c r="N2248"/>
  <c r="M2211"/>
  <c r="M123" s="1"/>
  <c r="N2183"/>
  <c r="N2137"/>
  <c r="N108" s="1"/>
  <c r="M647"/>
  <c r="M649" s="1"/>
  <c r="L649"/>
  <c r="M642"/>
  <c r="M644" s="1"/>
  <c r="L644"/>
  <c r="M637"/>
  <c r="M639" s="1"/>
  <c r="L639"/>
  <c r="M633"/>
  <c r="M635" s="1"/>
  <c r="L635"/>
  <c r="M628"/>
  <c r="M630" s="1"/>
  <c r="L630"/>
  <c r="M2010"/>
  <c r="M2008"/>
  <c r="M2006"/>
  <c r="L2001"/>
  <c r="M1999"/>
  <c r="M1997"/>
  <c r="M1995"/>
  <c r="M1993"/>
  <c r="N1906"/>
  <c r="N1883"/>
  <c r="N1850"/>
  <c r="N1818"/>
  <c r="M1651"/>
  <c r="M1649"/>
  <c r="L1631"/>
  <c r="M1629"/>
  <c r="M1631" s="1"/>
  <c r="M1621"/>
  <c r="M1619"/>
  <c r="N1614"/>
  <c r="M1599"/>
  <c r="M1597"/>
  <c r="M1595"/>
  <c r="N1592"/>
  <c r="M1585"/>
  <c r="M1583"/>
  <c r="L1579"/>
  <c r="M1577"/>
  <c r="L1573"/>
  <c r="M1571"/>
  <c r="M1569"/>
  <c r="M1556"/>
  <c r="M1557" s="1"/>
  <c r="N1553"/>
  <c r="M1536"/>
  <c r="M1534"/>
  <c r="L1530"/>
  <c r="M1528"/>
  <c r="M1526"/>
  <c r="N1523"/>
  <c r="M1508"/>
  <c r="M1506"/>
  <c r="L1502"/>
  <c r="M1499"/>
  <c r="M1489"/>
  <c r="M1490" s="1"/>
  <c r="M1474"/>
  <c r="M1475" s="1"/>
  <c r="L1470"/>
  <c r="M1468"/>
  <c r="M1470" s="1"/>
  <c r="M1455"/>
  <c r="M1453"/>
  <c r="M1451"/>
  <c r="M1426"/>
  <c r="M1424"/>
  <c r="L1420"/>
  <c r="M1418"/>
  <c r="M1416"/>
  <c r="N1413"/>
  <c r="M1398"/>
  <c r="M1396"/>
  <c r="M1394"/>
  <c r="M1388"/>
  <c r="M1386"/>
  <c r="N1381"/>
  <c r="L1344"/>
  <c r="M1342"/>
  <c r="M1340"/>
  <c r="N1329"/>
  <c r="M1312"/>
  <c r="M1310"/>
  <c r="M1308"/>
  <c r="M1306"/>
  <c r="M1304"/>
  <c r="M1236"/>
  <c r="M1367" s="1"/>
  <c r="N1194"/>
  <c r="N95" s="1"/>
  <c r="N1112"/>
  <c r="N1010"/>
  <c r="M964"/>
  <c r="N959"/>
  <c r="N931"/>
  <c r="N919"/>
  <c r="M898"/>
  <c r="M877"/>
  <c r="M857"/>
  <c r="M787"/>
  <c r="M768"/>
  <c r="M748"/>
  <c r="M728"/>
  <c r="M659"/>
  <c r="M652"/>
  <c r="M625"/>
  <c r="M280"/>
  <c r="M281" s="1"/>
  <c r="M1959"/>
  <c r="L1939"/>
  <c r="M1937"/>
  <c r="M1935"/>
  <c r="L1931"/>
  <c r="M1929"/>
  <c r="M1927"/>
  <c r="M1925"/>
  <c r="N1922"/>
  <c r="M1914"/>
  <c r="N1912"/>
  <c r="L1905"/>
  <c r="M1902"/>
  <c r="M1882"/>
  <c r="M1880"/>
  <c r="M1878"/>
  <c r="M1876"/>
  <c r="M1874"/>
  <c r="N1872"/>
  <c r="M1849"/>
  <c r="M1847"/>
  <c r="M1845"/>
  <c r="M1843"/>
  <c r="L1839"/>
  <c r="M1837"/>
  <c r="M1835"/>
  <c r="M1833"/>
  <c r="N1830"/>
  <c r="M1817"/>
  <c r="M1815"/>
  <c r="M1813"/>
  <c r="M1811"/>
  <c r="M1809"/>
  <c r="N1806"/>
  <c r="M1777"/>
  <c r="M1778" s="1"/>
  <c r="M1769"/>
  <c r="M1770" s="1"/>
  <c r="M1761"/>
  <c r="M1762" s="1"/>
  <c r="M1753"/>
  <c r="M1754" s="1"/>
  <c r="M1742"/>
  <c r="M1743" s="1"/>
  <c r="M1734"/>
  <c r="M1735" s="1"/>
  <c r="M1726"/>
  <c r="M1727" s="1"/>
  <c r="M1718"/>
  <c r="N1716"/>
  <c r="L1709"/>
  <c r="L1705"/>
  <c r="L1701"/>
  <c r="M1699"/>
  <c r="L1695"/>
  <c r="M1693"/>
  <c r="L1689"/>
  <c r="M1687"/>
  <c r="L1683"/>
  <c r="M1681"/>
  <c r="M1675"/>
  <c r="N1652"/>
  <c r="N1622"/>
  <c r="N1600"/>
  <c r="N1586"/>
  <c r="N1537"/>
  <c r="N1509"/>
  <c r="M1480"/>
  <c r="N1456"/>
  <c r="N1427"/>
  <c r="N1399"/>
  <c r="M1328"/>
  <c r="M1326"/>
  <c r="M1324"/>
  <c r="N1313"/>
  <c r="L1277"/>
  <c r="M1275"/>
  <c r="M1273"/>
  <c r="M1271"/>
  <c r="M1269"/>
  <c r="M1267"/>
  <c r="M1265"/>
  <c r="M1263"/>
  <c r="M1261"/>
  <c r="N1256"/>
  <c r="N1279" s="1"/>
  <c r="N94" s="1"/>
  <c r="L1228"/>
  <c r="M1225"/>
  <c r="M1223"/>
  <c r="L1192"/>
  <c r="L1187"/>
  <c r="L1181"/>
  <c r="M1176"/>
  <c r="M1174"/>
  <c r="M1172"/>
  <c r="M1170"/>
  <c r="N1168"/>
  <c r="N1151"/>
  <c r="N1127"/>
  <c r="M1119"/>
  <c r="M1120" s="1"/>
  <c r="M1111"/>
  <c r="M1109"/>
  <c r="M1107"/>
  <c r="M1105"/>
  <c r="M1103"/>
  <c r="M1101"/>
  <c r="M1083"/>
  <c r="M1081"/>
  <c r="M1079"/>
  <c r="M1077"/>
  <c r="M1053"/>
  <c r="M1051"/>
  <c r="M1049"/>
  <c r="M1047"/>
  <c r="M1009"/>
  <c r="M1007"/>
  <c r="L1003"/>
  <c r="L999"/>
  <c r="M997"/>
  <c r="M995"/>
  <c r="L982"/>
  <c r="M980"/>
  <c r="L976"/>
  <c r="M974"/>
  <c r="M976" s="1"/>
  <c r="N971"/>
  <c r="M958"/>
  <c r="M956"/>
  <c r="L952"/>
  <c r="M950"/>
  <c r="M952" s="1"/>
  <c r="N947"/>
  <c r="M940"/>
  <c r="M941" s="1"/>
  <c r="N937"/>
  <c r="M930"/>
  <c r="M928"/>
  <c r="N925"/>
  <c r="M918"/>
  <c r="M916"/>
  <c r="N913"/>
  <c r="L906"/>
  <c r="M904"/>
  <c r="M906" s="1"/>
  <c r="M892"/>
  <c r="M893" s="1"/>
  <c r="L888"/>
  <c r="M886"/>
  <c r="M888" s="1"/>
  <c r="L868"/>
  <c r="M865"/>
  <c r="M868" s="1"/>
  <c r="M849"/>
  <c r="L845"/>
  <c r="M843"/>
  <c r="M836"/>
  <c r="M837" s="1"/>
  <c r="L832"/>
  <c r="M830"/>
  <c r="L826"/>
  <c r="M824"/>
  <c r="M826" s="1"/>
  <c r="N839"/>
  <c r="N82" s="1"/>
  <c r="M809"/>
  <c r="M811" s="1"/>
  <c r="M801"/>
  <c r="M802" s="1"/>
  <c r="L797"/>
  <c r="M795"/>
  <c r="M797" s="1"/>
  <c r="M781"/>
  <c r="M782" s="1"/>
  <c r="L777"/>
  <c r="M775"/>
  <c r="M777" s="1"/>
  <c r="M762"/>
  <c r="M763" s="1"/>
  <c r="L758"/>
  <c r="M756"/>
  <c r="M758" s="1"/>
  <c r="M742"/>
  <c r="M743" s="1"/>
  <c r="L738"/>
  <c r="M736"/>
  <c r="M738" s="1"/>
  <c r="M722"/>
  <c r="M723" s="1"/>
  <c r="L718"/>
  <c r="M716"/>
  <c r="M718" s="1"/>
  <c r="M694"/>
  <c r="M696" s="1"/>
  <c r="N582"/>
  <c r="N563"/>
  <c r="M510"/>
  <c r="M352"/>
  <c r="M324"/>
  <c r="N304"/>
  <c r="N225"/>
  <c r="N182"/>
  <c r="J47"/>
  <c r="M684"/>
  <c r="M686" s="1"/>
  <c r="M674"/>
  <c r="M676" s="1"/>
  <c r="M664"/>
  <c r="M666" s="1"/>
  <c r="M653"/>
  <c r="L626"/>
  <c r="M624"/>
  <c r="M622"/>
  <c r="M620"/>
  <c r="M618"/>
  <c r="M616"/>
  <c r="M614"/>
  <c r="M612"/>
  <c r="M610"/>
  <c r="M608"/>
  <c r="N600"/>
  <c r="M580"/>
  <c r="M578"/>
  <c r="M576"/>
  <c r="L570"/>
  <c r="M562"/>
  <c r="M561"/>
  <c r="M559"/>
  <c r="L549"/>
  <c r="M547"/>
  <c r="L543"/>
  <c r="M541"/>
  <c r="L537"/>
  <c r="M535"/>
  <c r="M527"/>
  <c r="M528" s="1"/>
  <c r="M518"/>
  <c r="M520" s="1"/>
  <c r="M504"/>
  <c r="M505" s="1"/>
  <c r="M500"/>
  <c r="N495"/>
  <c r="N78" s="1"/>
  <c r="M405"/>
  <c r="M406" s="1"/>
  <c r="M397"/>
  <c r="M398" s="1"/>
  <c r="M389"/>
  <c r="M390" s="1"/>
  <c r="M379"/>
  <c r="M380" s="1"/>
  <c r="M370"/>
  <c r="M372" s="1"/>
  <c r="L362"/>
  <c r="M360"/>
  <c r="M362" s="1"/>
  <c r="M346"/>
  <c r="M347" s="1"/>
  <c r="L340"/>
  <c r="M338"/>
  <c r="M340" s="1"/>
  <c r="M318"/>
  <c r="M319" s="1"/>
  <c r="M310"/>
  <c r="M311" s="1"/>
  <c r="M303"/>
  <c r="M301"/>
  <c r="M299"/>
  <c r="N296"/>
  <c r="N306" s="1"/>
  <c r="M287"/>
  <c r="L280"/>
  <c r="L281" s="1"/>
  <c r="M273"/>
  <c r="M271"/>
  <c r="L265"/>
  <c r="L261"/>
  <c r="L257"/>
  <c r="M222"/>
  <c r="M220"/>
  <c r="M218"/>
  <c r="N213"/>
  <c r="M206"/>
  <c r="M207" s="1"/>
  <c r="N203"/>
  <c r="M196"/>
  <c r="M188"/>
  <c r="M191" s="1"/>
  <c r="M181"/>
  <c r="M179"/>
  <c r="L168"/>
  <c r="L70" s="1"/>
  <c r="M166"/>
  <c r="M168" s="1"/>
  <c r="M70" s="1"/>
  <c r="M157"/>
  <c r="M158" s="1"/>
  <c r="L153"/>
  <c r="M149"/>
  <c r="L145"/>
  <c r="M2473"/>
  <c r="M2475" s="1"/>
  <c r="M2466"/>
  <c r="M2469" s="1"/>
  <c r="M2375"/>
  <c r="M2444" s="1"/>
  <c r="M2519"/>
  <c r="N2555"/>
  <c r="N119" s="1"/>
  <c r="N2503"/>
  <c r="M2460"/>
  <c r="M2365"/>
  <c r="M2349"/>
  <c r="M2341"/>
  <c r="M2332"/>
  <c r="M2326"/>
  <c r="M2314"/>
  <c r="M2302"/>
  <c r="M2271"/>
  <c r="N2304"/>
  <c r="N120" s="1"/>
  <c r="M2248"/>
  <c r="M2237"/>
  <c r="M122" s="1"/>
  <c r="M2229"/>
  <c r="M2196"/>
  <c r="M2183"/>
  <c r="M2158"/>
  <c r="M2137"/>
  <c r="M108" s="1"/>
  <c r="M2481"/>
  <c r="M2483" s="1"/>
  <c r="M2484"/>
  <c r="N121"/>
  <c r="N2316"/>
  <c r="M2265"/>
  <c r="N113"/>
  <c r="M2502"/>
  <c r="M2551"/>
  <c r="M2553" s="1"/>
  <c r="M2570" s="1"/>
  <c r="M2571" s="1"/>
  <c r="M2542"/>
  <c r="M2545" s="1"/>
  <c r="M2527"/>
  <c r="M2503"/>
  <c r="N2444"/>
  <c r="M2372"/>
  <c r="M2289"/>
  <c r="M2218"/>
  <c r="M2147"/>
  <c r="M2117"/>
  <c r="M2129" s="1"/>
  <c r="M110" s="1"/>
  <c r="M2099"/>
  <c r="M2100" s="1"/>
  <c r="L2100"/>
  <c r="M2091"/>
  <c r="M2092" s="1"/>
  <c r="L2092"/>
  <c r="M2081"/>
  <c r="L2084"/>
  <c r="M2064"/>
  <c r="L2067"/>
  <c r="M2048"/>
  <c r="L2051"/>
  <c r="M2032"/>
  <c r="L2039"/>
  <c r="L104" s="1"/>
  <c r="M1984"/>
  <c r="L1987"/>
  <c r="M1944"/>
  <c r="L1955"/>
  <c r="M1912"/>
  <c r="M1915" s="1"/>
  <c r="M1652"/>
  <c r="M1509"/>
  <c r="M1399"/>
  <c r="M1287"/>
  <c r="M1256"/>
  <c r="L2571"/>
  <c r="L2519"/>
  <c r="L2510"/>
  <c r="L2555" s="1"/>
  <c r="L119" s="1"/>
  <c r="L2503"/>
  <c r="N2476"/>
  <c r="L2473"/>
  <c r="L2475" s="1"/>
  <c r="N2469"/>
  <c r="N2487" s="1"/>
  <c r="N2506" s="1"/>
  <c r="N118" s="1"/>
  <c r="L2466"/>
  <c r="L2441"/>
  <c r="L2437"/>
  <c r="L2433"/>
  <c r="L2429"/>
  <c r="L2425"/>
  <c r="L2421"/>
  <c r="L2415"/>
  <c r="L2411"/>
  <c r="L2407"/>
  <c r="L2403"/>
  <c r="L2399"/>
  <c r="L2395"/>
  <c r="L2391"/>
  <c r="L2387"/>
  <c r="L2383"/>
  <c r="L2379"/>
  <c r="L2375"/>
  <c r="L2444" s="1"/>
  <c r="L2372"/>
  <c r="L2365"/>
  <c r="M2356"/>
  <c r="L2354"/>
  <c r="L2356" s="1"/>
  <c r="L2314"/>
  <c r="L2302"/>
  <c r="L2289"/>
  <c r="L2271"/>
  <c r="L2265"/>
  <c r="L2248"/>
  <c r="L2223"/>
  <c r="M2205"/>
  <c r="L2203"/>
  <c r="L2205" s="1"/>
  <c r="L2183"/>
  <c r="L2147"/>
  <c r="L105" s="1"/>
  <c r="L2137"/>
  <c r="L108" s="1"/>
  <c r="L2129"/>
  <c r="L110" s="1"/>
  <c r="M2083"/>
  <c r="N2075"/>
  <c r="M2066"/>
  <c r="M2058"/>
  <c r="M2050"/>
  <c r="N2045"/>
  <c r="M2036"/>
  <c r="M2034"/>
  <c r="M2027"/>
  <c r="M2025"/>
  <c r="M2023"/>
  <c r="M2021"/>
  <c r="M2019"/>
  <c r="M2029" s="1"/>
  <c r="N2014"/>
  <c r="M1986"/>
  <c r="M1976"/>
  <c r="M1974"/>
  <c r="M1972"/>
  <c r="M1966"/>
  <c r="M1964"/>
  <c r="M1962"/>
  <c r="N1960"/>
  <c r="M1954"/>
  <c r="M1952"/>
  <c r="M1950"/>
  <c r="M1948"/>
  <c r="M1946"/>
  <c r="M1922"/>
  <c r="M1894"/>
  <c r="M1872"/>
  <c r="M1861"/>
  <c r="M1830"/>
  <c r="M1806"/>
  <c r="M1797"/>
  <c r="N1785"/>
  <c r="M1716"/>
  <c r="M1622"/>
  <c r="M1600"/>
  <c r="M1586"/>
  <c r="M1579"/>
  <c r="M1573"/>
  <c r="M1537"/>
  <c r="M1530"/>
  <c r="M1502"/>
  <c r="N1493"/>
  <c r="M1456"/>
  <c r="M1427"/>
  <c r="M1420"/>
  <c r="M1344"/>
  <c r="N1346"/>
  <c r="N1348" s="1"/>
  <c r="N1373" s="1"/>
  <c r="M1313"/>
  <c r="M1296"/>
  <c r="M1315" s="1"/>
  <c r="M1214"/>
  <c r="M1168"/>
  <c r="M1151"/>
  <c r="M1143"/>
  <c r="M1127"/>
  <c r="M2095"/>
  <c r="M2096" s="1"/>
  <c r="L2096"/>
  <c r="M2087"/>
  <c r="M2088" s="1"/>
  <c r="L2088"/>
  <c r="M2070"/>
  <c r="M2075" s="1"/>
  <c r="L2075"/>
  <c r="M2054"/>
  <c r="M2055" s="1"/>
  <c r="M107" s="1"/>
  <c r="L2055"/>
  <c r="L107" s="1"/>
  <c r="M2042"/>
  <c r="M2045" s="1"/>
  <c r="L2045"/>
  <c r="L106" s="1"/>
  <c r="M2004"/>
  <c r="M2014" s="1"/>
  <c r="L2014"/>
  <c r="M1957"/>
  <c r="L1960"/>
  <c r="L1989" s="1"/>
  <c r="M1719"/>
  <c r="M1785" s="1"/>
  <c r="M1460"/>
  <c r="M1493" s="1"/>
  <c r="N124"/>
  <c r="L124"/>
  <c r="N2084"/>
  <c r="N2102" s="1"/>
  <c r="N109" s="1"/>
  <c r="N2067"/>
  <c r="N2077" s="1"/>
  <c r="N112" s="1"/>
  <c r="N2051"/>
  <c r="N2039"/>
  <c r="N104" s="1"/>
  <c r="M2001"/>
  <c r="N1987"/>
  <c r="N1955"/>
  <c r="M1939"/>
  <c r="M1931"/>
  <c r="M1906"/>
  <c r="M1883"/>
  <c r="M1850"/>
  <c r="M1839"/>
  <c r="M1818"/>
  <c r="M1701"/>
  <c r="M1695"/>
  <c r="M1689"/>
  <c r="M1683"/>
  <c r="M1677"/>
  <c r="M1671"/>
  <c r="M1665"/>
  <c r="M1659"/>
  <c r="M1640"/>
  <c r="M1614"/>
  <c r="M1607"/>
  <c r="M1592"/>
  <c r="N1633"/>
  <c r="M1564"/>
  <c r="M1553"/>
  <c r="M1546"/>
  <c r="M1523"/>
  <c r="M1516"/>
  <c r="M1436"/>
  <c r="M1413"/>
  <c r="M1406"/>
  <c r="M1329"/>
  <c r="M1321"/>
  <c r="M1277"/>
  <c r="M1279" s="1"/>
  <c r="M94" s="1"/>
  <c r="M1228"/>
  <c r="M1194"/>
  <c r="M95" s="1"/>
  <c r="M1181"/>
  <c r="M1112"/>
  <c r="N1129"/>
  <c r="N1153" s="1"/>
  <c r="M1057"/>
  <c r="M1058" s="1"/>
  <c r="L1058"/>
  <c r="M913"/>
  <c r="M883"/>
  <c r="M900" s="1"/>
  <c r="M816"/>
  <c r="M713"/>
  <c r="M804" s="1"/>
  <c r="M81" s="1"/>
  <c r="N565"/>
  <c r="N602" s="1"/>
  <c r="L1922"/>
  <c r="N1915"/>
  <c r="N1941" s="1"/>
  <c r="L1912"/>
  <c r="L1915" s="1"/>
  <c r="L1906"/>
  <c r="L1899"/>
  <c r="L1883"/>
  <c r="L1872"/>
  <c r="L1850"/>
  <c r="L1830"/>
  <c r="L1818"/>
  <c r="L1806"/>
  <c r="L1782"/>
  <c r="L1778"/>
  <c r="L1774"/>
  <c r="L1770"/>
  <c r="L1766"/>
  <c r="L1762"/>
  <c r="L1758"/>
  <c r="L1754"/>
  <c r="L1750"/>
  <c r="L1743"/>
  <c r="L1739"/>
  <c r="L1735"/>
  <c r="L1731"/>
  <c r="L1727"/>
  <c r="L1723"/>
  <c r="L1719"/>
  <c r="L1716"/>
  <c r="N1711"/>
  <c r="L1652"/>
  <c r="L1711" s="1"/>
  <c r="L1626"/>
  <c r="L1622"/>
  <c r="L1614"/>
  <c r="L1600"/>
  <c r="L1592"/>
  <c r="L1586"/>
  <c r="N1566"/>
  <c r="L1557"/>
  <c r="L1553"/>
  <c r="L1537"/>
  <c r="L1523"/>
  <c r="L1509"/>
  <c r="L1490"/>
  <c r="L1485"/>
  <c r="L1475"/>
  <c r="L1465"/>
  <c r="L1456"/>
  <c r="N1447"/>
  <c r="L1427"/>
  <c r="L1413"/>
  <c r="L1399"/>
  <c r="L1329"/>
  <c r="L1346" s="1"/>
  <c r="L1348" s="1"/>
  <c r="L1373" s="1"/>
  <c r="L1313"/>
  <c r="L1256"/>
  <c r="L1279" s="1"/>
  <c r="L94" s="1"/>
  <c r="L1168"/>
  <c r="L1151"/>
  <c r="L1127"/>
  <c r="L1120"/>
  <c r="L1116"/>
  <c r="L1112"/>
  <c r="L1098"/>
  <c r="M1089"/>
  <c r="M1087"/>
  <c r="N1084"/>
  <c r="M1065"/>
  <c r="M1067" s="1"/>
  <c r="N1054"/>
  <c r="M1041"/>
  <c r="M1039"/>
  <c r="M1037"/>
  <c r="M1035"/>
  <c r="M1033"/>
  <c r="M1031"/>
  <c r="M1023"/>
  <c r="M1017"/>
  <c r="M991"/>
  <c r="M971"/>
  <c r="M947"/>
  <c r="M925"/>
  <c r="M709"/>
  <c r="M592"/>
  <c r="M1075"/>
  <c r="M1084" s="1"/>
  <c r="L1084"/>
  <c r="M1061"/>
  <c r="M1062" s="1"/>
  <c r="L1062"/>
  <c r="M1045"/>
  <c r="M1054" s="1"/>
  <c r="L1054"/>
  <c r="M850"/>
  <c r="M870" s="1"/>
  <c r="M83" s="1"/>
  <c r="M654"/>
  <c r="M661" s="1"/>
  <c r="M703" s="1"/>
  <c r="M80" s="1"/>
  <c r="N1042"/>
  <c r="M1010"/>
  <c r="M999"/>
  <c r="M982"/>
  <c r="M959"/>
  <c r="M931"/>
  <c r="M919"/>
  <c r="N984"/>
  <c r="M845"/>
  <c r="M832"/>
  <c r="N804"/>
  <c r="N81" s="1"/>
  <c r="M626"/>
  <c r="M582"/>
  <c r="M563"/>
  <c r="M555"/>
  <c r="L556"/>
  <c r="M531"/>
  <c r="L532"/>
  <c r="M367"/>
  <c r="M412" s="1"/>
  <c r="M77" s="1"/>
  <c r="M296"/>
  <c r="L1042"/>
  <c r="L1010"/>
  <c r="L971"/>
  <c r="L959"/>
  <c r="L947"/>
  <c r="L941"/>
  <c r="L937"/>
  <c r="L931"/>
  <c r="L925"/>
  <c r="L919"/>
  <c r="L913"/>
  <c r="N900"/>
  <c r="L893"/>
  <c r="L883"/>
  <c r="N870"/>
  <c r="N83" s="1"/>
  <c r="L862"/>
  <c r="L850"/>
  <c r="L837"/>
  <c r="L821"/>
  <c r="L811"/>
  <c r="L802"/>
  <c r="L792"/>
  <c r="L782"/>
  <c r="L773"/>
  <c r="L763"/>
  <c r="L753"/>
  <c r="L743"/>
  <c r="L733"/>
  <c r="L723"/>
  <c r="L713"/>
  <c r="L701"/>
  <c r="L696"/>
  <c r="L691"/>
  <c r="L686"/>
  <c r="L681"/>
  <c r="L676"/>
  <c r="L671"/>
  <c r="L666"/>
  <c r="N661"/>
  <c r="N703" s="1"/>
  <c r="N80" s="1"/>
  <c r="L654"/>
  <c r="L582"/>
  <c r="L563"/>
  <c r="N551"/>
  <c r="M493"/>
  <c r="M486"/>
  <c r="M479"/>
  <c r="M469"/>
  <c r="M462"/>
  <c r="M455"/>
  <c r="M448"/>
  <c r="M440"/>
  <c r="M433"/>
  <c r="M426"/>
  <c r="M419"/>
  <c r="M330"/>
  <c r="N364"/>
  <c r="N76" s="1"/>
  <c r="M288"/>
  <c r="M549"/>
  <c r="M543"/>
  <c r="M537"/>
  <c r="N412"/>
  <c r="N77" s="1"/>
  <c r="M304"/>
  <c r="M176"/>
  <c r="L528"/>
  <c r="L515"/>
  <c r="L505"/>
  <c r="L495"/>
  <c r="L78" s="1"/>
  <c r="L410"/>
  <c r="L406"/>
  <c r="L402"/>
  <c r="L398"/>
  <c r="L394"/>
  <c r="L390"/>
  <c r="L386"/>
  <c r="L380"/>
  <c r="L376"/>
  <c r="L372"/>
  <c r="L367"/>
  <c r="L357"/>
  <c r="L347"/>
  <c r="L335"/>
  <c r="L319"/>
  <c r="L315"/>
  <c r="L311"/>
  <c r="L304"/>
  <c r="L296"/>
  <c r="L288"/>
  <c r="N274"/>
  <c r="N276" s="1"/>
  <c r="N283" s="1"/>
  <c r="M247"/>
  <c r="M239"/>
  <c r="M213"/>
  <c r="M203"/>
  <c r="N227"/>
  <c r="N133"/>
  <c r="N170"/>
  <c r="N69" s="1"/>
  <c r="M269"/>
  <c r="M274" s="1"/>
  <c r="L274"/>
  <c r="M197"/>
  <c r="N184"/>
  <c r="N71" s="1"/>
  <c r="M255"/>
  <c r="M257" s="1"/>
  <c r="M225"/>
  <c r="M182"/>
  <c r="M153"/>
  <c r="M170" s="1"/>
  <c r="M69" s="1"/>
  <c r="L252"/>
  <c r="L276" s="1"/>
  <c r="L283" s="1"/>
  <c r="L225"/>
  <c r="L213"/>
  <c r="L207"/>
  <c r="L203"/>
  <c r="L197"/>
  <c r="L191"/>
  <c r="L182"/>
  <c r="L176"/>
  <c r="L163"/>
  <c r="L158"/>
  <c r="L170" s="1"/>
  <c r="L69" s="1"/>
  <c r="L1194" l="1"/>
  <c r="L95" s="1"/>
  <c r="M227"/>
  <c r="L839"/>
  <c r="L82" s="1"/>
  <c r="L870"/>
  <c r="L83" s="1"/>
  <c r="L984"/>
  <c r="N1073"/>
  <c r="L1129"/>
  <c r="L1447"/>
  <c r="L1785"/>
  <c r="M1346"/>
  <c r="M1447"/>
  <c r="M1978"/>
  <c r="L133"/>
  <c r="L227"/>
  <c r="L306"/>
  <c r="L364" s="1"/>
  <c r="L76" s="1"/>
  <c r="L412"/>
  <c r="L77" s="1"/>
  <c r="L551"/>
  <c r="M495"/>
  <c r="M78" s="1"/>
  <c r="L804"/>
  <c r="L81" s="1"/>
  <c r="L900"/>
  <c r="L1073"/>
  <c r="M1042"/>
  <c r="L1493"/>
  <c r="L1566"/>
  <c r="L1633"/>
  <c r="M1566"/>
  <c r="M1711"/>
  <c r="M1968"/>
  <c r="L2304"/>
  <c r="L120" s="1"/>
  <c r="M2555"/>
  <c r="M119" s="1"/>
  <c r="L91"/>
  <c r="L1366"/>
  <c r="M276"/>
  <c r="M283" s="1"/>
  <c r="M184"/>
  <c r="M71" s="1"/>
  <c r="N79"/>
  <c r="N1647"/>
  <c r="M1633"/>
  <c r="M105"/>
  <c r="M124"/>
  <c r="M2304"/>
  <c r="M120" s="1"/>
  <c r="M2476"/>
  <c r="M2487" s="1"/>
  <c r="M2506" s="1"/>
  <c r="M118" s="1"/>
  <c r="M193"/>
  <c r="M306"/>
  <c r="M364" s="1"/>
  <c r="M76" s="1"/>
  <c r="M839"/>
  <c r="M82" s="1"/>
  <c r="M984"/>
  <c r="N126"/>
  <c r="M72"/>
  <c r="M229"/>
  <c r="M1361" s="1"/>
  <c r="L84"/>
  <c r="L908"/>
  <c r="N89"/>
  <c r="N1364"/>
  <c r="M84"/>
  <c r="M908"/>
  <c r="M85"/>
  <c r="N90"/>
  <c r="N1365"/>
  <c r="M96"/>
  <c r="M1368"/>
  <c r="N96"/>
  <c r="N1368"/>
  <c r="M1348"/>
  <c r="M1373" s="1"/>
  <c r="M1647"/>
  <c r="M532"/>
  <c r="M551" s="1"/>
  <c r="M556"/>
  <c r="M565" s="1"/>
  <c r="M602" s="1"/>
  <c r="N85"/>
  <c r="M1093"/>
  <c r="M1129" s="1"/>
  <c r="M1153" s="1"/>
  <c r="M91"/>
  <c r="M1366"/>
  <c r="M1960"/>
  <c r="L113"/>
  <c r="M113"/>
  <c r="L121"/>
  <c r="L2316"/>
  <c r="M73"/>
  <c r="L661"/>
  <c r="L703" s="1"/>
  <c r="N604"/>
  <c r="M1941"/>
  <c r="N1989"/>
  <c r="N2016" s="1"/>
  <c r="N103" s="1"/>
  <c r="N106"/>
  <c r="L2469"/>
  <c r="M1981"/>
  <c r="L2077"/>
  <c r="L112" s="1"/>
  <c r="L2102"/>
  <c r="L109" s="1"/>
  <c r="L184"/>
  <c r="L71" s="1"/>
  <c r="L72"/>
  <c r="L96"/>
  <c r="L1368"/>
  <c r="N72"/>
  <c r="N73" s="1"/>
  <c r="N84"/>
  <c r="N908"/>
  <c r="N993" s="1"/>
  <c r="N1363" s="1"/>
  <c r="N1369" s="1"/>
  <c r="L85"/>
  <c r="L89"/>
  <c r="L1364"/>
  <c r="L565"/>
  <c r="L602" s="1"/>
  <c r="M2060"/>
  <c r="M121"/>
  <c r="M2316"/>
  <c r="N193"/>
  <c r="N229" s="1"/>
  <c r="N1361" s="1"/>
  <c r="N87"/>
  <c r="M1073"/>
  <c r="L1153"/>
  <c r="L1941"/>
  <c r="L2476"/>
  <c r="M1955"/>
  <c r="M1987"/>
  <c r="M2039"/>
  <c r="M104" s="1"/>
  <c r="M2051"/>
  <c r="M106" s="1"/>
  <c r="M2067"/>
  <c r="M2084"/>
  <c r="M2102" s="1"/>
  <c r="M109" s="1"/>
  <c r="L604" l="1"/>
  <c r="M126"/>
  <c r="M2077"/>
  <c r="M112" s="1"/>
  <c r="L1647"/>
  <c r="L2016" s="1"/>
  <c r="L103" s="1"/>
  <c r="L193"/>
  <c r="L229" s="1"/>
  <c r="L1361" s="1"/>
  <c r="L2487"/>
  <c r="L2506" s="1"/>
  <c r="L118" s="1"/>
  <c r="L126" s="1"/>
  <c r="M79"/>
  <c r="M87" s="1"/>
  <c r="L73"/>
  <c r="M1989"/>
  <c r="M2016" s="1"/>
  <c r="M103" s="1"/>
  <c r="L80"/>
  <c r="L993"/>
  <c r="L1363" s="1"/>
  <c r="M90"/>
  <c r="M1365"/>
  <c r="M604"/>
  <c r="M993" s="1"/>
  <c r="M1363" s="1"/>
  <c r="M89"/>
  <c r="M1364"/>
  <c r="L79"/>
  <c r="L87" s="1"/>
  <c r="L90"/>
  <c r="L1365"/>
  <c r="M1369" l="1"/>
  <c r="L1369"/>
  <c r="M1198" l="1"/>
  <c r="L1200"/>
  <c r="M1200"/>
  <c r="N1200"/>
  <c r="L1220"/>
  <c r="M1220"/>
  <c r="M1230" s="1"/>
  <c r="N1220"/>
  <c r="L1230"/>
  <c r="N1230"/>
  <c r="M1353"/>
  <c r="M1357" s="1"/>
  <c r="L1357"/>
  <c r="L93" s="1"/>
  <c r="N1357"/>
  <c r="N93" s="1"/>
  <c r="L1371"/>
  <c r="M1371"/>
  <c r="M1375" s="1"/>
  <c r="N1371"/>
  <c r="L1375"/>
  <c r="N1375"/>
  <c r="L1377"/>
  <c r="N1377"/>
  <c r="N1379"/>
  <c r="N1383" s="1"/>
  <c r="N1390" s="1"/>
  <c r="N92" s="1"/>
  <c r="N98" s="1"/>
  <c r="M2162"/>
  <c r="M2165" s="1"/>
  <c r="M2185" s="1"/>
  <c r="L2165"/>
  <c r="L2185" s="1"/>
  <c r="N2165"/>
  <c r="N2185" s="1"/>
  <c r="L1379" l="1"/>
  <c r="L1383" s="1"/>
  <c r="L1390" s="1"/>
  <c r="L92" s="1"/>
  <c r="L98" s="1"/>
  <c r="L1392" s="1"/>
  <c r="N111"/>
  <c r="N115" s="1"/>
  <c r="N128" s="1"/>
  <c r="N2207"/>
  <c r="L100"/>
  <c r="M93"/>
  <c r="M1377"/>
  <c r="M1379" s="1"/>
  <c r="M1383" s="1"/>
  <c r="M1390" s="1"/>
  <c r="M92" s="1"/>
  <c r="M98" s="1"/>
  <c r="L111"/>
  <c r="L115" s="1"/>
  <c r="L128" s="1"/>
  <c r="L2207"/>
  <c r="M2207"/>
  <c r="M111"/>
  <c r="M115" s="1"/>
  <c r="M128" s="1"/>
  <c r="N1392"/>
  <c r="N100"/>
  <c r="N130" s="1"/>
  <c r="M100" l="1"/>
  <c r="M1392"/>
  <c r="L130"/>
</calcChain>
</file>

<file path=xl/sharedStrings.xml><?xml version="1.0" encoding="utf-8"?>
<sst xmlns="http://schemas.openxmlformats.org/spreadsheetml/2006/main" count="3258" uniqueCount="695">
  <si>
    <t>RESULTS OF OPERATIONS</t>
  </si>
  <si>
    <t xml:space="preserve"> </t>
  </si>
  <si>
    <t>USER SPECIFIC INFORMATION</t>
  </si>
  <si>
    <t>STATE:</t>
  </si>
  <si>
    <t>PERIOD:</t>
  </si>
  <si>
    <t>FILE:</t>
  </si>
  <si>
    <t>PREPARED BY:</t>
  </si>
  <si>
    <t>Revenue Requirement Department</t>
  </si>
  <si>
    <t>DATE:</t>
  </si>
  <si>
    <t>TIME:</t>
  </si>
  <si>
    <t>TYPE OF RATE BASE:</t>
  </si>
  <si>
    <t>ALLOCATION METHOD:</t>
  </si>
  <si>
    <t>FERC JURISDICTION:</t>
  </si>
  <si>
    <t>8 OR 12 CP:</t>
  </si>
  <si>
    <t>DEMAND %</t>
  </si>
  <si>
    <t>ENERGY %</t>
  </si>
  <si>
    <t>TAX INFORMATION</t>
  </si>
  <si>
    <t>TAX RATE ASSUMPTIONS:</t>
  </si>
  <si>
    <t>TAX RATE</t>
  </si>
  <si>
    <t>FEDERAL RATE</t>
  </si>
  <si>
    <t>STATE EFFECTIVE RATE</t>
  </si>
  <si>
    <t>TAX GROSS UP FACTOR</t>
  </si>
  <si>
    <t>FEDERAL/STATE COMBINED RATE</t>
  </si>
  <si>
    <t>CAPITAL STRUCTURE INFORMATION</t>
  </si>
  <si>
    <t>CAPITAL</t>
  </si>
  <si>
    <t>EMBEDDED</t>
  </si>
  <si>
    <t>WEIGHTED</t>
  </si>
  <si>
    <t>STRUCTURE</t>
  </si>
  <si>
    <t>COST</t>
  </si>
  <si>
    <t>DEBT</t>
  </si>
  <si>
    <t>PREFERRED</t>
  </si>
  <si>
    <t>COMMON</t>
  </si>
  <si>
    <t>OTHER INFORMATION</t>
  </si>
  <si>
    <t xml:space="preserve">  </t>
  </si>
  <si>
    <t>RESULTS OF OPERATIONS SUMMARY</t>
  </si>
  <si>
    <t>JUNE 2011</t>
  </si>
  <si>
    <t>MAY 2013</t>
  </si>
  <si>
    <t>UNADJUSTED RESULTS</t>
  </si>
  <si>
    <t>NORMALIZED RESULTS</t>
  </si>
  <si>
    <t>Description of Account Summary:</t>
  </si>
  <si>
    <t>Ref</t>
  </si>
  <si>
    <t>TOTAL</t>
  </si>
  <si>
    <t>OTHER</t>
  </si>
  <si>
    <t>Operating Revenues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</si>
  <si>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</si>
  <si>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</si>
  <si>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</si>
  <si>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</si>
  <si>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</si>
  <si>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</si>
  <si>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</si>
  <si>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</si>
  <si>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</si>
  <si>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</si>
  <si>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</si>
  <si>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</si>
  <si>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</si>
  <si>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Infor</t>
  </si>
  <si>
    <t>Sales</t>
  </si>
  <si>
    <t>Administrative &amp; General</t>
  </si>
  <si>
    <t xml:space="preserve">    Total O &amp; 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</si>
  <si>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</si>
  <si>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</si>
  <si>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</si>
  <si>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</si>
  <si>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</si>
  <si>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</si>
  <si>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</si>
  <si>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</si>
  <si>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</si>
  <si>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</si>
  <si>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</si>
  <si>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</si>
  <si>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</si>
  <si>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</si>
  <si>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</si>
  <si>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</si>
  <si>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</si>
  <si>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</si>
  <si>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</si>
  <si>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</si>
  <si>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</si>
  <si>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</si>
  <si>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 xml:space="preserve">     Total Electric Plant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</si>
  <si>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</si>
  <si>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</si>
  <si>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</si>
  <si>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</si>
  <si>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</si>
  <si>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</si>
  <si>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</si>
  <si>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</si>
  <si>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 xml:space="preserve">     Total Rate Base Deductions</t>
  </si>
  <si>
    <t>Total Rate Base</t>
  </si>
  <si>
    <t>Return on Rate Base</t>
  </si>
  <si>
    <t>Return on Equity</t>
  </si>
  <si>
    <t>Net Power Costs</t>
  </si>
  <si>
    <t>100 Basis Points in Equity:</t>
  </si>
  <si>
    <t xml:space="preserve">   Revenue Requirement Impact</t>
  </si>
  <si>
    <t xml:space="preserve">   Rate Base Decrease</t>
  </si>
  <si>
    <t>FERC</t>
  </si>
  <si>
    <t>BUS</t>
  </si>
  <si>
    <t>ACCT</t>
  </si>
  <si>
    <t>DESCRIP</t>
  </si>
  <si>
    <t>FUNC</t>
  </si>
  <si>
    <t>FACTOR</t>
  </si>
  <si>
    <t>UTAH</t>
  </si>
  <si>
    <t>Sales to Ultimate Customers</t>
  </si>
  <si>
    <t>Residential Sales</t>
  </si>
  <si>
    <t>B1</t>
  </si>
  <si>
    <t>Commercial &amp; Industrial Sales</t>
  </si>
  <si>
    <t>Public Street &amp; Highway Lighting</t>
  </si>
  <si>
    <t>Other Sales to Public Authority</t>
  </si>
  <si>
    <t>Total Sales to Ultimate Customers</t>
  </si>
  <si>
    <t>Sales for Resale-Non NPC</t>
  </si>
  <si>
    <t>447NPC</t>
  </si>
  <si>
    <t>Sales for Resale-NPC</t>
  </si>
  <si>
    <t>Total Sales for Resale</t>
  </si>
  <si>
    <t>Provision for Rate Refund</t>
  </si>
  <si>
    <t>Total Sales from Electricity</t>
  </si>
  <si>
    <t>Forfeited Discounts &amp; Interest</t>
  </si>
  <si>
    <t>Misc Electric Revenue</t>
  </si>
  <si>
    <t>Water Sales</t>
  </si>
  <si>
    <t>Rent of Electric Property</t>
  </si>
  <si>
    <t>Other Electric Revenue</t>
  </si>
  <si>
    <t>Total Other Electric Revenues</t>
  </si>
  <si>
    <t>Total Electric Operating Revenues</t>
  </si>
  <si>
    <t>Summary of Revenues by Factor</t>
  </si>
  <si>
    <t>S</t>
  </si>
  <si>
    <t>CN</t>
  </si>
  <si>
    <t>SE</t>
  </si>
  <si>
    <t>SO</t>
  </si>
  <si>
    <t>SG</t>
  </si>
  <si>
    <t>DGP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</si>
  <si>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</si>
  <si>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</si>
  <si>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</si>
  <si>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</si>
  <si>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</si>
  <si>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Impact Housing Interest Income</t>
  </si>
  <si>
    <t>(Gain) / Loss on Sale of Utility Plant</t>
  </si>
  <si>
    <t>Total Miscellaneous Revenues</t>
  </si>
  <si>
    <t>Miscellaneous Expenses</t>
  </si>
  <si>
    <t>Interest on Customer Deposits</t>
  </si>
  <si>
    <t>Total Miscellaneous Expenses</t>
  </si>
  <si>
    <t>Net Misc Revenue and Expense</t>
  </si>
  <si>
    <t>Operation Supervision &amp; Engineering</t>
  </si>
  <si>
    <t>B2</t>
  </si>
  <si>
    <t>Fuel Related-Non NPC</t>
  </si>
  <si>
    <t>501NPC</t>
  </si>
  <si>
    <t xml:space="preserve">Fuel Related-NPC </t>
  </si>
  <si>
    <t>Total Fuel Related</t>
  </si>
  <si>
    <t>Steam Expenses</t>
  </si>
  <si>
    <t>Steam From Other Sources-Non-NPC</t>
  </si>
  <si>
    <t>503NPC</t>
  </si>
  <si>
    <t>Steam From Other Sources-NPC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</si>
  <si>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</si>
  <si>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</si>
  <si>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</si>
  <si>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</si>
  <si>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</si>
  <si>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</si>
  <si>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</si>
  <si>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</si>
  <si>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Total Steam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</si>
  <si>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</si>
  <si>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</si>
  <si>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</si>
  <si>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</si>
  <si>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</si>
  <si>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</si>
  <si>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</si>
  <si>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Total Nuclear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</si>
  <si>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</si>
  <si>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</si>
  <si>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</si>
  <si>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</si>
  <si>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</si>
  <si>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</si>
  <si>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 xml:space="preserve">Total Hydraulic Power Generation </t>
  </si>
  <si>
    <t>Fuel-Non-NPC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</si>
  <si>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</si>
  <si>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</si>
  <si>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</si>
  <si>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</si>
  <si>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</si>
  <si>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</si>
  <si>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Total Other Power Generation</t>
  </si>
  <si>
    <t>Purchased Power-Non NPC</t>
  </si>
  <si>
    <t>555NPC</t>
  </si>
  <si>
    <t>Purchased Power-NPC</t>
  </si>
  <si>
    <t>Seasonal Contracts</t>
  </si>
  <si>
    <t>Total Purchased Power</t>
  </si>
  <si>
    <t>System Control &amp; Load Dispatch</t>
  </si>
  <si>
    <t>Other Expenses</t>
  </si>
  <si>
    <t>Embedded Cost Differentials</t>
  </si>
  <si>
    <t>Company Owned Hydro</t>
  </si>
  <si>
    <t>Mid-C Contract</t>
  </si>
  <si>
    <t>Existing QF Contracts</t>
  </si>
  <si>
    <t xml:space="preserve">2010 Protocol Stipulated Embedded Cost Differential </t>
  </si>
  <si>
    <t>Klamath Dam Removal Surcharge Re-allocation</t>
  </si>
  <si>
    <t>Total Other Power Supply</t>
  </si>
  <si>
    <t>Total Production Expense</t>
  </si>
  <si>
    <t>Summary of Production Expense by Factor</t>
  </si>
  <si>
    <t>SNPPH</t>
  </si>
  <si>
    <t>TROJP</t>
  </si>
  <si>
    <t>SGCT</t>
  </si>
  <si>
    <t>DEU</t>
  </si>
  <si>
    <t>DEP</t>
  </si>
  <si>
    <t>SNPPS</t>
  </si>
  <si>
    <t>SNPPO</t>
  </si>
  <si>
    <t>DGU</t>
  </si>
  <si>
    <t>MC</t>
  </si>
  <si>
    <t>SSGCT</t>
  </si>
  <si>
    <t>SSECT</t>
  </si>
  <si>
    <t>SSGC</t>
  </si>
  <si>
    <t>SSGCH</t>
  </si>
  <si>
    <t>SSECH</t>
  </si>
  <si>
    <t>Total Production Expense by Factor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</si>
  <si>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</si>
  <si>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</si>
  <si>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</si>
  <si>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</si>
  <si>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</si>
  <si>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</si>
  <si>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</si>
  <si>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Total 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</si>
  <si>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</si>
  <si>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</si>
  <si>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</si>
  <si>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</si>
  <si>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</si>
  <si>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</si>
  <si>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Total Transmission Expense</t>
  </si>
  <si>
    <t>Summary of Transmission Expense by Factor</t>
  </si>
  <si>
    <t>SNPT</t>
  </si>
  <si>
    <t>Total Transmission Expense by Factor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</si>
  <si>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</si>
  <si>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</si>
  <si>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</si>
  <si>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</si>
  <si>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</si>
  <si>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</si>
  <si>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</si>
  <si>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</si>
  <si>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</si>
  <si>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Total Distribution Expense</t>
  </si>
  <si>
    <t>Summary of Distribution Expense by Factor</t>
  </si>
  <si>
    <t>SNPD</t>
  </si>
  <si>
    <t>Total Distribution Expense by Factor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</si>
  <si>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</si>
  <si>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</si>
  <si>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</si>
  <si>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</si>
  <si>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</si>
  <si>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Total Customer Accounts Expense</t>
  </si>
  <si>
    <t>Summary of Customer Accts Exp by Factor</t>
  </si>
  <si>
    <t>Total Customer Accounts Expense by Factor</t>
  </si>
  <si>
    <t>Customer Assistance</t>
  </si>
  <si>
    <t>Informational &amp; Instructional Adv</t>
  </si>
  <si>
    <t>Misc. Customer Service</t>
  </si>
  <si>
    <t>Total Customer Service Expense</t>
  </si>
  <si>
    <t>Summary of Customer Service Exp by Factor</t>
  </si>
  <si>
    <t>Total Customer Service Expense by Factor</t>
  </si>
  <si>
    <t>Demonstration &amp; Selling Expense</t>
  </si>
  <si>
    <t>Advertising Expense</t>
  </si>
  <si>
    <t>Misc. Sales Expense</t>
  </si>
  <si>
    <t>Total Sales Expense</t>
  </si>
  <si>
    <t>Total Sales Expense by Factor</t>
  </si>
  <si>
    <t>Total Customer Service Exp Including Sales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</si>
  <si>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</si>
  <si>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</si>
  <si>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</si>
  <si>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</si>
  <si>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</si>
  <si>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</si>
  <si>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</si>
  <si>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</si>
  <si>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</si>
  <si>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</si>
  <si>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</si>
  <si>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</si>
  <si>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Administrative &amp; General Expense</t>
  </si>
  <si>
    <t>Summary of A&amp;G Expense by Factor</t>
  </si>
  <si>
    <t>Total A&amp;G Expense by Factor</t>
  </si>
  <si>
    <t>Total O&amp;M Expense</t>
  </si>
  <si>
    <t>403SP</t>
  </si>
  <si>
    <t>Steam Depreciation</t>
  </si>
  <si>
    <t>B3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</si>
  <si>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</si>
  <si>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</si>
  <si>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</si>
  <si>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</si>
  <si>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</si>
  <si>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</si>
  <si>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</si>
  <si>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</si>
  <si>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</si>
  <si>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</si>
  <si>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</si>
  <si>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</si>
  <si>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</si>
  <si>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</si>
  <si>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</si>
  <si>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</si>
  <si>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</si>
  <si>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</si>
  <si>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</si>
  <si>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</si>
  <si>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</si>
  <si>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</si>
  <si>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</si>
  <si>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</si>
  <si>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</si>
  <si>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</si>
  <si>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</si>
  <si>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</si>
  <si>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</si>
  <si>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</si>
  <si>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</si>
  <si>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</si>
  <si>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Total Depreciation Expense</t>
  </si>
  <si>
    <t>Summary</t>
  </si>
  <si>
    <t>Total Depreciation Expense By Factor</t>
  </si>
  <si>
    <t>404GP</t>
  </si>
  <si>
    <t>Amort of LT Plant - Capital Lease Gen</t>
  </si>
  <si>
    <t>B4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</si>
  <si>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</si>
  <si>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</si>
  <si>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</si>
  <si>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</si>
  <si>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</si>
  <si>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</si>
  <si>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</si>
  <si>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</si>
  <si>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</si>
  <si>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</si>
  <si>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Total Amortization of Limited Term Plant</t>
  </si>
  <si>
    <t>Amortization of Plant Acquisition Adj</t>
  </si>
  <si>
    <t>Amort of Prop Losses, Unrec Plant, etc</t>
  </si>
  <si>
    <t>Total Amortization Expense</t>
  </si>
  <si>
    <t>Summary of Amortization Expense by Factor</t>
  </si>
  <si>
    <t>Total Amortization Expense by Factor</t>
  </si>
  <si>
    <t>Total Taxes Other Than Income</t>
  </si>
  <si>
    <t>B5</t>
  </si>
  <si>
    <t>Deferred Investment Tax Credit - Fed</t>
  </si>
  <si>
    <t>B7</t>
  </si>
  <si>
    <t>Deferred Investment Tax Credit - Idaho</t>
  </si>
  <si>
    <t>Total Deferred ITC</t>
  </si>
  <si>
    <t>Interest on Long-Term Debt</t>
  </si>
  <si>
    <t>B6</t>
  </si>
  <si>
    <t>Amortization of Debt Disc &amp; Exp</t>
  </si>
  <si>
    <t>Amortization of Premium on Debt</t>
  </si>
  <si>
    <t>Other Interest Expense</t>
  </si>
  <si>
    <t>AFUDC - Borrowed</t>
  </si>
  <si>
    <t>Total Elec. Interest Deductions for Tax</t>
  </si>
  <si>
    <t>Non-Utility Portion of Interest</t>
  </si>
  <si>
    <t>Total Non-utility Interest</t>
  </si>
  <si>
    <t>Total Interest Deductions for Tax</t>
  </si>
  <si>
    <t>Interest &amp; Dividends</t>
  </si>
  <si>
    <t>Total Operating Deductions for Tax</t>
  </si>
  <si>
    <t>Deferred Income Tax - Federal-DR</t>
  </si>
  <si>
    <t>41110</t>
  </si>
  <si>
    <t>Deferred Income Tax - Federal-CR</t>
  </si>
  <si>
    <t>Total Deferred Income Taxes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</si>
  <si>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</si>
  <si>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</si>
  <si>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</si>
  <si>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</si>
  <si>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</si>
  <si>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</si>
  <si>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TOTAL SCHEDULE - M ADDITIONS</t>
  </si>
  <si>
    <t>SCHMDF</t>
  </si>
  <si>
    <t xml:space="preserve">  Deductions - Flow Through</t>
  </si>
  <si>
    <t>SCHMDP</t>
  </si>
  <si>
    <t xml:space="preserve">  Deductions - Permanent</t>
  </si>
  <si>
    <t>SCHMDT</t>
  </si>
  <si>
    <t xml:space="preserve">  Deductions - Temporary</t>
  </si>
  <si>
    <t>TOTAL SCHEDULE - M DEDUCTIONS</t>
  </si>
  <si>
    <t>TOTAL SCHEDULE - M ADJUSTMENTS</t>
  </si>
  <si>
    <t>State Income Taxes</t>
  </si>
  <si>
    <t>PTC</t>
  </si>
  <si>
    <t>Total State Tax Expense</t>
  </si>
  <si>
    <t>Calculation of Taxable Income:</t>
  </si>
  <si>
    <t>Operating Deductions: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</si>
  <si>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</si>
  <si>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</si>
  <si>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</si>
  <si>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</si>
  <si>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</si>
  <si>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</si>
  <si>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</si>
  <si>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Deductions: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</si>
  <si>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</si>
  <si>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</si>
  <si>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</si>
  <si>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</si>
  <si>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Total Taxable Income</t>
  </si>
  <si>
    <t>Tax Rate</t>
  </si>
  <si>
    <t>Federal Income Tax - Calculated</t>
  </si>
  <si>
    <t>Adjustments to Calculated Tax:</t>
  </si>
  <si>
    <t>PMI</t>
  </si>
  <si>
    <t>IRS Settle</t>
  </si>
  <si>
    <t>Federal Income Tax Expense</t>
  </si>
  <si>
    <t>Land and Land Rights</t>
  </si>
  <si>
    <t>B8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</si>
  <si>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</si>
  <si>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</si>
  <si>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</si>
  <si>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</si>
  <si>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</si>
  <si>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</si>
  <si>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</si>
  <si>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</si>
  <si>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</si>
  <si>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</si>
  <si>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</si>
  <si>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</si>
  <si>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</si>
  <si>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</si>
  <si>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</si>
  <si>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</si>
  <si>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</si>
  <si>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</si>
  <si>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</si>
  <si>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</si>
  <si>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</si>
  <si>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</si>
  <si>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</si>
  <si>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</si>
  <si>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Total Hydraulic Production Plant</t>
  </si>
  <si>
    <t>Summary of Hydraulic Plant by Factor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</si>
  <si>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</si>
  <si>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</si>
  <si>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</si>
  <si>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</si>
  <si>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</si>
  <si>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</si>
  <si>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</si>
  <si>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</si>
  <si>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</si>
  <si>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</si>
  <si>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</si>
  <si>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</si>
  <si>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Production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</si>
  <si>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</si>
  <si>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</si>
  <si>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</si>
  <si>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</si>
  <si>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</si>
  <si>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</si>
  <si>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</si>
  <si>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</si>
  <si>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</si>
  <si>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</si>
  <si>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</si>
  <si>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</si>
  <si>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</si>
  <si>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</si>
  <si>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</si>
  <si>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</si>
  <si>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</si>
  <si>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</si>
  <si>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</si>
  <si>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</si>
  <si>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</si>
  <si>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</si>
  <si>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</si>
  <si>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</si>
  <si>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</si>
  <si>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</si>
  <si>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</si>
  <si>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</si>
  <si>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</si>
  <si>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</si>
  <si>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</si>
  <si>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</si>
  <si>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</si>
  <si>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</si>
  <si>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</si>
  <si>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</si>
  <si>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</si>
  <si>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</si>
  <si>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Tab 8</t>
  </si>
  <si>
    <t>Remove Capital Leases</t>
  </si>
  <si>
    <t>General Capital Leases</t>
  </si>
  <si>
    <t>B9</t>
  </si>
  <si>
    <t>General Gas Line Capital Leases</t>
  </si>
  <si>
    <t>GP</t>
  </si>
  <si>
    <t>Unclassified Gen Plant - Acct 300</t>
  </si>
  <si>
    <t>399G</t>
  </si>
  <si>
    <t>Total General Plant</t>
  </si>
  <si>
    <t>Summary of General Plant by Factor</t>
  </si>
  <si>
    <t>Less Capital Leases</t>
  </si>
  <si>
    <t>Total General Plant by Factor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</si>
  <si>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</si>
  <si>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</si>
  <si>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</si>
  <si>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</si>
  <si>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</si>
  <si>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</si>
  <si>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</si>
  <si>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</si>
  <si>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</si>
  <si>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</si>
  <si>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</si>
  <si>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</si>
  <si>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</si>
  <si>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</si>
  <si>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Total Plant Held For Future Use</t>
  </si>
  <si>
    <t>B10</t>
  </si>
  <si>
    <t>Electric Plant Acquisition Adjustments</t>
  </si>
  <si>
    <t>Total Electric Plant Acquisition Adjustment</t>
  </si>
  <si>
    <t>B15</t>
  </si>
  <si>
    <t>Accum  Provision for Asset Acquisition Adjustments</t>
  </si>
  <si>
    <t>Total Nuclear Fuel</t>
  </si>
  <si>
    <t>Weatherization</t>
  </si>
  <si>
    <t>B16</t>
  </si>
  <si>
    <t>182W</t>
  </si>
  <si>
    <t>186W</t>
  </si>
  <si>
    <t>Total Weatherization</t>
  </si>
  <si>
    <t>Total Fuel Stock</t>
  </si>
  <si>
    <t>B13</t>
  </si>
  <si>
    <t>Fuel Stock - Undistributed</t>
  </si>
  <si>
    <t>UAMPS Working Capital Deposit</t>
  </si>
  <si>
    <t>DG&amp;T Working Capital Deposit</t>
  </si>
  <si>
    <t>Provo Working Capital Deposit</t>
  </si>
  <si>
    <t>Materials and Supplies</t>
  </si>
  <si>
    <t>Total Materials and Supplies</t>
  </si>
  <si>
    <t>Stores Expense Undistributed</t>
  </si>
  <si>
    <t>Total Materials &amp; Supplies</t>
  </si>
  <si>
    <t>Total Prepayments</t>
  </si>
  <si>
    <t>182M</t>
  </si>
  <si>
    <t>Misc Regulatory Assets</t>
  </si>
  <si>
    <t>B11</t>
  </si>
  <si>
    <t>186M</t>
  </si>
  <si>
    <t>Total Misc. Deferred Debits</t>
  </si>
  <si>
    <t>CWC</t>
  </si>
  <si>
    <t>Cash Working Capital</t>
  </si>
  <si>
    <t>B14</t>
  </si>
  <si>
    <t>OWC</t>
  </si>
  <si>
    <t>Other Work. Cap.</t>
  </si>
  <si>
    <t>Cash</t>
  </si>
  <si>
    <t>Working Funds</t>
  </si>
  <si>
    <t>Notes Receivable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</si>
  <si>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</si>
  <si>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</si>
  <si>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</si>
  <si>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</si>
  <si>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</si>
  <si>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</si>
  <si>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</si>
  <si>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</si>
  <si>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</si>
  <si>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</si>
  <si>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Total Miscellaneous Rate Base</t>
  </si>
  <si>
    <t>Total Rate Base Additions</t>
  </si>
  <si>
    <t>Total Customer Service Deposits</t>
  </si>
  <si>
    <t>Prop Ins</t>
  </si>
  <si>
    <t>Inj &amp; Dam</t>
  </si>
  <si>
    <t>Pen &amp; Ben</t>
  </si>
  <si>
    <t>Accum Misc. Operating Provisions</t>
  </si>
  <si>
    <t>Prv-Trojan</t>
  </si>
  <si>
    <t xml:space="preserve">ARO  </t>
  </si>
  <si>
    <t>Customer Advances for Construction</t>
  </si>
  <si>
    <t>Total Customer Advances for Construction</t>
  </si>
  <si>
    <t>B20</t>
  </si>
  <si>
    <t>SO2 Emissions</t>
  </si>
  <si>
    <t>B19</t>
  </si>
  <si>
    <t>Other Deferred Credits</t>
  </si>
  <si>
    <t>Accumulated Deferred Income Taxes</t>
  </si>
  <si>
    <t>P</t>
  </si>
  <si>
    <t>Total Accum Deferred Income Taxes</t>
  </si>
  <si>
    <t xml:space="preserve">Accumulated Deferred Income Taxes </t>
  </si>
  <si>
    <t>Total Accum Deferred Income Tax</t>
  </si>
  <si>
    <t>Accumulated Investment Tax Credit</t>
  </si>
  <si>
    <t>Total Accumlated ITC</t>
  </si>
  <si>
    <t>Total Rate Base Deductions</t>
  </si>
  <si>
    <t>108SP</t>
  </si>
  <si>
    <t>Steam Prod Plant Accumulated Depr</t>
  </si>
  <si>
    <t>B17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</si>
  <si>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</si>
  <si>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</si>
  <si>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</si>
  <si>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</si>
  <si>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</si>
  <si>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</si>
  <si>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108EP</t>
  </si>
  <si>
    <t>Experimental Plant - Accum Depr</t>
  </si>
  <si>
    <t>Total Production Plant Accum Depreciation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</si>
  <si>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</si>
  <si>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</si>
  <si>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</si>
  <si>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</si>
  <si>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Depreciation</t>
  </si>
  <si>
    <t>108D00</t>
  </si>
  <si>
    <t>108DS</t>
  </si>
  <si>
    <t>108DP</t>
  </si>
  <si>
    <t>Total Distribution Plant Accum Depreciation</t>
  </si>
  <si>
    <t>Summary of Distribution Plant Depr by Factor</t>
  </si>
  <si>
    <t>Total Distribution Depreciation by Factor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</si>
  <si>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</si>
  <si>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</si>
  <si>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</si>
  <si>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</si>
  <si>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</si>
  <si>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</si>
  <si>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Total General Plant Accum Depreciation</t>
  </si>
  <si>
    <t>Summary of General Depreciation by Factor</t>
  </si>
  <si>
    <t>Total General Depreciation by Factor</t>
  </si>
  <si>
    <t>Total Accum Depreciation - Plant In Service</t>
  </si>
  <si>
    <t>111SP</t>
  </si>
  <si>
    <t>Accum Prov for Amort-Steam</t>
  </si>
  <si>
    <t>B18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</si>
  <si>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</si>
  <si>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</si>
  <si>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</si>
  <si>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</si>
  <si>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</si>
  <si>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</si>
  <si>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</si>
  <si>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Remove Capital Lease Amtr</t>
  </si>
  <si>
    <t>Total Accum Provision for Amortization</t>
  </si>
  <si>
    <t>Summary of Amortization by Factor</t>
  </si>
  <si>
    <t>Less Capital Lease</t>
  </si>
  <si>
    <t>Total Provision For Amortization by Factor</t>
  </si>
  <si>
    <t>end</t>
  </si>
  <si>
    <t xml:space="preserve">  2010 PROTOCOL</t>
  </si>
  <si>
    <t>Average</t>
  </si>
  <si>
    <t>2010 PROTOCOL</t>
  </si>
  <si>
    <t>Separate Jurisdiction</t>
  </si>
  <si>
    <t>12 Coincidental Peaks</t>
  </si>
  <si>
    <t xml:space="preserve">  75% Demand</t>
  </si>
  <si>
    <t xml:space="preserve">  25% Energy</t>
  </si>
  <si>
    <t>TWELVE MONTHS ENDING MAY 31, 2013</t>
  </si>
  <si>
    <t>UT JAM May 2013 GRC</t>
  </si>
  <si>
    <t>Rocky Mountain Power</t>
  </si>
  <si>
    <t>OTH</t>
  </si>
  <si>
    <t>ITC84</t>
  </si>
  <si>
    <t>ITC85</t>
  </si>
  <si>
    <t>ITC86</t>
  </si>
  <si>
    <t>ITC88</t>
  </si>
  <si>
    <t>ITC89</t>
  </si>
  <si>
    <t>ITC90</t>
  </si>
  <si>
    <t>GPS</t>
  </si>
  <si>
    <t>SNP</t>
  </si>
  <si>
    <t>TROJD</t>
  </si>
  <si>
    <t>DITBAL</t>
  </si>
  <si>
    <t>CIAC</t>
  </si>
  <si>
    <t>SCHMDEXP</t>
  </si>
  <si>
    <t>TAXDEPR</t>
  </si>
  <si>
    <t>IBT</t>
  </si>
  <si>
    <t>BADDEBT</t>
  </si>
  <si>
    <t>EXCTAX</t>
  </si>
  <si>
    <t>SG-P</t>
  </si>
  <si>
    <t>CNP</t>
  </si>
  <si>
    <t>DITEXP</t>
  </si>
  <si>
    <t>NUTIL</t>
  </si>
  <si>
    <t>OPRV-ID</t>
  </si>
  <si>
    <t>G-SITUS</t>
  </si>
  <si>
    <t>PTD</t>
  </si>
  <si>
    <t>I-SITUS</t>
  </si>
  <si>
    <t>I-DGP</t>
  </si>
  <si>
    <t>I-DGU</t>
  </si>
  <si>
    <t>I-SG</t>
  </si>
  <si>
    <t>CUST</t>
  </si>
  <si>
    <t>PT</t>
  </si>
  <si>
    <t>G-SG</t>
  </si>
  <si>
    <t>DPW</t>
  </si>
  <si>
    <t>T</t>
  </si>
  <si>
    <t>LABOR</t>
  </si>
  <si>
    <t>ACCMDIT</t>
  </si>
  <si>
    <t>DEFSG</t>
  </si>
  <si>
    <t>DDS2</t>
  </si>
  <si>
    <t>DDSO2</t>
  </si>
  <si>
    <t>DMSC</t>
  </si>
  <si>
    <t>MSS</t>
  </si>
  <si>
    <t>G</t>
  </si>
  <si>
    <t>G-DGP</t>
  </si>
  <si>
    <t>G-DGU</t>
  </si>
  <si>
    <t>SCHMDT-SNP</t>
  </si>
  <si>
    <t>SCHMDT-SG</t>
  </si>
  <si>
    <t>SCHMDT-GPS</t>
  </si>
  <si>
    <t>SCHMDT-SO</t>
  </si>
  <si>
    <t>BOOKDEPR</t>
  </si>
  <si>
    <t>SCHMDP-SO</t>
  </si>
  <si>
    <t>SCHMAT-SITUS</t>
  </si>
  <si>
    <t>SCHMAT-SNP</t>
  </si>
  <si>
    <t>SCHMAT-SE</t>
  </si>
  <si>
    <t>SCHMAT-GPS</t>
  </si>
  <si>
    <t>SCHMAT-SO</t>
  </si>
  <si>
    <t>SCHMAP-SO</t>
  </si>
  <si>
    <t>OTHSE</t>
  </si>
  <si>
    <t>OTHSO</t>
  </si>
  <si>
    <t>OTHSGR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</si>
</sst>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0.000"/>
    <numFmt numFmtId="167" formatCode="0.000%"/>
    <numFmt numFmtId="168" formatCode="0.0000%"/>
    <numFmt numFmtId="169" formatCode="mmmm\ yy"/>
    <numFmt numFmtId="170" formatCode="0.0%"/>
  </numFmts>
  <fonts count="15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2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/>
    </xf>
  </cellStyleXfs>
  <cellXfs count="129">
    <xf numFmtId="0" fontId="0" fillId="0" borderId="0" xfId="0"/>
    <xf numFmtId="164" fontId="2" fillId="0" borderId="0" xfId="2" applyNumberFormat="1" applyFont="1" applyFill="1"/>
    <xf numFmtId="164" fontId="2" fillId="0" borderId="10" xfId="2" applyNumberFormat="1" applyFont="1" applyFill="1" applyBorder="1"/>
    <xf numFmtId="164" fontId="8" fillId="0" borderId="0" xfId="2" applyNumberFormat="1" applyFont="1" applyFill="1" applyBorder="1"/>
    <xf numFmtId="164" fontId="2" fillId="0" borderId="0" xfId="2" applyNumberFormat="1" applyFont="1" applyFill="1" applyBorder="1"/>
    <xf numFmtId="164" fontId="2" fillId="0" borderId="0" xfId="2" quotePrefix="1" applyNumberFormat="1" applyFont="1" applyFill="1" applyAlignment="1">
      <alignment horizontal="left"/>
    </xf>
    <xf numFmtId="164" fontId="2" fillId="0" borderId="11" xfId="2" applyNumberFormat="1" applyFont="1" applyFill="1" applyBorder="1"/>
    <xf numFmtId="164" fontId="2" fillId="0" borderId="0" xfId="2" quotePrefix="1" applyNumberFormat="1" applyFont="1" applyFill="1" applyAlignment="1"/>
    <xf numFmtId="164" fontId="8" fillId="0" borderId="13" xfId="2" applyNumberFormat="1" applyFont="1" applyFill="1" applyBorder="1"/>
    <xf numFmtId="164" fontId="2" fillId="0" borderId="0" xfId="2" applyNumberFormat="1" applyFont="1" applyFill="1" applyAlignment="1">
      <alignment horizontal="centerContinuous"/>
    </xf>
    <xf numFmtId="164" fontId="9" fillId="0" borderId="0" xfId="2" applyNumberFormat="1" applyFont="1" applyFill="1" applyAlignment="1">
      <alignment horizontal="center"/>
    </xf>
    <xf numFmtId="164" fontId="2" fillId="0" borderId="11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left"/>
    </xf>
    <xf numFmtId="164" fontId="2" fillId="0" borderId="9" xfId="2" applyNumberFormat="1" applyFont="1" applyFill="1" applyBorder="1"/>
    <xf numFmtId="164" fontId="8" fillId="0" borderId="10" xfId="2" applyNumberFormat="1" applyFont="1" applyFill="1" applyBorder="1"/>
    <xf numFmtId="164" fontId="2" fillId="0" borderId="0" xfId="2" applyNumberFormat="1" applyFont="1" applyFill="1" applyBorder="1" applyAlignment="1"/>
    <xf numFmtId="164" fontId="8" fillId="0" borderId="9" xfId="2" applyNumberFormat="1" applyFont="1" applyFill="1" applyBorder="1"/>
    <xf numFmtId="164" fontId="8" fillId="0" borderId="11" xfId="2" applyNumberFormat="1" applyFont="1" applyFill="1" applyBorder="1"/>
    <xf numFmtId="164" fontId="2" fillId="0" borderId="13" xfId="2" applyNumberFormat="1" applyFont="1" applyFill="1" applyBorder="1"/>
    <xf numFmtId="170" fontId="2" fillId="0" borderId="0" xfId="3" applyNumberFormat="1" applyFont="1" applyFill="1"/>
    <xf numFmtId="9" fontId="2" fillId="0" borderId="0" xfId="3" applyFont="1" applyFill="1"/>
    <xf numFmtId="164" fontId="2" fillId="0" borderId="10" xfId="2" quotePrefix="1" applyNumberFormat="1" applyFont="1" applyFill="1" applyBorder="1" applyAlignment="1">
      <alignment horizontal="left"/>
    </xf>
    <xf numFmtId="164" fontId="2" fillId="0" borderId="12" xfId="2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2" fillId="0" borderId="0" xfId="0" applyNumberFormat="1" applyFont="1" applyFill="1"/>
    <xf numFmtId="0" fontId="2" fillId="0" borderId="1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7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Border="1"/>
    <xf numFmtId="0" fontId="2" fillId="0" borderId="0" xfId="0" applyFont="1" applyFill="1" applyAlignment="1" applyProtection="1">
      <alignment horizontal="center"/>
      <protection locked="0"/>
    </xf>
    <xf numFmtId="37" fontId="2" fillId="0" borderId="10" xfId="0" applyNumberFormat="1" applyFont="1" applyFill="1" applyBorder="1"/>
    <xf numFmtId="37" fontId="2" fillId="0" borderId="11" xfId="0" applyNumberFormat="1" applyFont="1" applyFill="1" applyBorder="1"/>
    <xf numFmtId="2" fontId="2" fillId="0" borderId="0" xfId="0" applyNumberFormat="1" applyFont="1" applyFill="1" applyAlignment="1" applyProtection="1">
      <alignment horizontal="center"/>
      <protection locked="0"/>
    </xf>
    <xf numFmtId="37" fontId="2" fillId="0" borderId="12" xfId="0" applyNumberFormat="1" applyFont="1" applyFill="1" applyBorder="1"/>
    <xf numFmtId="37" fontId="2" fillId="0" borderId="13" xfId="0" applyNumberFormat="1" applyFont="1" applyFill="1" applyBorder="1"/>
    <xf numFmtId="0" fontId="2" fillId="0" borderId="12" xfId="0" applyFont="1" applyFill="1" applyBorder="1"/>
    <xf numFmtId="167" fontId="2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/>
    <xf numFmtId="0" fontId="1" fillId="0" borderId="5" xfId="0" applyFont="1" applyFill="1" applyBorder="1"/>
    <xf numFmtId="0" fontId="1" fillId="0" borderId="0" xfId="0" quotePrefix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0" fontId="1" fillId="0" borderId="0" xfId="0" applyNumberFormat="1" applyFont="1" applyFill="1" applyBorder="1" applyAlignment="1">
      <alignment horizontal="right"/>
    </xf>
    <xf numFmtId="10" fontId="1" fillId="0" borderId="0" xfId="3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166" fontId="1" fillId="0" borderId="5" xfId="0" applyNumberFormat="1" applyFont="1" applyFill="1" applyBorder="1"/>
    <xf numFmtId="167" fontId="1" fillId="0" borderId="0" xfId="0" applyNumberFormat="1" applyFont="1" applyFill="1" applyBorder="1"/>
    <xf numFmtId="10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0" fontId="1" fillId="0" borderId="9" xfId="0" applyNumberFormat="1" applyFont="1" applyFill="1" applyBorder="1" applyAlignment="1"/>
    <xf numFmtId="10" fontId="1" fillId="0" borderId="0" xfId="0" applyNumberFormat="1" applyFont="1" applyFill="1" applyBorder="1"/>
    <xf numFmtId="167" fontId="1" fillId="0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Continuous" wrapText="1"/>
    </xf>
    <xf numFmtId="0" fontId="1" fillId="0" borderId="3" xfId="0" applyFont="1" applyFill="1" applyBorder="1" applyAlignment="1" applyProtection="1">
      <alignment horizontal="centerContinuous" wrapText="1"/>
    </xf>
    <xf numFmtId="0" fontId="1" fillId="0" borderId="0" xfId="0" applyFont="1" applyFill="1" applyBorder="1" applyAlignment="1" applyProtection="1">
      <alignment horizontal="centerContinuous" wrapText="1"/>
    </xf>
    <xf numFmtId="0" fontId="1" fillId="0" borderId="5" xfId="0" applyFont="1" applyFill="1" applyBorder="1" applyAlignment="1" applyProtection="1">
      <alignment horizontal="centerContinuous" wrapText="1"/>
    </xf>
    <xf numFmtId="0" fontId="1" fillId="0" borderId="7" xfId="0" applyFont="1" applyFill="1" applyBorder="1" applyAlignment="1" applyProtection="1">
      <alignment horizontal="centerContinuous" wrapText="1"/>
    </xf>
    <xf numFmtId="0" fontId="1" fillId="0" borderId="8" xfId="0" applyFont="1" applyFill="1" applyBorder="1" applyAlignment="1" applyProtection="1">
      <alignment horizontal="centerContinuous" wrapText="1"/>
    </xf>
    <xf numFmtId="168" fontId="1" fillId="0" borderId="0" xfId="0" applyNumberFormat="1" applyFont="1" applyFill="1"/>
    <xf numFmtId="0" fontId="5" fillId="0" borderId="0" xfId="0" applyFont="1" applyFill="1" applyAlignment="1"/>
    <xf numFmtId="17" fontId="5" fillId="0" borderId="0" xfId="0" quotePrefix="1" applyNumberFormat="1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" fillId="0" borderId="10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43" fontId="2" fillId="0" borderId="0" xfId="2" applyFont="1" applyFill="1"/>
  </cellXfs>
  <cellStyles count="6">
    <cellStyle name="Comma 2" xfId="2"/>
    <cellStyle name="Normal" xfId="0" builtinId="0"/>
    <cellStyle name="Normal 2" xfId="1"/>
    <cellStyle name="Percent 2" xfId="3"/>
    <cellStyle name="SAPBEXchaText" xfId="4"/>
    <cellStyle name="SAPBEXtitl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50</xdr:row>
      <xdr:rowOff>57150</xdr:rowOff>
    </xdr:from>
    <xdr:to>
      <xdr:col>13</xdr:col>
      <xdr:colOff>876300</xdr:colOff>
      <xdr:row>55</xdr:row>
      <xdr:rowOff>95250</xdr:rowOff>
    </xdr:to>
    <xdr:sp macro="" textlink="" fLocksText="0">
      <xdr:nvSpPr>
        <xdr:cNvPr id="2" name="Text Box 321"/>
        <xdr:cNvSpPr txBox="1">
          <a:spLocks noChangeArrowheads="1"/>
        </xdr:cNvSpPr>
      </xdr:nvSpPr>
      <xdr:spPr bwMode="auto">
        <a:xfrm>
          <a:off x="476250" y="8296275"/>
          <a:ext cx="7324725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For information and support regarding capital structure and cost of debt, see the testimony of Mr. Bruce Williams.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For information and support regarding return on common equity, see the testimony of Dr. Sam Hadaway.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5"/>
  <sheetViews>
    <sheetView tabSelected="1" view="pageBreakPreview" zoomScale="84" zoomScaleNormal="100" zoomScaleSheetLayoutView="84" workbookViewId="0">
      <selection activeCell="A52" sqref="A1:XFD1048576"/>
    </sheetView>
  </sheetViews>
  <sheetFormatPr defaultRowHeight="12"/>
  <cols>
    <col min="1" max="1" width="4.7109375" style="23" customWidth="1"/>
    <col min="2" max="2" width="1.42578125" style="23" customWidth="1"/>
    <col min="3" max="3" width="8.140625" style="23" customWidth="1"/>
    <col min="4" max="4" width="1.5703125" style="23" customWidth="1"/>
    <col min="5" max="5" width="8.140625" style="23" customWidth="1"/>
    <col min="6" max="6" width="12.85546875" style="23" customWidth="1"/>
    <col min="7" max="7" width="10.140625" style="23" customWidth="1"/>
    <col min="8" max="8" width="5.7109375" style="24" customWidth="1"/>
    <col min="9" max="9" width="17.28515625" style="24" customWidth="1"/>
    <col min="10" max="10" width="16.28515625" style="24" customWidth="1"/>
    <col min="11" max="11" width="3" style="24" customWidth="1"/>
    <col min="12" max="12" width="14.5703125" style="23" bestFit="1" customWidth="1"/>
    <col min="13" max="13" width="17" style="23" hidden="1" customWidth="1"/>
    <col min="14" max="14" width="16.42578125" style="23" customWidth="1"/>
    <col min="15" max="16384" width="9.140625" style="23"/>
  </cols>
  <sheetData>
    <row r="1" spans="1:14" ht="15">
      <c r="A1" s="83"/>
      <c r="B1" s="83"/>
      <c r="C1" s="25" t="s">
        <v>636</v>
      </c>
      <c r="D1" s="84"/>
      <c r="E1" s="84"/>
      <c r="F1" s="84"/>
      <c r="G1" s="84"/>
      <c r="H1" s="26"/>
      <c r="I1" s="25"/>
      <c r="J1" s="25"/>
      <c r="K1" s="25"/>
      <c r="L1" s="26"/>
      <c r="M1" s="84"/>
      <c r="N1" s="84"/>
    </row>
    <row r="2" spans="1:14" ht="15">
      <c r="A2" s="83"/>
      <c r="B2" s="83"/>
      <c r="C2" s="27" t="s">
        <v>0</v>
      </c>
      <c r="D2" s="84"/>
      <c r="E2" s="84"/>
      <c r="F2" s="84"/>
      <c r="G2" s="84"/>
      <c r="H2" s="26"/>
      <c r="I2" s="27"/>
      <c r="J2" s="27"/>
      <c r="K2" s="27"/>
      <c r="L2" s="26"/>
      <c r="M2" s="84"/>
      <c r="N2" s="84"/>
    </row>
    <row r="3" spans="1:14" ht="12.75">
      <c r="A3" s="83"/>
      <c r="B3" s="83"/>
      <c r="C3" s="83"/>
      <c r="D3" s="83"/>
      <c r="E3" s="83"/>
      <c r="F3" s="83"/>
      <c r="G3" s="83"/>
      <c r="H3" s="85"/>
      <c r="I3" s="85"/>
      <c r="J3" s="85"/>
      <c r="K3" s="85"/>
      <c r="L3" s="83"/>
      <c r="M3" s="83"/>
      <c r="N3" s="83"/>
    </row>
    <row r="4" spans="1:14" ht="12.75">
      <c r="A4" s="83"/>
      <c r="B4" s="83"/>
      <c r="C4" s="83"/>
      <c r="D4" s="83"/>
      <c r="E4" s="83"/>
      <c r="F4" s="83"/>
      <c r="G4" s="83"/>
      <c r="H4" s="85"/>
      <c r="I4" s="85"/>
      <c r="J4" s="85"/>
      <c r="K4" s="85"/>
      <c r="L4" s="85" t="s">
        <v>1</v>
      </c>
      <c r="M4" s="83"/>
      <c r="N4" s="83"/>
    </row>
    <row r="5" spans="1:14" ht="13.5" thickBot="1">
      <c r="A5" s="83"/>
      <c r="B5" s="83"/>
      <c r="C5" s="84" t="s">
        <v>2</v>
      </c>
      <c r="D5" s="84"/>
      <c r="E5" s="84"/>
      <c r="F5" s="84"/>
      <c r="G5" s="84"/>
      <c r="H5" s="26"/>
      <c r="I5" s="84"/>
      <c r="J5" s="84"/>
      <c r="K5" s="84"/>
      <c r="L5" s="26"/>
      <c r="M5" s="84"/>
      <c r="N5" s="84"/>
    </row>
    <row r="6" spans="1:14" ht="12.75">
      <c r="A6" s="83"/>
      <c r="B6" s="83"/>
      <c r="C6" s="86"/>
      <c r="D6" s="87"/>
      <c r="E6" s="87"/>
      <c r="F6" s="87"/>
      <c r="G6" s="87"/>
      <c r="H6" s="88"/>
      <c r="I6" s="88"/>
      <c r="J6" s="88"/>
      <c r="K6" s="88"/>
      <c r="L6" s="87"/>
      <c r="M6" s="87"/>
      <c r="N6" s="89"/>
    </row>
    <row r="7" spans="1:14" ht="12.75">
      <c r="A7" s="83"/>
      <c r="B7" s="83"/>
      <c r="C7" s="90"/>
      <c r="D7" s="91"/>
      <c r="E7" s="91"/>
      <c r="F7" s="91" t="s">
        <v>3</v>
      </c>
      <c r="G7" s="91"/>
      <c r="H7" s="92"/>
      <c r="I7" s="93" t="s">
        <v>106</v>
      </c>
      <c r="J7" s="92"/>
      <c r="K7" s="92"/>
      <c r="M7" s="91"/>
      <c r="N7" s="94"/>
    </row>
    <row r="8" spans="1:14" ht="12.75">
      <c r="A8" s="83"/>
      <c r="B8" s="83"/>
      <c r="C8" s="90"/>
      <c r="D8" s="91"/>
      <c r="E8" s="91"/>
      <c r="F8" s="91" t="s">
        <v>4</v>
      </c>
      <c r="G8" s="95"/>
      <c r="H8" s="92"/>
      <c r="I8" s="83" t="s">
        <v>634</v>
      </c>
      <c r="J8" s="92"/>
      <c r="K8" s="92"/>
      <c r="M8" s="91"/>
      <c r="N8" s="94"/>
    </row>
    <row r="9" spans="1:14" ht="12.75">
      <c r="A9" s="83"/>
      <c r="B9" s="83"/>
      <c r="C9" s="90"/>
      <c r="D9" s="91"/>
      <c r="E9" s="91"/>
      <c r="F9" s="91"/>
      <c r="G9" s="91"/>
      <c r="H9" s="92"/>
      <c r="I9" s="91"/>
      <c r="J9" s="92"/>
      <c r="K9" s="92"/>
      <c r="M9" s="91"/>
      <c r="N9" s="94"/>
    </row>
    <row r="10" spans="1:14" ht="12.75">
      <c r="A10" s="83"/>
      <c r="B10" s="83"/>
      <c r="C10" s="90"/>
      <c r="D10" s="91"/>
      <c r="E10" s="91"/>
      <c r="F10" s="91" t="s">
        <v>5</v>
      </c>
      <c r="G10" s="91"/>
      <c r="H10" s="92"/>
      <c r="I10" s="91" t="s">
        <v>635</v>
      </c>
      <c r="J10" s="92"/>
      <c r="K10" s="92"/>
      <c r="M10" s="91"/>
      <c r="N10" s="94"/>
    </row>
    <row r="11" spans="1:14" ht="12.75">
      <c r="A11" s="83"/>
      <c r="B11" s="83"/>
      <c r="C11" s="90"/>
      <c r="D11" s="91"/>
      <c r="E11" s="91"/>
      <c r="F11" s="91" t="s">
        <v>6</v>
      </c>
      <c r="G11" s="91"/>
      <c r="H11" s="92"/>
      <c r="I11" s="91" t="s">
        <v>7</v>
      </c>
      <c r="J11" s="92"/>
      <c r="K11" s="92"/>
      <c r="M11" s="91"/>
      <c r="N11" s="94"/>
    </row>
    <row r="12" spans="1:14" ht="12.75">
      <c r="A12" s="83"/>
      <c r="B12" s="83"/>
      <c r="C12" s="90"/>
      <c r="D12" s="91"/>
      <c r="E12" s="91"/>
      <c r="F12" s="95" t="s">
        <v>8</v>
      </c>
      <c r="G12" s="91"/>
      <c r="H12" s="92"/>
      <c r="I12" s="96">
        <f ca="1">NOW()</f>
        <v>41108.628730324075</v>
      </c>
      <c r="J12" s="92"/>
      <c r="K12" s="92"/>
      <c r="M12" s="91"/>
      <c r="N12" s="94"/>
    </row>
    <row r="13" spans="1:14" ht="12.75">
      <c r="A13" s="83"/>
      <c r="B13" s="83"/>
      <c r="C13" s="90"/>
      <c r="D13" s="91"/>
      <c r="E13" s="91"/>
      <c r="F13" s="91" t="s">
        <v>9</v>
      </c>
      <c r="G13" s="91"/>
      <c r="H13" s="92"/>
      <c r="I13" s="97">
        <f ca="1">NOW()</f>
        <v>41108.628730324075</v>
      </c>
      <c r="J13" s="92"/>
      <c r="K13" s="92"/>
      <c r="M13" s="91"/>
      <c r="N13" s="94"/>
    </row>
    <row r="14" spans="1:14" ht="12.75">
      <c r="A14" s="83"/>
      <c r="B14" s="83"/>
      <c r="C14" s="90"/>
      <c r="D14" s="91"/>
      <c r="E14" s="91"/>
      <c r="F14" s="91"/>
      <c r="G14" s="91"/>
      <c r="H14" s="92"/>
      <c r="I14" s="91"/>
      <c r="J14" s="92"/>
      <c r="K14" s="92"/>
      <c r="M14" s="91"/>
      <c r="N14" s="94"/>
    </row>
    <row r="15" spans="1:14" ht="12.75">
      <c r="A15" s="83"/>
      <c r="B15" s="83"/>
      <c r="C15" s="90"/>
      <c r="D15" s="91"/>
      <c r="E15" s="91"/>
      <c r="F15" s="95" t="s">
        <v>10</v>
      </c>
      <c r="G15" s="91"/>
      <c r="H15" s="92"/>
      <c r="I15" s="91" t="s">
        <v>628</v>
      </c>
      <c r="J15" s="92"/>
      <c r="K15" s="92"/>
      <c r="M15" s="91"/>
      <c r="N15" s="94"/>
    </row>
    <row r="16" spans="1:14" ht="12.75">
      <c r="A16" s="83"/>
      <c r="B16" s="83"/>
      <c r="C16" s="90"/>
      <c r="D16" s="91"/>
      <c r="E16" s="91"/>
      <c r="F16" s="91" t="s">
        <v>11</v>
      </c>
      <c r="G16" s="91"/>
      <c r="H16" s="92"/>
      <c r="I16" s="28" t="s">
        <v>629</v>
      </c>
      <c r="J16" s="92"/>
      <c r="K16" s="92"/>
      <c r="M16" s="91"/>
      <c r="N16" s="94"/>
    </row>
    <row r="17" spans="1:14" ht="12.75">
      <c r="A17" s="83"/>
      <c r="B17" s="83"/>
      <c r="C17" s="90"/>
      <c r="D17" s="91"/>
      <c r="E17" s="83"/>
      <c r="F17" s="98" t="s">
        <v>1</v>
      </c>
      <c r="G17" s="91"/>
      <c r="H17" s="92"/>
      <c r="I17" s="91" t="s">
        <v>1</v>
      </c>
      <c r="J17" s="92"/>
      <c r="K17" s="92"/>
      <c r="M17" s="91"/>
      <c r="N17" s="94"/>
    </row>
    <row r="18" spans="1:14" ht="12.75">
      <c r="A18" s="83"/>
      <c r="B18" s="83"/>
      <c r="C18" s="90"/>
      <c r="D18" s="91"/>
      <c r="E18" s="91"/>
      <c r="F18" s="95" t="s">
        <v>12</v>
      </c>
      <c r="G18" s="91"/>
      <c r="H18" s="92"/>
      <c r="I18" s="91" t="s">
        <v>630</v>
      </c>
      <c r="J18" s="92"/>
      <c r="K18" s="92"/>
      <c r="M18" s="91"/>
      <c r="N18" s="94"/>
    </row>
    <row r="19" spans="1:14" ht="12.75">
      <c r="A19" s="83"/>
      <c r="B19" s="83"/>
      <c r="C19" s="90"/>
      <c r="D19" s="91"/>
      <c r="E19" s="91"/>
      <c r="F19" s="91"/>
      <c r="G19" s="91"/>
      <c r="H19" s="92"/>
      <c r="I19" s="91"/>
      <c r="J19" s="92"/>
      <c r="K19" s="92"/>
      <c r="M19" s="91"/>
      <c r="N19" s="94" t="s">
        <v>1</v>
      </c>
    </row>
    <row r="20" spans="1:14" ht="12.75">
      <c r="A20" s="83"/>
      <c r="B20" s="83"/>
      <c r="C20" s="90"/>
      <c r="D20" s="91"/>
      <c r="E20" s="91"/>
      <c r="F20" s="95" t="s">
        <v>13</v>
      </c>
      <c r="G20" s="91"/>
      <c r="H20" s="92"/>
      <c r="I20" s="91" t="s">
        <v>631</v>
      </c>
      <c r="J20" s="92"/>
      <c r="K20" s="92"/>
      <c r="M20" s="91"/>
      <c r="N20" s="94"/>
    </row>
    <row r="21" spans="1:14" ht="12.75">
      <c r="A21" s="83"/>
      <c r="B21" s="83"/>
      <c r="C21" s="90"/>
      <c r="D21" s="91"/>
      <c r="E21" s="91"/>
      <c r="F21" s="91"/>
      <c r="G21" s="91"/>
      <c r="H21" s="92"/>
      <c r="I21" s="91"/>
      <c r="J21" s="92"/>
      <c r="K21" s="92"/>
      <c r="M21" s="91"/>
      <c r="N21" s="94"/>
    </row>
    <row r="22" spans="1:14" ht="12.75">
      <c r="A22" s="83"/>
      <c r="B22" s="83"/>
      <c r="C22" s="90"/>
      <c r="D22" s="91"/>
      <c r="E22" s="91"/>
      <c r="F22" s="91" t="s">
        <v>14</v>
      </c>
      <c r="G22" s="91"/>
      <c r="H22" s="92"/>
      <c r="I22" s="99" t="s">
        <v>632</v>
      </c>
      <c r="J22" s="92"/>
      <c r="K22" s="92"/>
      <c r="M22" s="91"/>
      <c r="N22" s="94"/>
    </row>
    <row r="23" spans="1:14" ht="12.75">
      <c r="A23" s="83"/>
      <c r="B23" s="83"/>
      <c r="C23" s="90"/>
      <c r="D23" s="91"/>
      <c r="E23" s="91"/>
      <c r="F23" s="91" t="s">
        <v>15</v>
      </c>
      <c r="G23" s="91"/>
      <c r="H23" s="92"/>
      <c r="I23" s="83" t="s">
        <v>633</v>
      </c>
      <c r="J23" s="92"/>
      <c r="K23" s="92"/>
      <c r="M23" s="91"/>
      <c r="N23" s="94"/>
    </row>
    <row r="24" spans="1:14" ht="13.5" thickBot="1">
      <c r="A24" s="83"/>
      <c r="B24" s="83"/>
      <c r="C24" s="100"/>
      <c r="D24" s="101"/>
      <c r="E24" s="101"/>
      <c r="F24" s="101"/>
      <c r="G24" s="101"/>
      <c r="H24" s="102"/>
      <c r="I24" s="102"/>
      <c r="J24" s="102"/>
      <c r="K24" s="102"/>
      <c r="L24" s="101"/>
      <c r="M24" s="101"/>
      <c r="N24" s="103"/>
    </row>
    <row r="25" spans="1:14" ht="12.75">
      <c r="A25" s="83"/>
      <c r="B25" s="83"/>
      <c r="C25" s="83"/>
      <c r="D25" s="83"/>
      <c r="E25" s="83"/>
      <c r="F25" s="83"/>
      <c r="G25" s="83"/>
      <c r="H25" s="85"/>
      <c r="I25" s="85"/>
      <c r="J25" s="85"/>
      <c r="K25" s="85"/>
      <c r="L25" s="83"/>
      <c r="M25" s="83"/>
      <c r="N25" s="83"/>
    </row>
    <row r="26" spans="1:14" ht="13.5" thickBot="1">
      <c r="A26" s="83"/>
      <c r="B26" s="83"/>
      <c r="C26" s="84" t="s">
        <v>16</v>
      </c>
      <c r="D26" s="84"/>
      <c r="E26" s="84"/>
      <c r="F26" s="84"/>
      <c r="G26" s="84"/>
      <c r="H26" s="84"/>
      <c r="I26" s="84"/>
      <c r="J26" s="84"/>
      <c r="K26" s="84"/>
      <c r="L26" s="26"/>
      <c r="M26" s="84"/>
      <c r="N26" s="84"/>
    </row>
    <row r="27" spans="1:14" ht="12.75">
      <c r="A27" s="83"/>
      <c r="B27" s="83"/>
      <c r="C27" s="86"/>
      <c r="D27" s="87"/>
      <c r="E27" s="87"/>
      <c r="F27" s="87"/>
      <c r="G27" s="87"/>
      <c r="H27" s="88"/>
      <c r="I27" s="88"/>
      <c r="J27" s="88"/>
      <c r="K27" s="88"/>
      <c r="L27" s="87"/>
      <c r="M27" s="87"/>
      <c r="N27" s="89"/>
    </row>
    <row r="28" spans="1:14" ht="12.75">
      <c r="A28" s="83"/>
      <c r="B28" s="83"/>
      <c r="C28" s="90"/>
      <c r="D28" s="91"/>
      <c r="E28" s="91"/>
      <c r="F28" s="29" t="s">
        <v>17</v>
      </c>
      <c r="G28" s="91"/>
      <c r="H28" s="92"/>
      <c r="I28" s="92"/>
      <c r="J28" s="30" t="s">
        <v>18</v>
      </c>
      <c r="K28" s="92"/>
      <c r="L28" s="91"/>
      <c r="N28" s="94"/>
    </row>
    <row r="29" spans="1:14" ht="12.75">
      <c r="A29" s="83"/>
      <c r="B29" s="83"/>
      <c r="C29" s="90"/>
      <c r="D29" s="91"/>
      <c r="E29" s="91"/>
      <c r="F29" s="98" t="s">
        <v>19</v>
      </c>
      <c r="G29" s="91"/>
      <c r="H29" s="92"/>
      <c r="I29" s="92"/>
      <c r="J29" s="104">
        <v>0.35</v>
      </c>
      <c r="K29" s="92"/>
      <c r="L29" s="105"/>
      <c r="N29" s="94"/>
    </row>
    <row r="30" spans="1:14" ht="12.75">
      <c r="A30" s="83"/>
      <c r="B30" s="83"/>
      <c r="C30" s="90"/>
      <c r="D30" s="91"/>
      <c r="E30" s="91"/>
      <c r="F30" s="98" t="s">
        <v>20</v>
      </c>
      <c r="G30" s="91"/>
      <c r="H30" s="92"/>
      <c r="I30" s="92"/>
      <c r="J30" s="104">
        <v>4.5400000000000003E-2</v>
      </c>
      <c r="K30" s="92"/>
      <c r="L30" s="91"/>
      <c r="N30" s="94"/>
    </row>
    <row r="31" spans="1:14" ht="12.75">
      <c r="A31" s="83"/>
      <c r="B31" s="83"/>
      <c r="C31" s="90"/>
      <c r="D31" s="91"/>
      <c r="E31" s="91"/>
      <c r="F31" s="91" t="s">
        <v>21</v>
      </c>
      <c r="G31" s="91"/>
      <c r="H31" s="92"/>
      <c r="I31" s="92"/>
      <c r="J31" s="106">
        <v>1.6150856279081125</v>
      </c>
      <c r="K31" s="92"/>
      <c r="L31" s="91"/>
      <c r="N31" s="107" t="s">
        <v>1</v>
      </c>
    </row>
    <row r="32" spans="1:14" ht="12.75">
      <c r="A32" s="83"/>
      <c r="B32" s="83"/>
      <c r="C32" s="90"/>
      <c r="D32" s="91"/>
      <c r="E32" s="91"/>
      <c r="F32" s="91" t="s">
        <v>22</v>
      </c>
      <c r="G32" s="91"/>
      <c r="H32" s="92"/>
      <c r="I32" s="92"/>
      <c r="J32" s="104">
        <v>0.37951000000000001</v>
      </c>
      <c r="K32" s="92"/>
      <c r="L32" s="91"/>
      <c r="N32" s="94"/>
    </row>
    <row r="33" spans="1:14" ht="12.75">
      <c r="A33" s="83"/>
      <c r="B33" s="83"/>
      <c r="C33" s="90"/>
      <c r="D33" s="91"/>
      <c r="E33" s="91"/>
      <c r="F33" s="91"/>
      <c r="G33" s="91"/>
      <c r="H33" s="92"/>
      <c r="I33" s="92"/>
      <c r="J33" s="92"/>
      <c r="K33" s="92"/>
      <c r="L33" s="91"/>
      <c r="M33" s="108"/>
      <c r="N33" s="94"/>
    </row>
    <row r="34" spans="1:14" ht="13.5" thickBot="1">
      <c r="A34" s="83"/>
      <c r="B34" s="83"/>
      <c r="C34" s="100"/>
      <c r="D34" s="101"/>
      <c r="E34" s="101"/>
      <c r="F34" s="101"/>
      <c r="G34" s="101"/>
      <c r="H34" s="102"/>
      <c r="I34" s="102"/>
      <c r="J34" s="102"/>
      <c r="K34" s="102"/>
      <c r="L34" s="101"/>
      <c r="M34" s="101"/>
      <c r="N34" s="103"/>
    </row>
    <row r="35" spans="1:14" ht="12.75">
      <c r="A35" s="83"/>
      <c r="B35" s="83"/>
      <c r="C35" s="83"/>
      <c r="D35" s="83"/>
      <c r="E35" s="83"/>
      <c r="F35" s="83"/>
      <c r="G35" s="83"/>
      <c r="H35" s="85"/>
      <c r="I35" s="85"/>
      <c r="J35" s="85"/>
      <c r="K35" s="85"/>
      <c r="L35" s="83"/>
      <c r="M35" s="83"/>
      <c r="N35" s="83"/>
    </row>
    <row r="36" spans="1:14" ht="13.5" thickBot="1">
      <c r="A36" s="83"/>
      <c r="B36" s="83"/>
      <c r="C36" s="84" t="s">
        <v>23</v>
      </c>
      <c r="D36" s="84"/>
      <c r="E36" s="84"/>
      <c r="F36" s="84"/>
      <c r="G36" s="84"/>
      <c r="H36" s="84"/>
      <c r="I36" s="84"/>
      <c r="J36" s="84"/>
      <c r="K36" s="84"/>
      <c r="L36" s="26"/>
      <c r="M36" s="84"/>
      <c r="N36" s="84"/>
    </row>
    <row r="37" spans="1:14" ht="12.75">
      <c r="A37" s="83"/>
      <c r="B37" s="83"/>
      <c r="C37" s="86"/>
      <c r="D37" s="87"/>
      <c r="E37" s="87"/>
      <c r="F37" s="87"/>
      <c r="G37" s="87"/>
      <c r="H37" s="88"/>
      <c r="I37" s="88"/>
      <c r="J37" s="88"/>
      <c r="K37" s="88"/>
      <c r="L37" s="87"/>
      <c r="M37" s="87"/>
      <c r="N37" s="89"/>
    </row>
    <row r="38" spans="1:14" ht="12.75">
      <c r="A38" s="83"/>
      <c r="B38" s="83"/>
      <c r="C38" s="90"/>
      <c r="D38" s="91"/>
      <c r="E38" s="91"/>
      <c r="F38" s="29"/>
      <c r="G38" s="29"/>
      <c r="H38" s="92"/>
      <c r="I38" s="92"/>
      <c r="J38" s="92"/>
      <c r="K38" s="92"/>
      <c r="L38" s="91"/>
      <c r="M38" s="91"/>
      <c r="N38" s="94"/>
    </row>
    <row r="39" spans="1:14" ht="12.75">
      <c r="A39" s="83"/>
      <c r="B39" s="83"/>
      <c r="C39" s="90"/>
      <c r="D39" s="91"/>
      <c r="E39" s="91"/>
      <c r="F39" s="91"/>
      <c r="G39" s="91"/>
      <c r="H39" s="92"/>
      <c r="I39" s="92"/>
      <c r="J39" s="92"/>
      <c r="K39" s="92"/>
      <c r="L39" s="91"/>
      <c r="M39" s="91"/>
      <c r="N39" s="94"/>
    </row>
    <row r="40" spans="1:14" ht="12.75">
      <c r="A40" s="83"/>
      <c r="B40" s="83"/>
      <c r="C40" s="90"/>
      <c r="D40" s="91"/>
      <c r="E40" s="91"/>
      <c r="F40" s="91"/>
      <c r="G40" s="92" t="s">
        <v>24</v>
      </c>
      <c r="H40" s="92"/>
      <c r="I40" s="92" t="s">
        <v>25</v>
      </c>
      <c r="J40" s="92" t="s">
        <v>26</v>
      </c>
      <c r="K40" s="92"/>
      <c r="N40" s="94"/>
    </row>
    <row r="41" spans="1:14" ht="12.75">
      <c r="A41" s="83"/>
      <c r="B41" s="83"/>
      <c r="C41" s="90"/>
      <c r="D41" s="91"/>
      <c r="E41" s="91"/>
      <c r="F41" s="91"/>
      <c r="G41" s="31" t="s">
        <v>27</v>
      </c>
      <c r="H41" s="92"/>
      <c r="I41" s="31" t="s">
        <v>28</v>
      </c>
      <c r="J41" s="31" t="s">
        <v>28</v>
      </c>
      <c r="K41" s="92"/>
      <c r="N41" s="94"/>
    </row>
    <row r="42" spans="1:14" ht="12.75">
      <c r="A42" s="83"/>
      <c r="B42" s="83"/>
      <c r="C42" s="90"/>
      <c r="D42" s="91"/>
      <c r="E42" s="91"/>
      <c r="F42" s="91"/>
      <c r="G42" s="91"/>
      <c r="H42" s="92"/>
      <c r="I42" s="91"/>
      <c r="J42" s="91"/>
      <c r="K42" s="92"/>
      <c r="N42" s="94"/>
    </row>
    <row r="43" spans="1:14" ht="12.75">
      <c r="A43" s="83"/>
      <c r="B43" s="83"/>
      <c r="C43" s="90"/>
      <c r="D43" s="91"/>
      <c r="E43" s="91"/>
      <c r="F43" s="91"/>
      <c r="G43" s="91"/>
      <c r="H43" s="92"/>
      <c r="I43" s="91"/>
      <c r="J43" s="91"/>
      <c r="K43" s="92"/>
      <c r="N43" s="94"/>
    </row>
    <row r="44" spans="1:14" ht="12.75">
      <c r="A44" s="83"/>
      <c r="B44" s="83"/>
      <c r="C44" s="90"/>
      <c r="D44" s="91" t="s">
        <v>29</v>
      </c>
      <c r="E44" s="91"/>
      <c r="F44" s="91"/>
      <c r="G44" s="109">
        <v>0.47599999999999998</v>
      </c>
      <c r="H44" s="92"/>
      <c r="I44" s="110">
        <v>5.4100000000000002E-2</v>
      </c>
      <c r="J44" s="111">
        <f>G44*I44</f>
        <v>2.5751599999999999E-2</v>
      </c>
      <c r="K44" s="92"/>
      <c r="L44" s="32"/>
      <c r="N44" s="94"/>
    </row>
    <row r="45" spans="1:14" ht="12.75">
      <c r="A45" s="83"/>
      <c r="B45" s="83"/>
      <c r="C45" s="90"/>
      <c r="D45" s="91" t="s">
        <v>30</v>
      </c>
      <c r="E45" s="91"/>
      <c r="F45" s="91"/>
      <c r="G45" s="109">
        <v>3.0000000000000001E-3</v>
      </c>
      <c r="H45" s="92"/>
      <c r="I45" s="110">
        <v>5.4300000000000001E-2</v>
      </c>
      <c r="J45" s="111">
        <f>G45*I45</f>
        <v>1.629E-4</v>
      </c>
      <c r="K45" s="92"/>
      <c r="N45" s="94"/>
    </row>
    <row r="46" spans="1:14" ht="12.75">
      <c r="A46" s="83"/>
      <c r="B46" s="83"/>
      <c r="C46" s="90"/>
      <c r="D46" s="91" t="s">
        <v>31</v>
      </c>
      <c r="E46" s="91"/>
      <c r="F46" s="91"/>
      <c r="G46" s="109">
        <v>0.52100000000000002</v>
      </c>
      <c r="H46" s="92"/>
      <c r="I46" s="110">
        <v>0.10199999999999999</v>
      </c>
      <c r="J46" s="111">
        <f>G46*I46</f>
        <v>5.3142000000000002E-2</v>
      </c>
      <c r="K46" s="92"/>
      <c r="N46" s="94"/>
    </row>
    <row r="47" spans="1:14" ht="13.5" thickBot="1">
      <c r="A47" s="83"/>
      <c r="B47" s="83"/>
      <c r="C47" s="90"/>
      <c r="D47" s="91"/>
      <c r="E47" s="91"/>
      <c r="F47" s="91"/>
      <c r="G47" s="112">
        <f>SUM(G44:G46)</f>
        <v>1</v>
      </c>
      <c r="H47" s="92"/>
      <c r="I47" s="113"/>
      <c r="J47" s="114">
        <f>SUM(J44:J46)</f>
        <v>7.9056500000000002E-2</v>
      </c>
      <c r="K47" s="92"/>
      <c r="L47" s="32"/>
      <c r="N47" s="94"/>
    </row>
    <row r="48" spans="1:14" ht="14.25" thickTop="1" thickBot="1">
      <c r="A48" s="83"/>
      <c r="B48" s="83"/>
      <c r="C48" s="100"/>
      <c r="D48" s="101"/>
      <c r="E48" s="101"/>
      <c r="F48" s="101"/>
      <c r="G48" s="101"/>
      <c r="H48" s="102"/>
      <c r="I48" s="102"/>
      <c r="J48" s="102"/>
      <c r="K48" s="102"/>
      <c r="L48" s="101"/>
      <c r="M48" s="101"/>
      <c r="N48" s="103"/>
    </row>
    <row r="49" spans="1:14" ht="12.75">
      <c r="A49" s="83"/>
      <c r="B49" s="83"/>
      <c r="C49" s="83"/>
      <c r="D49" s="83"/>
      <c r="E49" s="83"/>
      <c r="F49" s="83"/>
      <c r="G49" s="83"/>
      <c r="H49" s="85"/>
      <c r="I49" s="85"/>
      <c r="J49" s="85"/>
      <c r="K49" s="85"/>
      <c r="L49" s="83"/>
      <c r="M49" s="83"/>
      <c r="N49" s="83"/>
    </row>
    <row r="50" spans="1:14" ht="13.5" thickBot="1">
      <c r="A50" s="83"/>
      <c r="B50" s="83"/>
      <c r="C50" s="84" t="s">
        <v>32</v>
      </c>
      <c r="D50" s="84"/>
      <c r="E50" s="84"/>
      <c r="F50" s="84"/>
      <c r="G50" s="84"/>
      <c r="H50" s="84"/>
      <c r="I50" s="84"/>
      <c r="J50" s="84"/>
      <c r="K50" s="84"/>
      <c r="L50" s="26"/>
      <c r="M50" s="84"/>
      <c r="N50" s="84"/>
    </row>
    <row r="51" spans="1:14" ht="12.75">
      <c r="A51" s="83"/>
      <c r="B51" s="83"/>
      <c r="C51" s="33" t="s">
        <v>1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</row>
    <row r="52" spans="1:14" ht="12.75">
      <c r="A52" s="83"/>
      <c r="B52" s="83"/>
      <c r="C52" s="34" t="s">
        <v>1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</row>
    <row r="53" spans="1:14" ht="12.75">
      <c r="A53" s="83"/>
      <c r="B53" s="83"/>
      <c r="C53" s="34" t="s">
        <v>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</row>
    <row r="54" spans="1:14" ht="12.75">
      <c r="A54" s="83"/>
      <c r="B54" s="83"/>
      <c r="C54" s="34" t="s">
        <v>1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</row>
    <row r="55" spans="1:14" ht="12.75">
      <c r="A55" s="83"/>
      <c r="B55" s="83"/>
      <c r="C55" s="34" t="s">
        <v>33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</row>
    <row r="56" spans="1:14" ht="13.5" thickBot="1">
      <c r="A56" s="83"/>
      <c r="B56" s="83"/>
      <c r="C56" s="35" t="s">
        <v>1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20"/>
    </row>
    <row r="57" spans="1:14" ht="12.75">
      <c r="A57" s="83"/>
      <c r="B57" s="83"/>
      <c r="C57" s="83"/>
      <c r="D57" s="83"/>
      <c r="E57" s="83"/>
      <c r="F57" s="83"/>
      <c r="G57" s="83"/>
      <c r="H57" s="85"/>
      <c r="I57" s="85"/>
      <c r="J57" s="85"/>
      <c r="K57" s="85"/>
      <c r="L57" s="121"/>
      <c r="M57" s="83"/>
      <c r="N57" s="83"/>
    </row>
    <row r="58" spans="1:14" ht="12.75">
      <c r="A58" s="83"/>
      <c r="B58" s="83"/>
      <c r="C58" s="83"/>
      <c r="D58" s="83"/>
      <c r="E58" s="83"/>
      <c r="F58" s="83"/>
      <c r="G58" s="83"/>
      <c r="H58" s="85"/>
      <c r="I58" s="85"/>
      <c r="J58" s="85"/>
      <c r="K58" s="85"/>
      <c r="L58" s="121"/>
      <c r="M58" s="83"/>
      <c r="N58" s="83"/>
    </row>
    <row r="59" spans="1:14" ht="12.75">
      <c r="A59" s="83"/>
      <c r="B59" s="83"/>
      <c r="C59" s="83"/>
      <c r="D59" s="83"/>
      <c r="E59" s="83"/>
      <c r="F59" s="83"/>
      <c r="G59" s="83"/>
      <c r="H59" s="85"/>
      <c r="I59" s="85"/>
      <c r="J59" s="85"/>
      <c r="K59" s="85"/>
      <c r="L59" s="121"/>
      <c r="M59" s="83"/>
      <c r="N59" s="83"/>
    </row>
    <row r="60" spans="1:14" ht="11.65" customHeight="1">
      <c r="A60" s="83"/>
      <c r="B60" s="122" t="s">
        <v>627</v>
      </c>
      <c r="C60" s="83"/>
      <c r="D60" s="83"/>
      <c r="E60" s="83"/>
      <c r="F60" s="83"/>
      <c r="G60" s="83"/>
      <c r="H60" s="85"/>
      <c r="I60" s="85"/>
      <c r="J60" s="85"/>
      <c r="K60" s="85"/>
      <c r="L60" s="83"/>
      <c r="M60" s="83"/>
      <c r="N60" s="83"/>
    </row>
    <row r="61" spans="1:14" ht="11.65" customHeight="1">
      <c r="A61" s="83"/>
      <c r="B61" s="36" t="s">
        <v>628</v>
      </c>
      <c r="C61" s="36"/>
      <c r="D61" s="36"/>
      <c r="E61" s="36"/>
      <c r="F61" s="36"/>
      <c r="G61" s="83"/>
      <c r="H61" s="85"/>
      <c r="I61" s="85"/>
      <c r="J61" s="85"/>
      <c r="K61" s="85"/>
      <c r="L61" s="83"/>
      <c r="M61" s="83"/>
      <c r="N61" s="83"/>
    </row>
    <row r="62" spans="1:14" ht="15">
      <c r="A62" s="83"/>
      <c r="B62" s="83"/>
      <c r="C62" s="37" t="s">
        <v>34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1.65" customHeight="1">
      <c r="A63" s="83"/>
      <c r="B63" s="83"/>
      <c r="C63" s="83"/>
      <c r="D63" s="83"/>
      <c r="E63" s="83"/>
      <c r="F63" s="83"/>
      <c r="G63" s="83"/>
      <c r="H63" s="85"/>
      <c r="I63" s="85"/>
      <c r="J63" s="85"/>
      <c r="K63" s="85"/>
      <c r="L63" s="123"/>
      <c r="M63" s="38"/>
      <c r="N63" s="38"/>
    </row>
    <row r="64" spans="1:14" ht="11.65" customHeight="1">
      <c r="A64" s="83"/>
      <c r="B64" s="83"/>
      <c r="C64" s="83"/>
      <c r="D64" s="83"/>
      <c r="E64" s="83"/>
      <c r="F64" s="83"/>
      <c r="G64" s="83"/>
      <c r="H64" s="85"/>
      <c r="I64" s="123" t="s">
        <v>35</v>
      </c>
      <c r="J64" s="123"/>
      <c r="K64" s="85"/>
      <c r="L64" s="123" t="s">
        <v>36</v>
      </c>
      <c r="M64" s="38"/>
      <c r="N64" s="38"/>
    </row>
    <row r="65" spans="1:14" ht="11.65" customHeight="1">
      <c r="A65" s="83"/>
      <c r="B65" s="83"/>
      <c r="C65" s="83"/>
      <c r="D65" s="83"/>
      <c r="E65" s="83"/>
      <c r="F65" s="83"/>
      <c r="G65" s="83"/>
      <c r="H65" s="92"/>
      <c r="I65" s="38" t="s">
        <v>37</v>
      </c>
      <c r="J65" s="38"/>
      <c r="K65" s="92"/>
      <c r="L65" s="38" t="s">
        <v>38</v>
      </c>
      <c r="M65" s="38"/>
      <c r="N65" s="124"/>
    </row>
    <row r="66" spans="1:14" s="39" customFormat="1" ht="11.65" customHeight="1">
      <c r="A66" s="125"/>
      <c r="B66" s="125"/>
      <c r="C66" s="126" t="s">
        <v>39</v>
      </c>
      <c r="D66" s="125"/>
      <c r="E66" s="125"/>
      <c r="F66" s="125"/>
      <c r="G66" s="125"/>
      <c r="H66" s="127" t="s">
        <v>40</v>
      </c>
      <c r="I66" s="127" t="s">
        <v>41</v>
      </c>
      <c r="J66" s="127" t="s">
        <v>106</v>
      </c>
      <c r="K66" s="127"/>
      <c r="L66" s="127" t="s">
        <v>41</v>
      </c>
      <c r="M66" s="127" t="s">
        <v>42</v>
      </c>
      <c r="N66" s="127" t="s">
        <v>106</v>
      </c>
    </row>
    <row r="67" spans="1:14" ht="11.65" customHeight="1">
      <c r="H67" s="40"/>
      <c r="I67" s="40"/>
      <c r="J67" s="40"/>
      <c r="K67" s="40"/>
      <c r="N67" s="41"/>
    </row>
    <row r="68" spans="1:14" ht="11.65" customHeight="1">
      <c r="A68" s="24">
        <v>1</v>
      </c>
      <c r="C68" s="23" t="s">
        <v>43</v>
      </c>
      <c r="H68" s="40"/>
      <c r="I68" s="40"/>
      <c r="J68" s="40"/>
      <c r="K68" s="40"/>
      <c r="L68" s="42"/>
      <c r="N68" s="41"/>
    </row>
    <row r="69" spans="1:14" ht="11.65" customHeight="1">
      <c r="A69" s="24">
        <v>2</v>
      </c>
      <c r="E69" s="43" t="s">
        <v>44</v>
      </c>
      <c r="H69" s="44">
        <v>2.2999999999999998</v>
      </c>
      <c r="I69" s="42">
        <v>3762226028.3099966</v>
      </c>
      <c r="J69" s="42">
        <v>1574238524.3699999</v>
      </c>
      <c r="K69" s="44"/>
      <c r="L69" s="42">
        <f>L170-L168</f>
        <v>4141653335.2787776</v>
      </c>
      <c r="M69" s="42">
        <f>M170-M168</f>
        <v>2367527028.8296113</v>
      </c>
      <c r="N69" s="45">
        <f>N170-N168</f>
        <v>1774126306.4491663</v>
      </c>
    </row>
    <row r="70" spans="1:14" ht="11.65" customHeight="1">
      <c r="A70" s="24">
        <v>3</v>
      </c>
      <c r="E70" s="43" t="s">
        <v>45</v>
      </c>
      <c r="H70" s="44">
        <v>2.2999999999999998</v>
      </c>
      <c r="I70" s="42">
        <v>0</v>
      </c>
      <c r="J70" s="42">
        <v>0</v>
      </c>
      <c r="K70" s="44"/>
      <c r="L70" s="42">
        <f>L168</f>
        <v>0</v>
      </c>
      <c r="M70" s="42">
        <f>M168</f>
        <v>0</v>
      </c>
      <c r="N70" s="45">
        <f>N168</f>
        <v>0</v>
      </c>
    </row>
    <row r="71" spans="1:14" ht="11.65" customHeight="1">
      <c r="A71" s="24">
        <v>4</v>
      </c>
      <c r="E71" s="43" t="s">
        <v>46</v>
      </c>
      <c r="H71" s="44">
        <v>2.2999999999999998</v>
      </c>
      <c r="I71" s="42">
        <v>379179494.63999999</v>
      </c>
      <c r="J71" s="42">
        <v>159679394.67408583</v>
      </c>
      <c r="K71" s="44"/>
      <c r="L71" s="42">
        <f>L184</f>
        <v>465437721.66000009</v>
      </c>
      <c r="M71" s="42">
        <f>M184</f>
        <v>268531901.21928018</v>
      </c>
      <c r="N71" s="45">
        <f>N184</f>
        <v>196905820.44071987</v>
      </c>
    </row>
    <row r="72" spans="1:14" ht="11.65" customHeight="1">
      <c r="A72" s="24">
        <v>5</v>
      </c>
      <c r="E72" s="43" t="s">
        <v>47</v>
      </c>
      <c r="H72" s="46">
        <v>2.4</v>
      </c>
      <c r="I72" s="47">
        <v>323231827.82999897</v>
      </c>
      <c r="J72" s="47">
        <v>150163518.98816228</v>
      </c>
      <c r="K72" s="46"/>
      <c r="L72" s="47">
        <f>L227+L191</f>
        <v>187744527.72421169</v>
      </c>
      <c r="M72" s="47">
        <f>M227+M191</f>
        <v>102316041.47791031</v>
      </c>
      <c r="N72" s="47">
        <f>N227+N191</f>
        <v>85428486.246301383</v>
      </c>
    </row>
    <row r="73" spans="1:14" ht="11.65" customHeight="1">
      <c r="A73" s="24">
        <v>6</v>
      </c>
      <c r="E73" s="43" t="s">
        <v>48</v>
      </c>
      <c r="H73" s="46">
        <v>2.4</v>
      </c>
      <c r="I73" s="48">
        <v>4464637350.779995</v>
      </c>
      <c r="J73" s="48">
        <v>1884081438.032248</v>
      </c>
      <c r="K73" s="46"/>
      <c r="L73" s="48">
        <f>SUM(L69:L72)</f>
        <v>4794835584.6629896</v>
      </c>
      <c r="M73" s="48">
        <f>SUM(M69:M72)</f>
        <v>2738374971.5268021</v>
      </c>
      <c r="N73" s="48">
        <f>SUM(N69:N72)</f>
        <v>2056460613.1361876</v>
      </c>
    </row>
    <row r="74" spans="1:14" ht="11.65" customHeight="1">
      <c r="A74" s="24">
        <v>7</v>
      </c>
      <c r="H74" s="46"/>
      <c r="I74" s="23"/>
      <c r="J74" s="23"/>
      <c r="K74" s="46"/>
    </row>
    <row r="75" spans="1:14" ht="11.65" customHeight="1">
      <c r="A75" s="24">
        <v>8</v>
      </c>
      <c r="C75" s="23" t="s">
        <v>49</v>
      </c>
      <c r="H75" s="46"/>
      <c r="I75" s="23"/>
      <c r="J75" s="23"/>
      <c r="K75" s="46"/>
    </row>
    <row r="76" spans="1:14" ht="11.65" customHeight="1">
      <c r="A76" s="24">
        <v>9</v>
      </c>
      <c r="D76" s="43" t="s">
        <v>50</v>
      </c>
      <c r="E76" s="43"/>
      <c r="H76" s="46">
        <v>2.5</v>
      </c>
      <c r="I76" s="42">
        <v>991002146.90999866</v>
      </c>
      <c r="J76" s="42">
        <v>426454658.93323791</v>
      </c>
      <c r="K76" s="46"/>
      <c r="L76" s="42">
        <f>L364</f>
        <v>1078919758.8668854</v>
      </c>
      <c r="M76" s="42">
        <f>M364</f>
        <v>614859567.14366424</v>
      </c>
      <c r="N76" s="42">
        <f>N364</f>
        <v>464060191.72322088</v>
      </c>
    </row>
    <row r="77" spans="1:14" ht="11.65" customHeight="1">
      <c r="A77" s="24">
        <v>10</v>
      </c>
      <c r="D77" s="43" t="s">
        <v>51</v>
      </c>
      <c r="E77" s="43"/>
      <c r="H77" s="46">
        <v>2.6</v>
      </c>
      <c r="I77" s="42">
        <v>0</v>
      </c>
      <c r="J77" s="42">
        <v>0</v>
      </c>
      <c r="K77" s="46"/>
      <c r="L77" s="42">
        <f>L412</f>
        <v>0</v>
      </c>
      <c r="M77" s="42">
        <f>M412</f>
        <v>0</v>
      </c>
      <c r="N77" s="42">
        <f>N412</f>
        <v>0</v>
      </c>
    </row>
    <row r="78" spans="1:14" ht="11.65" customHeight="1">
      <c r="A78" s="24">
        <v>11</v>
      </c>
      <c r="D78" s="43" t="s">
        <v>52</v>
      </c>
      <c r="E78" s="43"/>
      <c r="H78" s="46">
        <v>2.7</v>
      </c>
      <c r="I78" s="42">
        <v>43249454.339999884</v>
      </c>
      <c r="J78" s="42">
        <v>18664164.075758174</v>
      </c>
      <c r="K78" s="46"/>
      <c r="L78" s="42">
        <f>L495</f>
        <v>48554506.888122439</v>
      </c>
      <c r="M78" s="42">
        <f>M495</f>
        <v>27600964.305752605</v>
      </c>
      <c r="N78" s="42">
        <f>N495</f>
        <v>20953542.58236983</v>
      </c>
    </row>
    <row r="79" spans="1:14" ht="11.65" customHeight="1">
      <c r="A79" s="24">
        <v>12</v>
      </c>
      <c r="D79" s="43" t="s">
        <v>53</v>
      </c>
      <c r="E79" s="43"/>
      <c r="H79" s="46">
        <v>2.9</v>
      </c>
      <c r="I79" s="42">
        <v>900802841.07999897</v>
      </c>
      <c r="J79" s="42">
        <v>401366931.61801803</v>
      </c>
      <c r="K79" s="46"/>
      <c r="L79" s="42">
        <f>L551+L602</f>
        <v>1164398414.8621669</v>
      </c>
      <c r="M79" s="42">
        <f>M551+M602</f>
        <v>653419226.18703437</v>
      </c>
      <c r="N79" s="42">
        <f>N551+N602</f>
        <v>510979188.67513287</v>
      </c>
    </row>
    <row r="80" spans="1:14" ht="11.65" customHeight="1">
      <c r="A80" s="24">
        <v>13</v>
      </c>
      <c r="D80" s="23" t="s">
        <v>54</v>
      </c>
      <c r="H80" s="49">
        <v>2.1</v>
      </c>
      <c r="I80" s="42">
        <v>203395396.77999991</v>
      </c>
      <c r="J80" s="42">
        <v>87761967.103475586</v>
      </c>
      <c r="K80" s="49"/>
      <c r="L80" s="42">
        <f>L703</f>
        <v>202953919.87869546</v>
      </c>
      <c r="M80" s="42">
        <f>M703</f>
        <v>115381916.5346783</v>
      </c>
      <c r="N80" s="42">
        <f>N703</f>
        <v>87572003.344017193</v>
      </c>
    </row>
    <row r="81" spans="1:14" ht="11.65" customHeight="1">
      <c r="A81" s="24">
        <v>14</v>
      </c>
      <c r="D81" s="23" t="s">
        <v>55</v>
      </c>
      <c r="H81" s="49">
        <v>2.12</v>
      </c>
      <c r="I81" s="42">
        <v>211900029.54999968</v>
      </c>
      <c r="J81" s="42">
        <v>91634409.887172028</v>
      </c>
      <c r="K81" s="49"/>
      <c r="L81" s="42">
        <f>L804</f>
        <v>222910140.5731436</v>
      </c>
      <c r="M81" s="42">
        <f>M804</f>
        <v>124841805.05476472</v>
      </c>
      <c r="N81" s="42">
        <f>N804</f>
        <v>98068335.518378899</v>
      </c>
    </row>
    <row r="82" spans="1:14" ht="11.65" customHeight="1">
      <c r="A82" s="24">
        <v>15</v>
      </c>
      <c r="D82" s="23" t="s">
        <v>56</v>
      </c>
      <c r="H82" s="49">
        <v>2.12</v>
      </c>
      <c r="I82" s="42">
        <v>95209361.739999905</v>
      </c>
      <c r="J82" s="42">
        <v>38772440.608600527</v>
      </c>
      <c r="K82" s="49"/>
      <c r="L82" s="42">
        <f>L839</f>
        <v>96545454.052966729</v>
      </c>
      <c r="M82" s="42">
        <f>M839</f>
        <v>57589526.124186985</v>
      </c>
      <c r="N82" s="42">
        <f>N839</f>
        <v>38955927.928779766</v>
      </c>
    </row>
    <row r="83" spans="1:14" ht="11.65" customHeight="1">
      <c r="A83" s="24">
        <v>16</v>
      </c>
      <c r="D83" s="23" t="s">
        <v>57</v>
      </c>
      <c r="H83" s="49">
        <v>2.13</v>
      </c>
      <c r="I83" s="42">
        <v>113969877.03999978</v>
      </c>
      <c r="J83" s="42">
        <v>60249605.519012749</v>
      </c>
      <c r="K83" s="49"/>
      <c r="L83" s="42">
        <f>L870</f>
        <v>20332864.714383785</v>
      </c>
      <c r="M83" s="42">
        <f>M870</f>
        <v>13589348.066380763</v>
      </c>
      <c r="N83" s="42">
        <f>N870</f>
        <v>6743516.6480030194</v>
      </c>
    </row>
    <row r="84" spans="1:14" ht="11.65" customHeight="1">
      <c r="A84" s="24">
        <v>17</v>
      </c>
      <c r="D84" s="23" t="s">
        <v>58</v>
      </c>
      <c r="H84" s="49">
        <v>2.13</v>
      </c>
      <c r="I84" s="42">
        <v>0</v>
      </c>
      <c r="J84" s="42">
        <v>0</v>
      </c>
      <c r="K84" s="49"/>
      <c r="L84" s="42">
        <f>L900</f>
        <v>0</v>
      </c>
      <c r="M84" s="42">
        <f>M900</f>
        <v>0</v>
      </c>
      <c r="N84" s="42">
        <f>N900</f>
        <v>0</v>
      </c>
    </row>
    <row r="85" spans="1:14" ht="11.65" customHeight="1">
      <c r="A85" s="24">
        <v>18</v>
      </c>
      <c r="D85" s="23" t="s">
        <v>59</v>
      </c>
      <c r="H85" s="49">
        <v>2.14</v>
      </c>
      <c r="I85" s="42">
        <v>153962448.73999977</v>
      </c>
      <c r="J85" s="42">
        <v>60633727.170648977</v>
      </c>
      <c r="K85" s="49"/>
      <c r="L85" s="42">
        <f>L984</f>
        <v>151202877.40554443</v>
      </c>
      <c r="M85" s="42">
        <f>M984</f>
        <v>86763865.176127702</v>
      </c>
      <c r="N85" s="42">
        <f>N984</f>
        <v>64439012.229416743</v>
      </c>
    </row>
    <row r="86" spans="1:14" ht="11.65" customHeight="1">
      <c r="A86" s="24">
        <v>19</v>
      </c>
      <c r="H86" s="49"/>
      <c r="I86" s="50"/>
      <c r="J86" s="50"/>
      <c r="K86" s="49"/>
      <c r="L86" s="50"/>
      <c r="M86" s="50"/>
      <c r="N86" s="50"/>
    </row>
    <row r="87" spans="1:14" ht="11.65" customHeight="1">
      <c r="A87" s="24">
        <v>20</v>
      </c>
      <c r="D87" s="23" t="s">
        <v>60</v>
      </c>
      <c r="H87" s="49">
        <v>2.14</v>
      </c>
      <c r="I87" s="45">
        <v>2713491556.1799965</v>
      </c>
      <c r="J87" s="45">
        <v>1185537904.9159241</v>
      </c>
      <c r="K87" s="49"/>
      <c r="L87" s="45">
        <f>SUM(L76:L85)</f>
        <v>2985817937.2419081</v>
      </c>
      <c r="M87" s="45">
        <f>SUM(M76:M85)</f>
        <v>1694046218.5925896</v>
      </c>
      <c r="N87" s="45">
        <f>SUM(N76:N85)</f>
        <v>1291771718.6493196</v>
      </c>
    </row>
    <row r="88" spans="1:14" ht="11.65" customHeight="1">
      <c r="A88" s="24">
        <v>21</v>
      </c>
      <c r="H88" s="49"/>
      <c r="I88" s="45"/>
      <c r="J88" s="45"/>
      <c r="K88" s="49"/>
      <c r="L88" s="45"/>
    </row>
    <row r="89" spans="1:14" ht="11.65" customHeight="1">
      <c r="A89" s="24">
        <v>22</v>
      </c>
      <c r="D89" s="23" t="s">
        <v>61</v>
      </c>
      <c r="H89" s="49">
        <v>2.16</v>
      </c>
      <c r="I89" s="42">
        <v>515564332.69999939</v>
      </c>
      <c r="J89" s="42">
        <v>217306510.45067292</v>
      </c>
      <c r="K89" s="49"/>
      <c r="L89" s="42">
        <f>L1073</f>
        <v>566991672.15369046</v>
      </c>
      <c r="M89" s="42">
        <f>M1073</f>
        <v>329938295.68215793</v>
      </c>
      <c r="N89" s="42">
        <f>N1073</f>
        <v>237053376.47153229</v>
      </c>
    </row>
    <row r="90" spans="1:14" ht="11.65" customHeight="1">
      <c r="A90" s="24">
        <v>23</v>
      </c>
      <c r="D90" s="23" t="s">
        <v>62</v>
      </c>
      <c r="H90" s="49">
        <v>2.17</v>
      </c>
      <c r="I90" s="42">
        <v>48399073.949999988</v>
      </c>
      <c r="J90" s="42">
        <v>20533088.266324986</v>
      </c>
      <c r="K90" s="49"/>
      <c r="L90" s="42">
        <f>L1153</f>
        <v>54332737.70187714</v>
      </c>
      <c r="M90" s="42">
        <f>M1153</f>
        <v>31200544.129191957</v>
      </c>
      <c r="N90" s="42">
        <f>N1153</f>
        <v>23132193.572685182</v>
      </c>
    </row>
    <row r="91" spans="1:14" ht="11.65" customHeight="1">
      <c r="A91" s="24">
        <v>24</v>
      </c>
      <c r="D91" s="23" t="s">
        <v>63</v>
      </c>
      <c r="H91" s="49">
        <v>2.17</v>
      </c>
      <c r="I91" s="42">
        <v>146842557.89999902</v>
      </c>
      <c r="J91" s="42">
        <v>51122577.202600628</v>
      </c>
      <c r="K91" s="49"/>
      <c r="L91" s="42">
        <f>L1181</f>
        <v>162529336.39999902</v>
      </c>
      <c r="M91" s="42">
        <f>M1181</f>
        <v>104639375.13486151</v>
      </c>
      <c r="N91" s="42">
        <f>N1181</f>
        <v>57889961.265137501</v>
      </c>
    </row>
    <row r="92" spans="1:14" ht="11.65" customHeight="1">
      <c r="A92" s="24">
        <v>25</v>
      </c>
      <c r="D92" s="23" t="s">
        <v>64</v>
      </c>
      <c r="H92" s="49">
        <v>2.2000000000000002</v>
      </c>
      <c r="I92" s="1">
        <v>-616164214.60941494</v>
      </c>
      <c r="J92" s="1">
        <v>-279272860.55852354</v>
      </c>
      <c r="K92" s="49"/>
      <c r="L92" s="1">
        <f>L1390</f>
        <v>-3357798.5145207345</v>
      </c>
      <c r="M92" s="1">
        <f>M1390</f>
        <v>3610752.3938381225</v>
      </c>
      <c r="N92" s="42">
        <f>N1390</f>
        <v>-6968550.9083587751</v>
      </c>
    </row>
    <row r="93" spans="1:14" ht="11.65" customHeight="1">
      <c r="A93" s="24">
        <v>26</v>
      </c>
      <c r="D93" s="23" t="s">
        <v>65</v>
      </c>
      <c r="H93" s="49">
        <v>2.2000000000000002</v>
      </c>
      <c r="I93" s="1">
        <v>-76055226.069460452</v>
      </c>
      <c r="J93" s="1">
        <v>-34638081.625007853</v>
      </c>
      <c r="K93" s="49"/>
      <c r="L93" s="1">
        <f>L1357</f>
        <v>8110194.9661510997</v>
      </c>
      <c r="M93" s="1">
        <f>M1357</f>
        <v>5360279.4519569492</v>
      </c>
      <c r="N93" s="42">
        <f>N1357</f>
        <v>2749915.51419415</v>
      </c>
    </row>
    <row r="94" spans="1:14" ht="11.65" customHeight="1">
      <c r="A94" s="24">
        <v>27</v>
      </c>
      <c r="D94" s="23" t="s">
        <v>66</v>
      </c>
      <c r="H94" s="49">
        <v>2.19</v>
      </c>
      <c r="I94" s="42">
        <v>922130589.43001819</v>
      </c>
      <c r="J94" s="42">
        <v>393686179.16909885</v>
      </c>
      <c r="K94" s="49"/>
      <c r="L94" s="42">
        <f>L1279</f>
        <v>202791590.80255014</v>
      </c>
      <c r="M94" s="42">
        <f>M1279</f>
        <v>108608484.22406834</v>
      </c>
      <c r="N94" s="42">
        <f>N1279</f>
        <v>94183106.578481793</v>
      </c>
    </row>
    <row r="95" spans="1:14" ht="11.65" customHeight="1">
      <c r="A95" s="24">
        <v>28</v>
      </c>
      <c r="D95" s="23" t="s">
        <v>67</v>
      </c>
      <c r="H95" s="49">
        <v>2.17</v>
      </c>
      <c r="I95" s="42">
        <v>-1874204</v>
      </c>
      <c r="J95" s="42">
        <v>-1545328.0628615732</v>
      </c>
      <c r="K95" s="49"/>
      <c r="L95" s="42">
        <f>L1194</f>
        <v>-1874204</v>
      </c>
      <c r="M95" s="42">
        <f>M1194</f>
        <v>-328875.93713842682</v>
      </c>
      <c r="N95" s="42">
        <f>N1194</f>
        <v>-1545328.0628615732</v>
      </c>
    </row>
    <row r="96" spans="1:14" ht="11.65" customHeight="1">
      <c r="A96" s="24">
        <v>29</v>
      </c>
      <c r="D96" s="23" t="s">
        <v>68</v>
      </c>
      <c r="H96" s="46">
        <v>2.4</v>
      </c>
      <c r="I96" s="42">
        <v>-1689284.3200000003</v>
      </c>
      <c r="J96" s="42">
        <v>-827321.56083466532</v>
      </c>
      <c r="K96" s="46"/>
      <c r="L96" s="42">
        <f>L283</f>
        <v>-2305814.8169999998</v>
      </c>
      <c r="M96" s="42">
        <f>M283</f>
        <v>-1657433.463929547</v>
      </c>
      <c r="N96" s="42">
        <f>N283</f>
        <v>-648381.35307045293</v>
      </c>
    </row>
    <row r="97" spans="1:14" ht="11.65" customHeight="1">
      <c r="A97" s="24">
        <v>30</v>
      </c>
      <c r="H97" s="46"/>
      <c r="I97" s="50"/>
      <c r="J97" s="50"/>
      <c r="K97" s="46"/>
      <c r="L97" s="50"/>
      <c r="M97" s="50"/>
      <c r="N97" s="50"/>
    </row>
    <row r="98" spans="1:14" ht="11.65" customHeight="1">
      <c r="A98" s="24">
        <v>31</v>
      </c>
      <c r="D98" s="23" t="s">
        <v>69</v>
      </c>
      <c r="H98" s="49">
        <v>2.2000000000000002</v>
      </c>
      <c r="I98" s="45">
        <v>3650645181.1611371</v>
      </c>
      <c r="J98" s="45">
        <v>1551902668.1973937</v>
      </c>
      <c r="K98" s="49"/>
      <c r="L98" s="45">
        <f>SUM(L87:L96)</f>
        <v>3973035651.9346557</v>
      </c>
      <c r="M98" s="45">
        <f>SUM(M87:M96)</f>
        <v>2275417640.2075958</v>
      </c>
      <c r="N98" s="45">
        <f>SUM(N87:N96)</f>
        <v>1697618011.7270598</v>
      </c>
    </row>
    <row r="99" spans="1:14" ht="11.65" customHeight="1">
      <c r="A99" s="24">
        <v>32</v>
      </c>
      <c r="H99" s="46"/>
      <c r="I99" s="23"/>
      <c r="J99" s="23"/>
      <c r="K99" s="46"/>
    </row>
    <row r="100" spans="1:14" ht="11.65" customHeight="1" thickBot="1">
      <c r="A100" s="24">
        <v>33</v>
      </c>
      <c r="C100" s="23" t="s">
        <v>70</v>
      </c>
      <c r="H100" s="46"/>
      <c r="I100" s="51">
        <v>813992169.61885786</v>
      </c>
      <c r="J100" s="51">
        <v>332178769.83485436</v>
      </c>
      <c r="K100" s="46"/>
      <c r="L100" s="51">
        <f>L73-L98</f>
        <v>821799932.72833395</v>
      </c>
      <c r="M100" s="51">
        <f>M73-M98</f>
        <v>462957331.31920624</v>
      </c>
      <c r="N100" s="51">
        <f>N73-N98</f>
        <v>358842601.40912771</v>
      </c>
    </row>
    <row r="101" spans="1:14" ht="11.65" customHeight="1" thickTop="1">
      <c r="A101" s="24">
        <v>34</v>
      </c>
      <c r="H101" s="46"/>
      <c r="I101" s="23"/>
      <c r="J101" s="23"/>
      <c r="K101" s="46"/>
    </row>
    <row r="102" spans="1:14" ht="11.65" customHeight="1">
      <c r="A102" s="24">
        <v>35</v>
      </c>
      <c r="C102" s="23" t="s">
        <v>71</v>
      </c>
      <c r="H102" s="49"/>
      <c r="I102" s="23"/>
      <c r="J102" s="23"/>
      <c r="K102" s="49"/>
    </row>
    <row r="103" spans="1:14" ht="11.65" customHeight="1">
      <c r="A103" s="24">
        <v>36</v>
      </c>
      <c r="D103" s="23" t="s">
        <v>72</v>
      </c>
      <c r="H103" s="49">
        <v>2.2999999999999998</v>
      </c>
      <c r="I103" s="42">
        <v>21272481543.944969</v>
      </c>
      <c r="J103" s="42">
        <v>9117303558.2073517</v>
      </c>
      <c r="K103" s="49"/>
      <c r="L103" s="42">
        <f>L2016</f>
        <v>23670250975.146416</v>
      </c>
      <c r="M103" s="42">
        <f>M2016</f>
        <v>13519507060.434273</v>
      </c>
      <c r="N103" s="42">
        <f>N2016</f>
        <v>10150743914.712145</v>
      </c>
    </row>
    <row r="104" spans="1:14" ht="11.65" customHeight="1">
      <c r="A104" s="24">
        <v>37</v>
      </c>
      <c r="D104" s="23" t="s">
        <v>73</v>
      </c>
      <c r="H104" s="49">
        <v>2.31</v>
      </c>
      <c r="I104" s="42">
        <v>29234834.75999999</v>
      </c>
      <c r="J104" s="42">
        <v>12938323.543830302</v>
      </c>
      <c r="K104" s="49"/>
      <c r="L104" s="42">
        <f>L2039</f>
        <v>34242955.362307698</v>
      </c>
      <c r="M104" s="42">
        <f>M2039</f>
        <v>19173677.282650322</v>
      </c>
      <c r="N104" s="42">
        <f>N2039</f>
        <v>15069278.079657376</v>
      </c>
    </row>
    <row r="105" spans="1:14" ht="11.65" customHeight="1">
      <c r="A105" s="24">
        <v>38</v>
      </c>
      <c r="D105" s="23" t="s">
        <v>74</v>
      </c>
      <c r="H105" s="49">
        <v>2.33</v>
      </c>
      <c r="I105" s="42">
        <v>186588958.08000004</v>
      </c>
      <c r="J105" s="42">
        <v>34045158.870537639</v>
      </c>
      <c r="K105" s="49"/>
      <c r="L105" s="42">
        <f>L2147+L2158</f>
        <v>190682061.60074413</v>
      </c>
      <c r="M105" s="42">
        <f>M2147+M2158</f>
        <v>155826756.20043749</v>
      </c>
      <c r="N105" s="42">
        <f>N2147+N2158</f>
        <v>34855305.400306664</v>
      </c>
    </row>
    <row r="106" spans="1:14" ht="11.65" customHeight="1">
      <c r="A106" s="24">
        <v>39</v>
      </c>
      <c r="D106" s="23" t="s">
        <v>75</v>
      </c>
      <c r="H106" s="49">
        <v>2.31</v>
      </c>
      <c r="I106" s="42">
        <v>57330242.52500011</v>
      </c>
      <c r="J106" s="42">
        <v>24740683.306147195</v>
      </c>
      <c r="K106" s="49"/>
      <c r="L106" s="42">
        <f>L2045+L2051</f>
        <v>46742634.125000179</v>
      </c>
      <c r="M106" s="42">
        <f>M2045+M2051</f>
        <v>26570999.454565197</v>
      </c>
      <c r="N106" s="42">
        <f>N2045+N2051</f>
        <v>20171634.670434982</v>
      </c>
    </row>
    <row r="107" spans="1:14" ht="11.65" customHeight="1">
      <c r="A107" s="24">
        <v>40</v>
      </c>
      <c r="D107" s="23" t="s">
        <v>76</v>
      </c>
      <c r="H107" s="49">
        <v>2.31</v>
      </c>
      <c r="I107" s="42">
        <v>0</v>
      </c>
      <c r="J107" s="42">
        <v>0</v>
      </c>
      <c r="K107" s="49"/>
      <c r="L107" s="42">
        <f>L2055</f>
        <v>0</v>
      </c>
      <c r="M107" s="42">
        <f>M2055</f>
        <v>0</v>
      </c>
      <c r="N107" s="42">
        <f>N2055</f>
        <v>0</v>
      </c>
    </row>
    <row r="108" spans="1:14" ht="11.65" customHeight="1">
      <c r="A108" s="24">
        <v>41</v>
      </c>
      <c r="D108" s="23" t="s">
        <v>77</v>
      </c>
      <c r="H108" s="49">
        <v>2.3199999999999998</v>
      </c>
      <c r="I108" s="42">
        <v>30280616.100000001</v>
      </c>
      <c r="J108" s="42">
        <v>14215548.589386396</v>
      </c>
      <c r="K108" s="49"/>
      <c r="L108" s="42">
        <f>L2137</f>
        <v>30280616.100000001</v>
      </c>
      <c r="M108" s="42">
        <f>M2137</f>
        <v>16059966.442487532</v>
      </c>
      <c r="N108" s="42">
        <f>N2137</f>
        <v>14220649.657512467</v>
      </c>
    </row>
    <row r="109" spans="1:14" ht="11.65" customHeight="1">
      <c r="A109" s="24">
        <v>42</v>
      </c>
      <c r="D109" s="23" t="s">
        <v>78</v>
      </c>
      <c r="H109" s="49">
        <v>2.3199999999999998</v>
      </c>
      <c r="I109" s="42">
        <v>200926347.97999901</v>
      </c>
      <c r="J109" s="42">
        <v>86304632.329031169</v>
      </c>
      <c r="K109" s="49"/>
      <c r="L109" s="42">
        <f>L2102</f>
        <v>244121525.62815702</v>
      </c>
      <c r="M109" s="42">
        <f>M2102</f>
        <v>139263109.9711048</v>
      </c>
      <c r="N109" s="42">
        <f>N2102</f>
        <v>104858415.65705222</v>
      </c>
    </row>
    <row r="110" spans="1:14" ht="11.65" customHeight="1">
      <c r="A110" s="24">
        <v>43</v>
      </c>
      <c r="D110" s="23" t="s">
        <v>79</v>
      </c>
      <c r="H110" s="49">
        <v>2.3199999999999998</v>
      </c>
      <c r="I110" s="42">
        <v>187447127.31499991</v>
      </c>
      <c r="J110" s="42">
        <v>79883100.014846131</v>
      </c>
      <c r="K110" s="49"/>
      <c r="L110" s="42">
        <f>L2129</f>
        <v>187447127.31499991</v>
      </c>
      <c r="M110" s="42">
        <f>M2129</f>
        <v>107563192.86224559</v>
      </c>
      <c r="N110" s="42">
        <f>N2129</f>
        <v>79883934.452754334</v>
      </c>
    </row>
    <row r="111" spans="1:14" ht="11.65" customHeight="1">
      <c r="A111" s="24">
        <v>44</v>
      </c>
      <c r="D111" s="23" t="s">
        <v>80</v>
      </c>
      <c r="H111" s="49">
        <v>2.33</v>
      </c>
      <c r="I111" s="42">
        <v>66145099.837940603</v>
      </c>
      <c r="J111" s="42">
        <v>28497969.601189598</v>
      </c>
      <c r="K111" s="49"/>
      <c r="L111" s="42">
        <f>L2185</f>
        <v>77279411.381566972</v>
      </c>
      <c r="M111" s="42">
        <f>M2185</f>
        <v>43873724.504423007</v>
      </c>
      <c r="N111" s="42">
        <f>N2185</f>
        <v>33405686.877143972</v>
      </c>
    </row>
    <row r="112" spans="1:14" ht="11.65" customHeight="1">
      <c r="A112" s="24">
        <v>45</v>
      </c>
      <c r="D112" s="23" t="s">
        <v>81</v>
      </c>
      <c r="H112" s="49">
        <v>2.31</v>
      </c>
      <c r="I112" s="42">
        <v>9011971.6000000108</v>
      </c>
      <c r="J112" s="42">
        <v>5032211.7432298735</v>
      </c>
      <c r="K112" s="49"/>
      <c r="L112" s="42">
        <f>L2077</f>
        <v>8776309.1243589837</v>
      </c>
      <c r="M112" s="42">
        <f>M2077</f>
        <v>3979761.2091940641</v>
      </c>
      <c r="N112" s="42">
        <f>N2077</f>
        <v>4796547.9151649196</v>
      </c>
    </row>
    <row r="113" spans="1:14" ht="11.65" customHeight="1">
      <c r="A113" s="24">
        <v>46</v>
      </c>
      <c r="D113" s="23" t="s">
        <v>82</v>
      </c>
      <c r="H113" s="49">
        <v>2.34</v>
      </c>
      <c r="I113" s="42">
        <v>487084.48000000004</v>
      </c>
      <c r="J113" s="42">
        <v>253264.71413657168</v>
      </c>
      <c r="K113" s="49"/>
      <c r="L113" s="42">
        <f>L2205</f>
        <v>-100251.98499995978</v>
      </c>
      <c r="M113" s="42">
        <f>M2205</f>
        <v>-100251.98499997712</v>
      </c>
      <c r="N113" s="42">
        <f>N2205</f>
        <v>1.7344110212695308E-8</v>
      </c>
    </row>
    <row r="114" spans="1:14" ht="11.65" customHeight="1">
      <c r="A114" s="24">
        <v>47</v>
      </c>
      <c r="H114" s="49"/>
      <c r="I114" s="52"/>
      <c r="J114" s="52"/>
      <c r="K114" s="49"/>
      <c r="L114" s="52"/>
      <c r="M114" s="52"/>
      <c r="N114" s="52"/>
    </row>
    <row r="115" spans="1:14" ht="11.65" customHeight="1">
      <c r="A115" s="24">
        <v>48</v>
      </c>
      <c r="D115" s="23" t="s">
        <v>83</v>
      </c>
      <c r="H115" s="49"/>
      <c r="I115" s="42">
        <v>22039933826.622906</v>
      </c>
      <c r="J115" s="42">
        <v>9403214450.9196854</v>
      </c>
      <c r="K115" s="49"/>
      <c r="L115" s="42">
        <f>SUM(L103:L114)</f>
        <v>24489723363.798546</v>
      </c>
      <c r="M115" s="42">
        <f>SUM(M103:M114)</f>
        <v>14031717996.376381</v>
      </c>
      <c r="N115" s="42">
        <f>SUM(N103:N114)</f>
        <v>10458005367.422173</v>
      </c>
    </row>
    <row r="116" spans="1:14" ht="11.65" customHeight="1">
      <c r="A116" s="24">
        <v>49</v>
      </c>
      <c r="H116" s="49"/>
      <c r="I116" s="23"/>
      <c r="J116" s="23"/>
      <c r="K116" s="49"/>
    </row>
    <row r="117" spans="1:14" ht="11.65" customHeight="1">
      <c r="A117" s="24">
        <v>50</v>
      </c>
      <c r="C117" s="23" t="s">
        <v>84</v>
      </c>
      <c r="H117" s="49"/>
      <c r="I117" s="23"/>
      <c r="J117" s="23"/>
      <c r="K117" s="49"/>
    </row>
    <row r="118" spans="1:14" ht="11.65" customHeight="1">
      <c r="A118" s="24">
        <v>51</v>
      </c>
      <c r="D118" s="23" t="s">
        <v>85</v>
      </c>
      <c r="H118" s="49">
        <v>2.38</v>
      </c>
      <c r="I118" s="42">
        <v>-6827482367.4499931</v>
      </c>
      <c r="J118" s="42">
        <v>-2750328243.6366396</v>
      </c>
      <c r="K118" s="49"/>
      <c r="L118" s="42">
        <f>L2506</f>
        <v>-7244245242.7231884</v>
      </c>
      <c r="M118" s="42">
        <f>M2506</f>
        <v>-4329430036.7185059</v>
      </c>
      <c r="N118" s="42">
        <f>N2506</f>
        <v>-2914815206.0046835</v>
      </c>
    </row>
    <row r="119" spans="1:14" ht="11.65" customHeight="1">
      <c r="A119" s="24">
        <v>52</v>
      </c>
      <c r="D119" s="23" t="s">
        <v>86</v>
      </c>
      <c r="H119" s="49">
        <v>2.39</v>
      </c>
      <c r="I119" s="42">
        <v>-455571389.53499877</v>
      </c>
      <c r="J119" s="42">
        <v>-194955530.18390864</v>
      </c>
      <c r="K119" s="49"/>
      <c r="L119" s="42">
        <f>L2555</f>
        <v>-503183499.03712684</v>
      </c>
      <c r="M119" s="42">
        <f>M2555</f>
        <v>-287609234.52937317</v>
      </c>
      <c r="N119" s="42">
        <f>N2555</f>
        <v>-215574264.50775361</v>
      </c>
    </row>
    <row r="120" spans="1:14" ht="11.65" customHeight="1">
      <c r="A120" s="24">
        <v>53</v>
      </c>
      <c r="D120" s="23" t="s">
        <v>87</v>
      </c>
      <c r="H120" s="49">
        <v>2.35</v>
      </c>
      <c r="I120" s="42">
        <v>-2740126079.6999998</v>
      </c>
      <c r="J120" s="42">
        <v>-1163644665.810672</v>
      </c>
      <c r="K120" s="49"/>
      <c r="L120" s="42">
        <f>L2304</f>
        <v>-3592310252.3694949</v>
      </c>
      <c r="M120" s="42">
        <f>M2304</f>
        <v>-2070064814.2399158</v>
      </c>
      <c r="N120" s="42">
        <f>N2304</f>
        <v>-1522245438.1295791</v>
      </c>
    </row>
    <row r="121" spans="1:14" ht="11.65" customHeight="1">
      <c r="A121" s="24">
        <v>54</v>
      </c>
      <c r="D121" s="23" t="s">
        <v>88</v>
      </c>
      <c r="H121" s="49">
        <v>2.35</v>
      </c>
      <c r="I121" s="42">
        <v>-5669770</v>
      </c>
      <c r="J121" s="42">
        <v>-134765.90115000002</v>
      </c>
      <c r="K121" s="49"/>
      <c r="L121" s="42">
        <f>L2314</f>
        <v>-3489711</v>
      </c>
      <c r="M121" s="42">
        <f>M2314</f>
        <v>-3374078.8247799999</v>
      </c>
      <c r="N121" s="42">
        <f>N2314</f>
        <v>-115632.17522</v>
      </c>
    </row>
    <row r="122" spans="1:14" ht="11.65" customHeight="1">
      <c r="A122" s="24">
        <v>55</v>
      </c>
      <c r="D122" s="23" t="s">
        <v>89</v>
      </c>
      <c r="H122" s="49">
        <v>2.34</v>
      </c>
      <c r="I122" s="42">
        <v>-25055236.73</v>
      </c>
      <c r="J122" s="42">
        <v>-8872894.6710988525</v>
      </c>
      <c r="K122" s="49"/>
      <c r="L122" s="42">
        <f>L2237</f>
        <v>-25055236.73</v>
      </c>
      <c r="M122" s="42">
        <f>M2237</f>
        <v>-16163893.415339423</v>
      </c>
      <c r="N122" s="42">
        <f>N2237</f>
        <v>-8891343.3146605771</v>
      </c>
    </row>
    <row r="123" spans="1:14" ht="11.65" customHeight="1">
      <c r="A123" s="24">
        <v>56</v>
      </c>
      <c r="D123" s="23" t="s">
        <v>90</v>
      </c>
      <c r="H123" s="49">
        <v>2.34</v>
      </c>
      <c r="I123" s="42">
        <v>0</v>
      </c>
      <c r="J123" s="42">
        <v>0</v>
      </c>
      <c r="K123" s="49"/>
      <c r="L123" s="42">
        <f>L2211</f>
        <v>-14421398.745000001</v>
      </c>
      <c r="M123" s="42">
        <f>M2211</f>
        <v>0</v>
      </c>
      <c r="N123" s="42">
        <f>N2211</f>
        <v>-14421398.745000001</v>
      </c>
    </row>
    <row r="124" spans="1:14" ht="11.65" customHeight="1">
      <c r="A124" s="24">
        <v>57</v>
      </c>
      <c r="D124" s="23" t="s">
        <v>91</v>
      </c>
      <c r="H124" s="49">
        <v>2.34</v>
      </c>
      <c r="I124" s="42">
        <v>-61284736.014999896</v>
      </c>
      <c r="J124" s="42">
        <v>-22388150.814851262</v>
      </c>
      <c r="K124" s="49"/>
      <c r="L124" s="42">
        <f>L2218+L2223+L2229+L2241+L2248</f>
        <v>-62878343.082176566</v>
      </c>
      <c r="M124" s="42">
        <f>M2218+M2223+M2229+M2241+M2248</f>
        <v>-39690372.44678805</v>
      </c>
      <c r="N124" s="42">
        <f>N2218+N2223+N2229+N2241+N2248</f>
        <v>-23187970.635388516</v>
      </c>
    </row>
    <row r="125" spans="1:14" ht="11.65" customHeight="1">
      <c r="A125" s="24">
        <v>58</v>
      </c>
      <c r="H125" s="49"/>
      <c r="I125" s="50"/>
      <c r="J125" s="50"/>
      <c r="K125" s="49"/>
      <c r="L125" s="50"/>
      <c r="M125" s="50"/>
      <c r="N125" s="50"/>
    </row>
    <row r="126" spans="1:14" ht="11.65" customHeight="1">
      <c r="A126" s="24">
        <v>59</v>
      </c>
      <c r="D126" s="23" t="s">
        <v>92</v>
      </c>
      <c r="H126" s="49"/>
      <c r="I126" s="45">
        <v>-10115189579.429991</v>
      </c>
      <c r="J126" s="45">
        <v>-4140324251.0183201</v>
      </c>
      <c r="K126" s="49"/>
      <c r="L126" s="45">
        <f>SUM(L118:L124)</f>
        <v>-11445583683.686987</v>
      </c>
      <c r="M126" s="45">
        <f>SUM(M118:M124)</f>
        <v>-6746332430.1747026</v>
      </c>
      <c r="N126" s="45">
        <f>SUM(N118:N124)</f>
        <v>-4699251253.5122843</v>
      </c>
    </row>
    <row r="127" spans="1:14" ht="11.65" customHeight="1">
      <c r="A127" s="24">
        <v>60</v>
      </c>
      <c r="H127" s="49"/>
      <c r="I127" s="23"/>
      <c r="J127" s="23"/>
      <c r="K127" s="49"/>
      <c r="N127" s="41"/>
    </row>
    <row r="128" spans="1:14" ht="11.65" customHeight="1" thickBot="1">
      <c r="A128" s="24">
        <v>61</v>
      </c>
      <c r="C128" s="23" t="s">
        <v>93</v>
      </c>
      <c r="H128" s="49"/>
      <c r="I128" s="51">
        <v>11924744247.192915</v>
      </c>
      <c r="J128" s="51">
        <v>5262890199.9013653</v>
      </c>
      <c r="K128" s="49"/>
      <c r="L128" s="51">
        <f>L115+L126</f>
        <v>13044139680.111559</v>
      </c>
      <c r="M128" s="51">
        <f>M115+M126</f>
        <v>7285385566.2016783</v>
      </c>
      <c r="N128" s="51">
        <f>N115+N126</f>
        <v>5758754113.9098883</v>
      </c>
    </row>
    <row r="129" spans="1:14" ht="11.65" customHeight="1" thickTop="1">
      <c r="A129" s="24">
        <v>62</v>
      </c>
      <c r="H129" s="49"/>
      <c r="I129" s="23"/>
      <c r="J129" s="23"/>
      <c r="K129" s="49"/>
      <c r="N129" s="41"/>
    </row>
    <row r="130" spans="1:14" ht="11.65" customHeight="1">
      <c r="A130" s="24">
        <v>63</v>
      </c>
      <c r="C130" s="23" t="s">
        <v>94</v>
      </c>
      <c r="H130" s="49"/>
      <c r="I130" s="32">
        <v>6.8260765408907756E-2</v>
      </c>
      <c r="J130" s="32">
        <v>6.3117176535638142E-2</v>
      </c>
      <c r="K130" s="49"/>
      <c r="L130" s="32">
        <f>L100/L128</f>
        <v>6.3001466779854784E-2</v>
      </c>
      <c r="M130" s="32"/>
      <c r="N130" s="53">
        <f>N100/N128</f>
        <v>6.2312540926581193E-2</v>
      </c>
    </row>
    <row r="131" spans="1:14" ht="11.65" customHeight="1">
      <c r="A131" s="24">
        <v>64</v>
      </c>
      <c r="H131" s="49"/>
      <c r="I131" s="32"/>
      <c r="J131" s="32"/>
      <c r="K131" s="49"/>
      <c r="L131" s="32"/>
      <c r="M131" s="32"/>
      <c r="N131" s="53"/>
    </row>
    <row r="132" spans="1:14" ht="11.65" customHeight="1">
      <c r="A132" s="24">
        <v>65</v>
      </c>
      <c r="C132" s="23" t="s">
        <v>95</v>
      </c>
      <c r="H132" s="49"/>
      <c r="I132" s="32">
        <v>8.1278820362586865E-2</v>
      </c>
      <c r="J132" s="32">
        <v>7.140628893596572E-2</v>
      </c>
      <c r="K132" s="49"/>
      <c r="L132" s="32">
        <v>7.1184197274193436E-2</v>
      </c>
      <c r="M132" s="32"/>
      <c r="N132" s="53">
        <v>6.9861882776547396E-2</v>
      </c>
    </row>
    <row r="133" spans="1:14" ht="11.65" customHeight="1">
      <c r="A133" s="24">
        <v>66</v>
      </c>
      <c r="C133" s="23" t="s">
        <v>96</v>
      </c>
      <c r="H133" s="49"/>
      <c r="I133" s="1">
        <v>1242802122.0299981</v>
      </c>
      <c r="J133" s="1">
        <v>534334008.56373549</v>
      </c>
      <c r="K133" s="49"/>
      <c r="L133" s="1">
        <f>-L182+L304+L319+L510+L563+L659</f>
        <v>1479164534.0825458</v>
      </c>
      <c r="M133" s="1" t="s">
        <v>1</v>
      </c>
      <c r="N133" s="1">
        <f>-N182+N304+N319+N510+N563+N659</f>
        <v>636001721.22413421</v>
      </c>
    </row>
    <row r="134" spans="1:14" ht="11.65" customHeight="1">
      <c r="A134" s="24">
        <v>67</v>
      </c>
      <c r="C134" s="23" t="s">
        <v>97</v>
      </c>
      <c r="H134" s="49"/>
      <c r="I134" s="128">
        <v>62127917.527875066</v>
      </c>
      <c r="J134" s="128">
        <v>27419657.94148612</v>
      </c>
      <c r="K134" s="49"/>
      <c r="L134" s="128">
        <v>67959967.733381033</v>
      </c>
      <c r="M134" s="42"/>
      <c r="N134" s="128">
        <v>30003108.933470547</v>
      </c>
    </row>
    <row r="135" spans="1:14" ht="11.65" customHeight="1">
      <c r="A135" s="24">
        <v>68</v>
      </c>
      <c r="D135" s="23" t="s">
        <v>98</v>
      </c>
      <c r="H135" s="46"/>
      <c r="I135" s="42">
        <v>100127185.81745888</v>
      </c>
      <c r="J135" s="42">
        <v>44190330.128585666</v>
      </c>
      <c r="K135" s="46"/>
      <c r="L135" s="42">
        <v>109526290.08264603</v>
      </c>
      <c r="M135" s="42"/>
      <c r="N135" s="42">
        <v>48353896.007140398</v>
      </c>
    </row>
    <row r="136" spans="1:14" ht="11.65" customHeight="1">
      <c r="A136" s="24">
        <v>69</v>
      </c>
      <c r="D136" s="23" t="s">
        <v>99</v>
      </c>
      <c r="H136" s="46"/>
      <c r="I136" s="42">
        <v>-845614132.12584496</v>
      </c>
      <c r="J136" s="42">
        <v>-401299443.81917381</v>
      </c>
      <c r="K136" s="46"/>
      <c r="L136" s="42">
        <v>-996312950.61744499</v>
      </c>
      <c r="M136" s="42"/>
      <c r="N136" s="42">
        <v>-444342119.2649374</v>
      </c>
    </row>
    <row r="137" spans="1:14" s="54" customFormat="1">
      <c r="A137" s="24"/>
      <c r="C137" s="54" t="str">
        <f>$B$60</f>
        <v xml:space="preserve">  2010 PROTOCOL</v>
      </c>
      <c r="H137" s="55"/>
      <c r="I137" s="55"/>
      <c r="J137" s="55"/>
      <c r="K137" s="55"/>
      <c r="L137" s="56"/>
    </row>
    <row r="138" spans="1:14" s="54" customFormat="1" ht="11.65" customHeight="1">
      <c r="A138" s="24"/>
      <c r="C138" s="57" t="str">
        <f>$B$61</f>
        <v>Average</v>
      </c>
      <c r="H138" s="55"/>
      <c r="I138" s="58" t="str">
        <f>I64</f>
        <v>JUNE 2011</v>
      </c>
      <c r="J138" s="59"/>
      <c r="K138" s="55"/>
      <c r="L138" s="58" t="str">
        <f>L64</f>
        <v>MAY 2013</v>
      </c>
      <c r="M138" s="60"/>
      <c r="N138" s="60"/>
    </row>
    <row r="139" spans="1:14" s="54" customFormat="1" ht="11.65" customHeight="1">
      <c r="A139" s="24"/>
      <c r="C139" s="57" t="s">
        <v>100</v>
      </c>
      <c r="D139" s="61"/>
      <c r="E139" s="62"/>
      <c r="F139" s="57" t="s">
        <v>101</v>
      </c>
      <c r="G139" s="57"/>
      <c r="H139" s="55"/>
      <c r="I139" s="60" t="str">
        <f>I65</f>
        <v>UNADJUSTED RESULTS</v>
      </c>
      <c r="J139" s="59"/>
      <c r="K139" s="55"/>
      <c r="L139" s="60" t="str">
        <f>L65</f>
        <v>NORMALIZED RESULTS</v>
      </c>
      <c r="M139" s="60"/>
      <c r="N139" s="60"/>
    </row>
    <row r="140" spans="1:14" s="54" customFormat="1" ht="11.65" customHeight="1">
      <c r="A140" s="24"/>
      <c r="B140" s="63"/>
      <c r="C140" s="64" t="s">
        <v>102</v>
      </c>
      <c r="D140" s="64" t="s">
        <v>103</v>
      </c>
      <c r="E140" s="64"/>
      <c r="F140" s="64" t="s">
        <v>104</v>
      </c>
      <c r="G140" s="64" t="s">
        <v>105</v>
      </c>
      <c r="H140" s="65" t="s">
        <v>40</v>
      </c>
      <c r="I140" s="65" t="s">
        <v>41</v>
      </c>
      <c r="J140" s="66" t="s">
        <v>106</v>
      </c>
      <c r="K140" s="65"/>
      <c r="L140" s="66" t="s">
        <v>41</v>
      </c>
      <c r="M140" s="66" t="s">
        <v>42</v>
      </c>
      <c r="N140" s="66" t="str">
        <f>$N$66</f>
        <v>UTAH</v>
      </c>
    </row>
    <row r="141" spans="1:14" s="41" customFormat="1" ht="11.65" customHeight="1">
      <c r="A141" s="24">
        <v>70</v>
      </c>
      <c r="B141" s="23"/>
      <c r="C141" s="67" t="s">
        <v>107</v>
      </c>
      <c r="D141" s="23"/>
      <c r="E141" s="23"/>
      <c r="F141" s="23"/>
      <c r="G141" s="23"/>
      <c r="H141" s="46"/>
      <c r="I141" s="46"/>
      <c r="J141" s="46"/>
      <c r="K141" s="46"/>
      <c r="L141" s="23"/>
      <c r="M141" s="23"/>
      <c r="N141" s="23"/>
    </row>
    <row r="142" spans="1:14" ht="11.65" customHeight="1">
      <c r="A142" s="24">
        <v>71</v>
      </c>
      <c r="C142" s="67">
        <v>440</v>
      </c>
      <c r="D142" s="23" t="s">
        <v>108</v>
      </c>
      <c r="H142" s="46"/>
      <c r="I142" s="46"/>
      <c r="J142" s="46"/>
      <c r="K142" s="46"/>
      <c r="N142" s="5"/>
    </row>
    <row r="143" spans="1:14" ht="11.65" customHeight="1">
      <c r="A143" s="24">
        <v>72</v>
      </c>
      <c r="C143" s="67"/>
      <c r="F143" s="67">
        <v>0</v>
      </c>
      <c r="G143" s="23" t="s">
        <v>128</v>
      </c>
      <c r="H143" s="46"/>
      <c r="I143" s="1">
        <v>1437482983.7399988</v>
      </c>
      <c r="J143" s="1">
        <v>590286230.92999995</v>
      </c>
      <c r="K143" s="46"/>
      <c r="L143" s="1">
        <v>1567959058.0568461</v>
      </c>
      <c r="M143" s="1">
        <f>L143-N143</f>
        <v>916349029.10719323</v>
      </c>
      <c r="N143" s="5">
        <v>651610028.94965291</v>
      </c>
    </row>
    <row r="144" spans="1:14" ht="11.65" customHeight="1">
      <c r="A144" s="24">
        <v>73</v>
      </c>
      <c r="C144" s="67"/>
      <c r="H144" s="46"/>
      <c r="I144" s="1"/>
      <c r="J144" s="1"/>
      <c r="K144" s="46"/>
      <c r="L144" s="1"/>
      <c r="M144" s="1"/>
      <c r="N144" s="1"/>
    </row>
    <row r="145" spans="1:14" ht="11.65" customHeight="1">
      <c r="A145" s="24">
        <v>74</v>
      </c>
      <c r="C145" s="67"/>
      <c r="H145" s="46" t="s">
        <v>109</v>
      </c>
      <c r="I145" s="6">
        <v>1437482983.7399988</v>
      </c>
      <c r="J145" s="6">
        <v>590286230.92999995</v>
      </c>
      <c r="K145" s="46"/>
      <c r="L145" s="6">
        <f>SUBTOTAL(9,L143:L144)</f>
        <v>1567959058.0568461</v>
      </c>
      <c r="M145" s="6">
        <f>SUBTOTAL(9,M143:M144)</f>
        <v>916349029.10719323</v>
      </c>
      <c r="N145" s="6">
        <f>SUBTOTAL(9,N143:N144)</f>
        <v>651610028.94965291</v>
      </c>
    </row>
    <row r="146" spans="1:14" ht="11.65" customHeight="1">
      <c r="A146" s="24">
        <v>75</v>
      </c>
      <c r="C146" s="67"/>
      <c r="H146" s="46"/>
      <c r="I146" s="1"/>
      <c r="J146" s="1"/>
      <c r="K146" s="46"/>
      <c r="L146" s="1"/>
      <c r="M146" s="1"/>
      <c r="N146" s="1"/>
    </row>
    <row r="147" spans="1:14" ht="11.65" customHeight="1">
      <c r="A147" s="24">
        <v>76</v>
      </c>
      <c r="C147" s="67">
        <v>442</v>
      </c>
      <c r="D147" s="23" t="s">
        <v>110</v>
      </c>
      <c r="H147" s="46"/>
      <c r="I147" s="1"/>
      <c r="J147" s="1"/>
      <c r="K147" s="46"/>
      <c r="L147" s="1"/>
      <c r="M147" s="1"/>
      <c r="N147" s="1"/>
    </row>
    <row r="148" spans="1:14" ht="11.65" customHeight="1">
      <c r="A148" s="24">
        <v>77</v>
      </c>
      <c r="C148" s="67"/>
      <c r="F148" s="67">
        <v>0</v>
      </c>
      <c r="G148" s="23" t="s">
        <v>128</v>
      </c>
      <c r="H148" s="46"/>
      <c r="I148" s="1">
        <v>2284357284.3199978</v>
      </c>
      <c r="J148" s="1">
        <v>953431962.65999997</v>
      </c>
      <c r="K148" s="46"/>
      <c r="L148" s="1">
        <v>2533519728.7339497</v>
      </c>
      <c r="M148" s="1">
        <f>L148-N148</f>
        <v>1441878069.1671469</v>
      </c>
      <c r="N148" s="5">
        <v>1091641659.5668027</v>
      </c>
    </row>
    <row r="149" spans="1:14" ht="11.65" customHeight="1">
      <c r="A149" s="24">
        <v>78</v>
      </c>
      <c r="C149" s="67"/>
      <c r="F149" s="67" t="s">
        <v>571</v>
      </c>
      <c r="G149" s="23" t="s">
        <v>130</v>
      </c>
      <c r="H149" s="46"/>
      <c r="I149" s="1">
        <v>0</v>
      </c>
      <c r="J149" s="1">
        <v>0</v>
      </c>
      <c r="K149" s="46"/>
      <c r="L149" s="1">
        <v>0</v>
      </c>
      <c r="M149" s="1">
        <f>L149-N149</f>
        <v>0</v>
      </c>
      <c r="N149" s="5">
        <v>0</v>
      </c>
    </row>
    <row r="150" spans="1:14" ht="11.65" customHeight="1">
      <c r="A150" s="24">
        <v>79</v>
      </c>
      <c r="C150" s="67"/>
      <c r="F150" s="67" t="s">
        <v>666</v>
      </c>
      <c r="G150" s="23" t="s">
        <v>132</v>
      </c>
      <c r="H150" s="46"/>
      <c r="I150" s="1">
        <v>0</v>
      </c>
      <c r="J150" s="1">
        <v>0</v>
      </c>
      <c r="K150" s="46"/>
      <c r="L150" s="1">
        <v>0</v>
      </c>
      <c r="M150" s="1">
        <f>L150-N150</f>
        <v>0</v>
      </c>
      <c r="N150" s="5">
        <v>0</v>
      </c>
    </row>
    <row r="151" spans="1:14" ht="11.65" customHeight="1">
      <c r="A151" s="24">
        <v>80</v>
      </c>
      <c r="C151" s="67"/>
      <c r="H151" s="46"/>
      <c r="I151" s="7"/>
      <c r="J151" s="7"/>
      <c r="K151" s="46"/>
      <c r="L151" s="7"/>
      <c r="M151" s="1"/>
      <c r="N151" s="1"/>
    </row>
    <row r="152" spans="1:14" ht="11.65" customHeight="1">
      <c r="A152" s="24">
        <v>81</v>
      </c>
      <c r="C152" s="67"/>
      <c r="H152" s="46"/>
      <c r="I152" s="1"/>
      <c r="J152" s="1"/>
      <c r="K152" s="46"/>
      <c r="L152" s="1"/>
      <c r="M152" s="1"/>
      <c r="N152" s="1"/>
    </row>
    <row r="153" spans="1:14" ht="11.65" customHeight="1">
      <c r="A153" s="24">
        <v>82</v>
      </c>
      <c r="C153" s="67"/>
      <c r="H153" s="46" t="s">
        <v>109</v>
      </c>
      <c r="I153" s="6">
        <v>2284357284.3199978</v>
      </c>
      <c r="J153" s="6">
        <v>953431962.65999997</v>
      </c>
      <c r="K153" s="46"/>
      <c r="L153" s="6">
        <f>SUBTOTAL(9,L148:L151)</f>
        <v>2533519728.7339497</v>
      </c>
      <c r="M153" s="6">
        <f>SUBTOTAL(9,M148:M151)</f>
        <v>1441878069.1671469</v>
      </c>
      <c r="N153" s="6">
        <f>SUBTOTAL(9,N148:N151)</f>
        <v>1091641659.5668027</v>
      </c>
    </row>
    <row r="154" spans="1:14" ht="11.65" customHeight="1">
      <c r="A154" s="24">
        <v>83</v>
      </c>
      <c r="C154" s="67"/>
      <c r="H154" s="46"/>
      <c r="I154" s="1"/>
      <c r="J154" s="1"/>
      <c r="K154" s="46"/>
      <c r="L154" s="1"/>
      <c r="M154" s="1"/>
      <c r="N154" s="1"/>
    </row>
    <row r="155" spans="1:14" ht="11.65" customHeight="1">
      <c r="A155" s="24">
        <v>84</v>
      </c>
      <c r="C155" s="67">
        <v>444</v>
      </c>
      <c r="D155" s="23" t="s">
        <v>111</v>
      </c>
      <c r="H155" s="46"/>
      <c r="I155" s="1"/>
      <c r="J155" s="1"/>
      <c r="K155" s="46"/>
      <c r="L155" s="1"/>
      <c r="M155" s="1"/>
      <c r="N155" s="1"/>
    </row>
    <row r="156" spans="1:14" ht="11.65" customHeight="1">
      <c r="A156" s="24">
        <v>85</v>
      </c>
      <c r="C156" s="67"/>
      <c r="F156" s="67">
        <v>0</v>
      </c>
      <c r="G156" s="23" t="s">
        <v>128</v>
      </c>
      <c r="H156" s="46"/>
      <c r="I156" s="1">
        <v>20614685.329999991</v>
      </c>
      <c r="J156" s="1">
        <v>10749255.859999999</v>
      </c>
      <c r="K156" s="46"/>
      <c r="L156" s="1">
        <v>18969170.591655955</v>
      </c>
      <c r="M156" s="1">
        <f>L156-N156</f>
        <v>9299930.5552713051</v>
      </c>
      <c r="N156" s="5">
        <v>9669240.0363846496</v>
      </c>
    </row>
    <row r="157" spans="1:14" ht="11.65" customHeight="1">
      <c r="A157" s="24">
        <v>86</v>
      </c>
      <c r="C157" s="67"/>
      <c r="F157" s="67">
        <v>0</v>
      </c>
      <c r="G157" s="23" t="s">
        <v>131</v>
      </c>
      <c r="H157" s="46"/>
      <c r="I157" s="1">
        <v>0</v>
      </c>
      <c r="J157" s="1">
        <v>0</v>
      </c>
      <c r="K157" s="46"/>
      <c r="L157" s="1">
        <v>0</v>
      </c>
      <c r="M157" s="1">
        <f>L157-N157</f>
        <v>0</v>
      </c>
      <c r="N157" s="5">
        <v>0</v>
      </c>
    </row>
    <row r="158" spans="1:14" ht="11.65" customHeight="1">
      <c r="A158" s="24">
        <v>87</v>
      </c>
      <c r="C158" s="67"/>
      <c r="H158" s="46" t="s">
        <v>109</v>
      </c>
      <c r="I158" s="6">
        <v>20614685.329999991</v>
      </c>
      <c r="J158" s="6">
        <v>10749255.859999999</v>
      </c>
      <c r="K158" s="46"/>
      <c r="L158" s="6">
        <f>SUBTOTAL(9,L156:L157)</f>
        <v>18969170.591655955</v>
      </c>
      <c r="M158" s="6">
        <f>SUBTOTAL(9,M156:M157)</f>
        <v>9299930.5552713051</v>
      </c>
      <c r="N158" s="6">
        <f>SUBTOTAL(9,N156:N157)</f>
        <v>9669240.0363846496</v>
      </c>
    </row>
    <row r="159" spans="1:14" ht="11.65" customHeight="1">
      <c r="A159" s="24">
        <v>88</v>
      </c>
      <c r="C159" s="67"/>
      <c r="H159" s="46"/>
      <c r="I159" s="1"/>
      <c r="J159" s="1"/>
      <c r="K159" s="46"/>
      <c r="L159" s="1"/>
      <c r="M159" s="1"/>
      <c r="N159" s="1"/>
    </row>
    <row r="160" spans="1:14" ht="11.65" customHeight="1">
      <c r="A160" s="24">
        <v>89</v>
      </c>
      <c r="C160" s="67">
        <v>445</v>
      </c>
      <c r="D160" s="23" t="s">
        <v>112</v>
      </c>
      <c r="H160" s="46"/>
      <c r="I160" s="1"/>
      <c r="J160" s="1"/>
      <c r="K160" s="46"/>
      <c r="L160" s="1"/>
      <c r="M160" s="1"/>
      <c r="N160" s="1"/>
    </row>
    <row r="161" spans="1:14" ht="11.65" customHeight="1">
      <c r="A161" s="24">
        <v>90</v>
      </c>
      <c r="C161" s="67"/>
      <c r="F161" s="67">
        <v>0</v>
      </c>
      <c r="G161" s="23" t="s">
        <v>128</v>
      </c>
      <c r="H161" s="46"/>
      <c r="I161" s="1">
        <v>19771074.920000002</v>
      </c>
      <c r="J161" s="1">
        <v>19771074.920000002</v>
      </c>
      <c r="K161" s="46"/>
      <c r="L161" s="1">
        <v>21205377.896326169</v>
      </c>
      <c r="M161" s="1">
        <f>L161-N161</f>
        <v>0</v>
      </c>
      <c r="N161" s="5">
        <v>21205377.896326169</v>
      </c>
    </row>
    <row r="162" spans="1:14" ht="11.65" customHeight="1">
      <c r="A162" s="24">
        <v>91</v>
      </c>
      <c r="C162" s="67"/>
      <c r="H162" s="46"/>
      <c r="I162" s="1"/>
      <c r="J162" s="1"/>
      <c r="K162" s="46"/>
      <c r="L162" s="1"/>
      <c r="M162" s="1"/>
      <c r="N162" s="1"/>
    </row>
    <row r="163" spans="1:14" ht="11.65" customHeight="1">
      <c r="A163" s="24">
        <v>92</v>
      </c>
      <c r="C163" s="67"/>
      <c r="H163" s="46" t="s">
        <v>109</v>
      </c>
      <c r="I163" s="6">
        <v>19771074.920000002</v>
      </c>
      <c r="J163" s="6">
        <v>19771074.920000002</v>
      </c>
      <c r="K163" s="46"/>
      <c r="L163" s="6">
        <f>SUBTOTAL(9,L161)</f>
        <v>21205377.896326169</v>
      </c>
      <c r="M163" s="6">
        <f>SUBTOTAL(9,M161)</f>
        <v>0</v>
      </c>
      <c r="N163" s="6">
        <f>SUBTOTAL(9,N161)</f>
        <v>21205377.896326169</v>
      </c>
    </row>
    <row r="164" spans="1:14" ht="11.65" customHeight="1">
      <c r="A164" s="24">
        <v>93</v>
      </c>
      <c r="C164" s="67"/>
      <c r="H164" s="46"/>
      <c r="I164" s="1"/>
      <c r="J164" s="1"/>
      <c r="K164" s="46"/>
      <c r="L164" s="1"/>
      <c r="M164" s="1"/>
      <c r="N164" s="1"/>
    </row>
    <row r="165" spans="1:14" ht="11.65" customHeight="1">
      <c r="A165" s="24">
        <v>94</v>
      </c>
      <c r="C165" s="67">
        <v>448</v>
      </c>
      <c r="D165" s="23" t="s">
        <v>45</v>
      </c>
      <c r="H165" s="46"/>
      <c r="I165" s="1"/>
      <c r="J165" s="1"/>
      <c r="K165" s="46"/>
      <c r="L165" s="1"/>
      <c r="M165" s="1"/>
      <c r="N165" s="1"/>
    </row>
    <row r="166" spans="1:14" ht="11.65" customHeight="1">
      <c r="A166" s="24">
        <v>95</v>
      </c>
      <c r="C166" s="67"/>
      <c r="F166" s="67" t="s">
        <v>668</v>
      </c>
      <c r="G166" s="23" t="s">
        <v>128</v>
      </c>
      <c r="H166" s="46"/>
      <c r="I166" s="1">
        <v>0</v>
      </c>
      <c r="J166" s="1">
        <v>0</v>
      </c>
      <c r="K166" s="46"/>
      <c r="L166" s="1">
        <v>0</v>
      </c>
      <c r="M166" s="1">
        <f>L166-N166</f>
        <v>0</v>
      </c>
      <c r="N166" s="5">
        <v>0</v>
      </c>
    </row>
    <row r="167" spans="1:14" ht="11.65" customHeight="1">
      <c r="A167" s="24">
        <v>96</v>
      </c>
      <c r="C167" s="67"/>
      <c r="F167" s="67" t="s">
        <v>488</v>
      </c>
      <c r="G167" s="23" t="s">
        <v>131</v>
      </c>
      <c r="H167" s="46"/>
      <c r="I167" s="1">
        <v>0</v>
      </c>
      <c r="J167" s="1">
        <v>0</v>
      </c>
      <c r="K167" s="46"/>
      <c r="L167" s="1">
        <v>0</v>
      </c>
      <c r="M167" s="1">
        <f>L167-N167</f>
        <v>0</v>
      </c>
      <c r="N167" s="5">
        <v>0</v>
      </c>
    </row>
    <row r="168" spans="1:14" ht="11.65" customHeight="1">
      <c r="A168" s="24">
        <v>97</v>
      </c>
      <c r="C168" s="67"/>
      <c r="H168" s="46" t="s">
        <v>109</v>
      </c>
      <c r="I168" s="6">
        <v>0</v>
      </c>
      <c r="J168" s="6">
        <v>0</v>
      </c>
      <c r="K168" s="46"/>
      <c r="L168" s="6">
        <f>SUBTOTAL(9,L166:L167)</f>
        <v>0</v>
      </c>
      <c r="M168" s="6">
        <f>SUBTOTAL(9,M166:M167)</f>
        <v>0</v>
      </c>
      <c r="N168" s="6">
        <f>SUBTOTAL(9,N166:N167)</f>
        <v>0</v>
      </c>
    </row>
    <row r="169" spans="1:14" ht="11.65" customHeight="1">
      <c r="A169" s="24">
        <v>98</v>
      </c>
      <c r="C169" s="67"/>
      <c r="H169" s="46"/>
      <c r="I169" s="1"/>
      <c r="J169" s="1"/>
      <c r="K169" s="46"/>
      <c r="L169" s="1"/>
      <c r="M169" s="1"/>
      <c r="N169" s="1"/>
    </row>
    <row r="170" spans="1:14" ht="11.65" customHeight="1" thickBot="1">
      <c r="A170" s="24">
        <v>99</v>
      </c>
      <c r="C170" s="68" t="s">
        <v>113</v>
      </c>
      <c r="H170" s="69" t="s">
        <v>109</v>
      </c>
      <c r="I170" s="8">
        <v>3762226028.3099966</v>
      </c>
      <c r="J170" s="8">
        <v>1574238524.3699999</v>
      </c>
      <c r="K170" s="69"/>
      <c r="L170" s="8">
        <f>SUBTOTAL(9,L143:L168)</f>
        <v>4141653335.2787776</v>
      </c>
      <c r="M170" s="8">
        <f>SUBTOTAL(9,M143:M168)</f>
        <v>2367527028.8296113</v>
      </c>
      <c r="N170" s="8">
        <f>SUBTOTAL(9,N143:N168)</f>
        <v>1774126306.4491663</v>
      </c>
    </row>
    <row r="171" spans="1:14" ht="11.65" customHeight="1" thickTop="1">
      <c r="A171" s="24">
        <v>100</v>
      </c>
      <c r="C171" s="67"/>
      <c r="H171" s="46"/>
      <c r="I171" s="9"/>
      <c r="J171" s="9"/>
      <c r="K171" s="46"/>
      <c r="L171" s="9"/>
      <c r="M171" s="1"/>
      <c r="N171" s="1"/>
    </row>
    <row r="172" spans="1:14" ht="11.65" customHeight="1">
      <c r="A172" s="24">
        <v>101</v>
      </c>
      <c r="C172" s="67"/>
      <c r="E172" s="43"/>
      <c r="H172" s="46"/>
      <c r="I172" s="9"/>
      <c r="J172" s="9"/>
      <c r="K172" s="46"/>
      <c r="L172" s="9"/>
      <c r="M172" s="9"/>
      <c r="N172" s="9"/>
    </row>
    <row r="173" spans="1:14" ht="11.65" customHeight="1">
      <c r="A173" s="24">
        <v>102</v>
      </c>
      <c r="C173" s="70"/>
      <c r="D173" s="71"/>
      <c r="E173" s="72"/>
      <c r="G173" s="71"/>
      <c r="H173" s="73"/>
      <c r="I173" s="10"/>
      <c r="J173" s="10"/>
      <c r="K173" s="73"/>
      <c r="L173" s="10"/>
      <c r="M173" s="10"/>
      <c r="N173" s="10"/>
    </row>
    <row r="174" spans="1:14" ht="11.65" customHeight="1">
      <c r="A174" s="24">
        <v>103</v>
      </c>
      <c r="C174" s="67">
        <v>447</v>
      </c>
      <c r="D174" s="23" t="s">
        <v>114</v>
      </c>
      <c r="H174" s="46"/>
      <c r="I174" s="1"/>
      <c r="J174" s="1"/>
      <c r="K174" s="46"/>
      <c r="L174" s="1"/>
      <c r="M174" s="1"/>
      <c r="N174" s="1"/>
    </row>
    <row r="175" spans="1:14" ht="11.65" customHeight="1">
      <c r="A175" s="24">
        <v>104</v>
      </c>
      <c r="C175" s="67"/>
      <c r="F175" s="67" t="s">
        <v>571</v>
      </c>
      <c r="G175" s="23" t="s">
        <v>128</v>
      </c>
      <c r="H175" s="46"/>
      <c r="I175" s="1">
        <v>9158551.8100000005</v>
      </c>
      <c r="J175" s="1">
        <v>0</v>
      </c>
      <c r="K175" s="46"/>
      <c r="L175" s="1">
        <v>9158551.8100000005</v>
      </c>
      <c r="M175" s="1">
        <f>L175-N175</f>
        <v>9158551.8100000005</v>
      </c>
      <c r="N175" s="5">
        <v>0</v>
      </c>
    </row>
    <row r="176" spans="1:14" ht="11.65" customHeight="1">
      <c r="A176" s="24">
        <v>105</v>
      </c>
      <c r="C176" s="67"/>
      <c r="F176" s="67"/>
      <c r="H176" s="46"/>
      <c r="I176" s="6">
        <v>9158551.8100000005</v>
      </c>
      <c r="J176" s="6">
        <v>0</v>
      </c>
      <c r="K176" s="46"/>
      <c r="L176" s="6">
        <f>SUBTOTAL(9,L175:L175)</f>
        <v>9158551.8100000005</v>
      </c>
      <c r="M176" s="6">
        <f>SUBTOTAL(9,M175:M175)</f>
        <v>9158551.8100000005</v>
      </c>
      <c r="N176" s="11">
        <f>SUBTOTAL(9,N175:N175)</f>
        <v>0</v>
      </c>
    </row>
    <row r="177" spans="1:14" ht="11.65" customHeight="1">
      <c r="A177" s="24">
        <v>106</v>
      </c>
      <c r="C177" s="67"/>
      <c r="F177" s="67"/>
      <c r="H177" s="46"/>
      <c r="I177" s="4"/>
      <c r="J177" s="4"/>
      <c r="K177" s="46"/>
      <c r="L177" s="4"/>
      <c r="M177" s="4"/>
      <c r="N177" s="12"/>
    </row>
    <row r="178" spans="1:14" ht="11.65" customHeight="1">
      <c r="A178" s="24">
        <v>107</v>
      </c>
      <c r="C178" s="67" t="s">
        <v>115</v>
      </c>
      <c r="D178" s="23" t="s">
        <v>116</v>
      </c>
      <c r="F178" s="67"/>
      <c r="H178" s="46"/>
      <c r="I178" s="1"/>
      <c r="J178" s="1"/>
      <c r="K178" s="46"/>
      <c r="L178" s="1"/>
      <c r="M178" s="1"/>
      <c r="N178" s="5"/>
    </row>
    <row r="179" spans="1:14" ht="11.65" customHeight="1">
      <c r="A179" s="24">
        <v>108</v>
      </c>
      <c r="C179" s="67" t="s">
        <v>1</v>
      </c>
      <c r="F179" s="67" t="s">
        <v>571</v>
      </c>
      <c r="G179" s="23" t="s">
        <v>132</v>
      </c>
      <c r="H179" s="46"/>
      <c r="I179" s="1">
        <v>369045838.93000001</v>
      </c>
      <c r="J179" s="1">
        <v>159260554.71398023</v>
      </c>
      <c r="K179" s="46"/>
      <c r="L179" s="1">
        <v>456279169.85000008</v>
      </c>
      <c r="M179" s="1">
        <f>L179-N179</f>
        <v>259373349.40928021</v>
      </c>
      <c r="N179" s="5">
        <v>196905820.44071987</v>
      </c>
    </row>
    <row r="180" spans="1:14" ht="11.65" customHeight="1">
      <c r="A180" s="24">
        <v>109</v>
      </c>
      <c r="C180" s="67"/>
      <c r="F180" s="67" t="s">
        <v>571</v>
      </c>
      <c r="G180" s="23" t="s">
        <v>130</v>
      </c>
      <c r="H180" s="46"/>
      <c r="I180" s="1">
        <v>975103.9</v>
      </c>
      <c r="J180" s="1">
        <v>418839.96010558849</v>
      </c>
      <c r="K180" s="46"/>
      <c r="L180" s="1">
        <v>0</v>
      </c>
      <c r="M180" s="1">
        <f>L180-N180</f>
        <v>0</v>
      </c>
      <c r="N180" s="5">
        <v>0</v>
      </c>
    </row>
    <row r="181" spans="1:14" ht="11.65" customHeight="1">
      <c r="A181" s="24">
        <v>110</v>
      </c>
      <c r="C181" s="67"/>
      <c r="F181" s="67" t="s">
        <v>571</v>
      </c>
      <c r="G181" s="23" t="s">
        <v>132</v>
      </c>
      <c r="H181" s="46"/>
      <c r="I181" s="1">
        <v>0</v>
      </c>
      <c r="J181" s="1">
        <v>0</v>
      </c>
      <c r="K181" s="46"/>
      <c r="L181" s="1">
        <v>0</v>
      </c>
      <c r="M181" s="1">
        <f>L181-N181</f>
        <v>0</v>
      </c>
      <c r="N181" s="5">
        <v>0</v>
      </c>
    </row>
    <row r="182" spans="1:14" ht="11.65" customHeight="1">
      <c r="A182" s="24">
        <v>111</v>
      </c>
      <c r="C182" s="67"/>
      <c r="F182" s="67"/>
      <c r="H182" s="46"/>
      <c r="I182" s="6">
        <v>370020942.82999998</v>
      </c>
      <c r="J182" s="6">
        <v>159679394.67408583</v>
      </c>
      <c r="K182" s="46"/>
      <c r="L182" s="6">
        <f>SUBTOTAL(9,L179:L181)</f>
        <v>456279169.85000008</v>
      </c>
      <c r="M182" s="6">
        <f>SUBTOTAL(9,M179:M181)</f>
        <v>259373349.40928021</v>
      </c>
      <c r="N182" s="11">
        <f>SUBTOTAL(9,N179:N181)</f>
        <v>196905820.44071987</v>
      </c>
    </row>
    <row r="183" spans="1:14" ht="11.65" customHeight="1">
      <c r="A183" s="24">
        <v>112</v>
      </c>
      <c r="C183" s="67"/>
      <c r="H183" s="46"/>
      <c r="I183" s="1"/>
      <c r="J183" s="1"/>
      <c r="K183" s="46"/>
      <c r="L183" s="1"/>
      <c r="M183" s="1"/>
      <c r="N183" s="1"/>
    </row>
    <row r="184" spans="1:14" ht="11.65" customHeight="1">
      <c r="A184" s="24">
        <v>113</v>
      </c>
      <c r="C184" s="67"/>
      <c r="D184" s="23" t="s">
        <v>117</v>
      </c>
      <c r="H184" s="46" t="s">
        <v>109</v>
      </c>
      <c r="I184" s="6">
        <v>379179494.63999999</v>
      </c>
      <c r="J184" s="6">
        <v>159679394.67408583</v>
      </c>
      <c r="K184" s="46"/>
      <c r="L184" s="6">
        <f>SUBTOTAL(9,L175:L182)</f>
        <v>465437721.66000009</v>
      </c>
      <c r="M184" s="6">
        <f>SUBTOTAL(9,M175:M182)</f>
        <v>268531901.21928018</v>
      </c>
      <c r="N184" s="6">
        <f>SUBTOTAL(9,N175:N182)</f>
        <v>196905820.44071987</v>
      </c>
    </row>
    <row r="185" spans="1:14" ht="11.65" customHeight="1">
      <c r="A185" s="24">
        <v>114</v>
      </c>
      <c r="C185" s="67"/>
      <c r="H185" s="46"/>
      <c r="I185" s="4"/>
      <c r="J185" s="4"/>
      <c r="K185" s="46"/>
      <c r="L185" s="4"/>
      <c r="M185" s="4"/>
      <c r="N185" s="4"/>
    </row>
    <row r="186" spans="1:14" ht="11.65" customHeight="1">
      <c r="A186" s="24">
        <v>115</v>
      </c>
      <c r="C186" s="67">
        <v>449</v>
      </c>
      <c r="D186" s="23" t="s">
        <v>118</v>
      </c>
      <c r="H186" s="46"/>
      <c r="I186" s="1"/>
      <c r="J186" s="1"/>
      <c r="K186" s="46"/>
      <c r="L186" s="1"/>
      <c r="M186" s="1"/>
      <c r="N186" s="1"/>
    </row>
    <row r="187" spans="1:14" ht="11.65" customHeight="1">
      <c r="A187" s="24">
        <v>116</v>
      </c>
      <c r="C187" s="67"/>
      <c r="F187" s="67" t="s">
        <v>571</v>
      </c>
      <c r="G187" s="23" t="s">
        <v>128</v>
      </c>
      <c r="H187" s="46"/>
      <c r="I187" s="1">
        <v>0</v>
      </c>
      <c r="J187" s="1">
        <v>0</v>
      </c>
      <c r="K187" s="46"/>
      <c r="L187" s="1">
        <v>0</v>
      </c>
      <c r="M187" s="1">
        <f>L187-N187</f>
        <v>0</v>
      </c>
      <c r="N187" s="5">
        <v>0</v>
      </c>
    </row>
    <row r="188" spans="1:14" ht="11.65" customHeight="1">
      <c r="A188" s="24">
        <v>117</v>
      </c>
      <c r="C188" s="67"/>
      <c r="F188" s="67" t="s">
        <v>571</v>
      </c>
      <c r="G188" s="23" t="s">
        <v>132</v>
      </c>
      <c r="H188" s="46"/>
      <c r="I188" s="1">
        <v>0</v>
      </c>
      <c r="J188" s="1">
        <v>0</v>
      </c>
      <c r="K188" s="46"/>
      <c r="L188" s="1">
        <v>0</v>
      </c>
      <c r="M188" s="1">
        <f>L188-N188</f>
        <v>0</v>
      </c>
      <c r="N188" s="5">
        <v>0</v>
      </c>
    </row>
    <row r="189" spans="1:14" ht="11.65" customHeight="1">
      <c r="A189" s="24">
        <v>118</v>
      </c>
      <c r="C189" s="67"/>
      <c r="H189" s="46"/>
      <c r="I189" s="1"/>
      <c r="J189" s="1"/>
      <c r="K189" s="46"/>
      <c r="L189" s="1"/>
      <c r="M189" s="1"/>
      <c r="N189" s="1"/>
    </row>
    <row r="190" spans="1:14" ht="11.65" customHeight="1">
      <c r="A190" s="24">
        <v>119</v>
      </c>
      <c r="C190" s="67"/>
      <c r="H190" s="46"/>
      <c r="I190" s="1"/>
      <c r="J190" s="1"/>
      <c r="K190" s="46"/>
      <c r="L190" s="1"/>
      <c r="M190" s="1"/>
      <c r="N190" s="1"/>
    </row>
    <row r="191" spans="1:14" ht="11.65" customHeight="1">
      <c r="A191" s="24">
        <v>120</v>
      </c>
      <c r="C191" s="67"/>
      <c r="H191" s="46" t="s">
        <v>109</v>
      </c>
      <c r="I191" s="6">
        <v>0</v>
      </c>
      <c r="J191" s="6">
        <v>0</v>
      </c>
      <c r="K191" s="46"/>
      <c r="L191" s="6">
        <f>SUBTOTAL(9,L187:L188)</f>
        <v>0</v>
      </c>
      <c r="M191" s="6">
        <f>SUBTOTAL(9,M187:M188)</f>
        <v>0</v>
      </c>
      <c r="N191" s="6">
        <f>SUBTOTAL(9,N187:N188)</f>
        <v>0</v>
      </c>
    </row>
    <row r="192" spans="1:14" ht="11.65" customHeight="1">
      <c r="A192" s="24">
        <v>121</v>
      </c>
      <c r="C192" s="67"/>
      <c r="H192" s="46"/>
      <c r="I192" s="1"/>
      <c r="J192" s="1"/>
      <c r="K192" s="46"/>
      <c r="L192" s="1"/>
      <c r="M192" s="1"/>
      <c r="N192" s="1"/>
    </row>
    <row r="193" spans="1:14" ht="11.65" customHeight="1" thickBot="1">
      <c r="A193" s="24">
        <v>122</v>
      </c>
      <c r="C193" s="68" t="s">
        <v>119</v>
      </c>
      <c r="F193" s="74"/>
      <c r="G193" s="74"/>
      <c r="H193" s="69" t="s">
        <v>109</v>
      </c>
      <c r="I193" s="8">
        <v>4141405522.9499965</v>
      </c>
      <c r="J193" s="8">
        <v>1733917919.0440857</v>
      </c>
      <c r="K193" s="69"/>
      <c r="L193" s="8">
        <f>SUBTOTAL(9,L175:L191)+L170</f>
        <v>4607091056.9387779</v>
      </c>
      <c r="M193" s="8">
        <f>SUBTOTAL(9,M175:M191)+M170</f>
        <v>2636058930.0488915</v>
      </c>
      <c r="N193" s="8">
        <f>SUBTOTAL(9,N175:N191)+N170</f>
        <v>1971032126.8898861</v>
      </c>
    </row>
    <row r="194" spans="1:14" ht="11.65" customHeight="1" thickTop="1">
      <c r="A194" s="24">
        <v>123</v>
      </c>
      <c r="C194" s="67">
        <v>450</v>
      </c>
      <c r="D194" s="23" t="s">
        <v>120</v>
      </c>
      <c r="H194" s="46"/>
      <c r="I194" s="1"/>
      <c r="J194" s="1"/>
      <c r="K194" s="46"/>
      <c r="L194" s="1"/>
      <c r="M194" s="1"/>
      <c r="N194" s="1"/>
    </row>
    <row r="195" spans="1:14" ht="11.65" customHeight="1">
      <c r="A195" s="24">
        <v>124</v>
      </c>
      <c r="C195" s="67"/>
      <c r="F195" s="67" t="s">
        <v>665</v>
      </c>
      <c r="G195" s="23" t="s">
        <v>128</v>
      </c>
      <c r="H195" s="46"/>
      <c r="I195" s="1">
        <v>8064748.9100000001</v>
      </c>
      <c r="J195" s="1">
        <v>3004767.94</v>
      </c>
      <c r="K195" s="46"/>
      <c r="L195" s="1">
        <v>8064748.9100000001</v>
      </c>
      <c r="M195" s="1">
        <f>L195-N195</f>
        <v>5059980.9700000007</v>
      </c>
      <c r="N195" s="5">
        <v>3004767.94</v>
      </c>
    </row>
    <row r="196" spans="1:14" ht="11.65" customHeight="1">
      <c r="A196" s="24">
        <v>125</v>
      </c>
      <c r="C196" s="67"/>
      <c r="F196" s="67" t="s">
        <v>665</v>
      </c>
      <c r="G196" s="23" t="s">
        <v>131</v>
      </c>
      <c r="H196" s="46"/>
      <c r="I196" s="1">
        <v>0</v>
      </c>
      <c r="J196" s="1">
        <v>0</v>
      </c>
      <c r="K196" s="46"/>
      <c r="L196" s="1">
        <v>0</v>
      </c>
      <c r="M196" s="1">
        <f>L196-N196</f>
        <v>0</v>
      </c>
      <c r="N196" s="5">
        <v>0</v>
      </c>
    </row>
    <row r="197" spans="1:14" ht="11.65" customHeight="1">
      <c r="A197" s="24">
        <v>126</v>
      </c>
      <c r="C197" s="67"/>
      <c r="H197" s="46" t="s">
        <v>109</v>
      </c>
      <c r="I197" s="6">
        <v>8064748.9100000001</v>
      </c>
      <c r="J197" s="6">
        <v>3004767.94</v>
      </c>
      <c r="K197" s="46"/>
      <c r="L197" s="6">
        <f>SUBTOTAL(9,L195:L196)</f>
        <v>8064748.9100000001</v>
      </c>
      <c r="M197" s="6">
        <f>SUBTOTAL(9,M195:M196)</f>
        <v>5059980.9700000007</v>
      </c>
      <c r="N197" s="6">
        <f>SUBTOTAL(9,N195:N196)</f>
        <v>3004767.94</v>
      </c>
    </row>
    <row r="198" spans="1:14" ht="11.65" customHeight="1">
      <c r="A198" s="24">
        <v>127</v>
      </c>
      <c r="C198" s="67"/>
      <c r="H198" s="46"/>
      <c r="I198" s="1"/>
      <c r="J198" s="1"/>
      <c r="K198" s="46"/>
      <c r="L198" s="1"/>
      <c r="M198" s="1"/>
      <c r="N198" s="1"/>
    </row>
    <row r="199" spans="1:14" ht="11.65" customHeight="1">
      <c r="A199" s="24">
        <v>128</v>
      </c>
      <c r="C199" s="67">
        <v>451</v>
      </c>
      <c r="D199" s="23" t="s">
        <v>121</v>
      </c>
      <c r="H199" s="46"/>
      <c r="I199" s="1"/>
      <c r="J199" s="1"/>
      <c r="K199" s="46"/>
      <c r="L199" s="1"/>
      <c r="M199" s="1"/>
      <c r="N199" s="1"/>
    </row>
    <row r="200" spans="1:14" ht="11.65" customHeight="1">
      <c r="A200" s="24">
        <v>129</v>
      </c>
      <c r="C200" s="67"/>
      <c r="F200" s="67" t="s">
        <v>665</v>
      </c>
      <c r="G200" s="23" t="s">
        <v>128</v>
      </c>
      <c r="H200" s="46"/>
      <c r="I200" s="1">
        <v>5941040.8700000001</v>
      </c>
      <c r="J200" s="1">
        <v>3887173.55</v>
      </c>
      <c r="K200" s="46"/>
      <c r="L200" s="1">
        <v>5941040.8700000001</v>
      </c>
      <c r="M200" s="1">
        <f>L200-N200</f>
        <v>2053867.3200000003</v>
      </c>
      <c r="N200" s="5">
        <v>3887173.55</v>
      </c>
    </row>
    <row r="201" spans="1:14" ht="11.65" customHeight="1">
      <c r="A201" s="24">
        <v>130</v>
      </c>
      <c r="C201" s="67"/>
      <c r="F201" s="67" t="s">
        <v>488</v>
      </c>
      <c r="G201" s="23" t="s">
        <v>132</v>
      </c>
      <c r="H201" s="46"/>
      <c r="I201" s="1">
        <v>0</v>
      </c>
      <c r="J201" s="1">
        <v>0</v>
      </c>
      <c r="K201" s="46"/>
      <c r="L201" s="1">
        <v>0</v>
      </c>
      <c r="M201" s="1">
        <f>L201-N201</f>
        <v>0</v>
      </c>
      <c r="N201" s="5">
        <v>0</v>
      </c>
    </row>
    <row r="202" spans="1:14" ht="11.65" customHeight="1">
      <c r="A202" s="24">
        <v>131</v>
      </c>
      <c r="C202" s="67"/>
      <c r="F202" s="67" t="s">
        <v>665</v>
      </c>
      <c r="G202" s="23" t="s">
        <v>131</v>
      </c>
      <c r="H202" s="46"/>
      <c r="I202" s="1">
        <v>1151.3900000000001</v>
      </c>
      <c r="J202" s="1">
        <v>493.41213543264871</v>
      </c>
      <c r="K202" s="46"/>
      <c r="L202" s="1">
        <v>1151.3900000000001</v>
      </c>
      <c r="M202" s="1">
        <f>L202-N202</f>
        <v>657.62822923414853</v>
      </c>
      <c r="N202" s="5">
        <v>493.76177076585157</v>
      </c>
    </row>
    <row r="203" spans="1:14" ht="11.65" customHeight="1">
      <c r="A203" s="24">
        <v>132</v>
      </c>
      <c r="C203" s="67"/>
      <c r="H203" s="46" t="s">
        <v>109</v>
      </c>
      <c r="I203" s="6">
        <v>5942192.2599999998</v>
      </c>
      <c r="J203" s="6">
        <v>3887666.9621354323</v>
      </c>
      <c r="K203" s="46"/>
      <c r="L203" s="6">
        <f>SUBTOTAL(9,L200:L202)</f>
        <v>5942192.2599999998</v>
      </c>
      <c r="M203" s="6">
        <f>SUBTOTAL(9,M200:M202)</f>
        <v>2054524.9482292344</v>
      </c>
      <c r="N203" s="6">
        <f>SUBTOTAL(9,N200:N202)</f>
        <v>3887667.3117707656</v>
      </c>
    </row>
    <row r="204" spans="1:14" ht="11.65" customHeight="1">
      <c r="A204" s="24">
        <v>133</v>
      </c>
      <c r="C204" s="67"/>
      <c r="H204" s="46"/>
      <c r="I204" s="1"/>
      <c r="J204" s="1"/>
      <c r="K204" s="46"/>
      <c r="L204" s="1"/>
      <c r="M204" s="1"/>
      <c r="N204" s="1"/>
    </row>
    <row r="205" spans="1:14" ht="11.65" customHeight="1">
      <c r="A205" s="24">
        <v>134</v>
      </c>
      <c r="C205" s="67">
        <v>453</v>
      </c>
      <c r="D205" s="23" t="s">
        <v>122</v>
      </c>
      <c r="H205" s="46"/>
      <c r="I205" s="1"/>
      <c r="J205" s="1"/>
      <c r="K205" s="46"/>
      <c r="L205" s="1"/>
      <c r="M205" s="1"/>
      <c r="N205" s="1"/>
    </row>
    <row r="206" spans="1:14" ht="11.65" customHeight="1">
      <c r="A206" s="24">
        <v>135</v>
      </c>
      <c r="C206" s="67"/>
      <c r="F206" s="67" t="s">
        <v>571</v>
      </c>
      <c r="G206" s="23" t="s">
        <v>132</v>
      </c>
      <c r="H206" s="46"/>
      <c r="I206" s="1">
        <v>85842.15</v>
      </c>
      <c r="J206" s="1">
        <v>37044.90603790235</v>
      </c>
      <c r="K206" s="46"/>
      <c r="L206" s="1">
        <v>85842.15</v>
      </c>
      <c r="M206" s="1">
        <f>L206-N206</f>
        <v>48797.243962097644</v>
      </c>
      <c r="N206" s="5">
        <v>37044.90603790235</v>
      </c>
    </row>
    <row r="207" spans="1:14" ht="11.65" customHeight="1">
      <c r="A207" s="24">
        <v>136</v>
      </c>
      <c r="C207" s="67"/>
      <c r="H207" s="46" t="s">
        <v>109</v>
      </c>
      <c r="I207" s="6">
        <v>85842.15</v>
      </c>
      <c r="J207" s="6">
        <v>37044.90603790235</v>
      </c>
      <c r="K207" s="46"/>
      <c r="L207" s="6">
        <f>SUBTOTAL(9,L206)</f>
        <v>85842.15</v>
      </c>
      <c r="M207" s="6">
        <f>SUBTOTAL(9,M206)</f>
        <v>48797.243962097644</v>
      </c>
      <c r="N207" s="6">
        <f>SUBTOTAL(9,N206)</f>
        <v>37044.90603790235</v>
      </c>
    </row>
    <row r="208" spans="1:14" ht="11.65" customHeight="1">
      <c r="A208" s="24">
        <v>137</v>
      </c>
      <c r="C208" s="67"/>
      <c r="H208" s="46"/>
      <c r="I208" s="1"/>
      <c r="J208" s="1"/>
      <c r="K208" s="46"/>
      <c r="L208" s="1"/>
      <c r="M208" s="1"/>
      <c r="N208" s="1"/>
    </row>
    <row r="209" spans="1:14" ht="11.65" customHeight="1">
      <c r="A209" s="24">
        <v>138</v>
      </c>
      <c r="C209" s="67">
        <v>454</v>
      </c>
      <c r="D209" s="23" t="s">
        <v>123</v>
      </c>
      <c r="H209" s="46"/>
      <c r="I209" s="1"/>
      <c r="J209" s="1"/>
      <c r="K209" s="46"/>
      <c r="L209" s="1"/>
      <c r="M209" s="1"/>
      <c r="N209" s="1"/>
    </row>
    <row r="210" spans="1:14" ht="11.65" customHeight="1">
      <c r="A210" s="24">
        <v>139</v>
      </c>
      <c r="C210" s="67"/>
      <c r="F210" s="67" t="s">
        <v>668</v>
      </c>
      <c r="G210" s="23" t="s">
        <v>128</v>
      </c>
      <c r="H210" s="46"/>
      <c r="I210" s="1">
        <v>10629118.770000001</v>
      </c>
      <c r="J210" s="1">
        <v>3433544.54</v>
      </c>
      <c r="K210" s="46"/>
      <c r="L210" s="1">
        <v>10573441.830000002</v>
      </c>
      <c r="M210" s="1">
        <f>L210-N210</f>
        <v>7195574.2300000014</v>
      </c>
      <c r="N210" s="5">
        <v>3377867.6000000006</v>
      </c>
    </row>
    <row r="211" spans="1:14" ht="11.65" customHeight="1">
      <c r="A211" s="24">
        <v>140</v>
      </c>
      <c r="C211" s="67"/>
      <c r="F211" s="67" t="s">
        <v>669</v>
      </c>
      <c r="G211" s="23" t="s">
        <v>132</v>
      </c>
      <c r="H211" s="46"/>
      <c r="I211" s="1">
        <v>5697493.6299999999</v>
      </c>
      <c r="J211" s="1">
        <v>2458735.2038001986</v>
      </c>
      <c r="K211" s="46"/>
      <c r="L211" s="1">
        <v>5697493.6299999999</v>
      </c>
      <c r="M211" s="1">
        <f>L211-N211</f>
        <v>3238758.4261998013</v>
      </c>
      <c r="N211" s="5">
        <v>2458735.2038001986</v>
      </c>
    </row>
    <row r="212" spans="1:14" ht="11.65" customHeight="1">
      <c r="A212" s="24">
        <v>141</v>
      </c>
      <c r="C212" s="67"/>
      <c r="F212" s="67" t="s">
        <v>488</v>
      </c>
      <c r="G212" s="23" t="s">
        <v>131</v>
      </c>
      <c r="H212" s="46"/>
      <c r="I212" s="1">
        <v>3501221.35</v>
      </c>
      <c r="J212" s="1">
        <v>1500399.6064981292</v>
      </c>
      <c r="K212" s="46"/>
      <c r="L212" s="1">
        <v>3501221.35</v>
      </c>
      <c r="M212" s="1">
        <f>L212-N212</f>
        <v>1999758.5497158172</v>
      </c>
      <c r="N212" s="5">
        <v>1501462.8002841829</v>
      </c>
    </row>
    <row r="213" spans="1:14" ht="11.65" customHeight="1">
      <c r="A213" s="24">
        <v>142</v>
      </c>
      <c r="C213" s="67"/>
      <c r="H213" s="46" t="s">
        <v>109</v>
      </c>
      <c r="I213" s="6">
        <v>19827833.750000004</v>
      </c>
      <c r="J213" s="6">
        <v>7392679.3502983283</v>
      </c>
      <c r="K213" s="46"/>
      <c r="L213" s="6">
        <f>SUBTOTAL(9,L210:L212)</f>
        <v>19772156.810000002</v>
      </c>
      <c r="M213" s="6">
        <f>SUBTOTAL(9,M210:M212)</f>
        <v>12434091.205915619</v>
      </c>
      <c r="N213" s="6">
        <f>SUBTOTAL(9,N210:N212)</f>
        <v>7338065.6040843818</v>
      </c>
    </row>
    <row r="214" spans="1:14" ht="11.65" customHeight="1">
      <c r="A214" s="24">
        <v>143</v>
      </c>
      <c r="C214" s="67"/>
      <c r="H214" s="46"/>
      <c r="I214" s="9"/>
      <c r="J214" s="9"/>
      <c r="K214" s="46"/>
      <c r="L214" s="9"/>
      <c r="M214" s="1"/>
      <c r="N214" s="1"/>
    </row>
    <row r="215" spans="1:14" ht="11.65" customHeight="1">
      <c r="A215" s="24">
        <v>144</v>
      </c>
      <c r="C215" s="67"/>
      <c r="E215" s="43"/>
      <c r="H215" s="46"/>
      <c r="I215" s="9"/>
      <c r="J215" s="9"/>
      <c r="K215" s="46"/>
      <c r="L215" s="9"/>
      <c r="M215" s="9"/>
      <c r="N215" s="26"/>
    </row>
    <row r="216" spans="1:14" ht="11.65" customHeight="1">
      <c r="A216" s="24">
        <v>145</v>
      </c>
      <c r="C216" s="70"/>
      <c r="D216" s="71"/>
      <c r="E216" s="72"/>
      <c r="G216" s="71"/>
      <c r="H216" s="73"/>
      <c r="I216" s="10"/>
      <c r="J216" s="10"/>
      <c r="K216" s="73"/>
      <c r="L216" s="10"/>
      <c r="M216" s="10"/>
      <c r="N216" s="75"/>
    </row>
    <row r="217" spans="1:14" ht="11.65" customHeight="1">
      <c r="A217" s="24">
        <v>146</v>
      </c>
      <c r="C217" s="67">
        <v>456</v>
      </c>
      <c r="D217" s="23" t="s">
        <v>124</v>
      </c>
      <c r="H217" s="46"/>
      <c r="I217" s="1"/>
      <c r="J217" s="1"/>
      <c r="K217" s="46"/>
      <c r="L217" s="1"/>
      <c r="M217" s="1"/>
      <c r="N217" s="1"/>
    </row>
    <row r="218" spans="1:14" ht="11.65" customHeight="1">
      <c r="A218" s="24">
        <v>147</v>
      </c>
      <c r="C218" s="67"/>
      <c r="F218" s="67" t="s">
        <v>675</v>
      </c>
      <c r="G218" s="23" t="s">
        <v>128</v>
      </c>
      <c r="H218" s="46"/>
      <c r="I218" s="1">
        <v>98316741.819999993</v>
      </c>
      <c r="J218" s="1">
        <v>53440798.340000004</v>
      </c>
      <c r="K218" s="46"/>
      <c r="L218" s="1">
        <v>-11667513.942270931</v>
      </c>
      <c r="M218" s="1">
        <f>L218-N218</f>
        <v>-11410918.782270934</v>
      </c>
      <c r="N218" s="5">
        <v>-256595.15999999642</v>
      </c>
    </row>
    <row r="219" spans="1:14" ht="11.65" customHeight="1">
      <c r="A219" s="24">
        <v>148</v>
      </c>
      <c r="C219" s="67"/>
      <c r="F219" s="67" t="s">
        <v>665</v>
      </c>
      <c r="G219" s="23" t="s">
        <v>129</v>
      </c>
      <c r="H219" s="46"/>
      <c r="I219" s="1">
        <v>0</v>
      </c>
      <c r="J219" s="1">
        <v>0</v>
      </c>
      <c r="K219" s="46"/>
      <c r="L219" s="1">
        <v>0</v>
      </c>
      <c r="M219" s="1">
        <f>L219-N219</f>
        <v>0</v>
      </c>
      <c r="N219" s="5">
        <v>0</v>
      </c>
    </row>
    <row r="220" spans="1:14" ht="11.65" customHeight="1">
      <c r="A220" s="24">
        <v>149</v>
      </c>
      <c r="C220" s="67"/>
      <c r="F220" s="67" t="s">
        <v>692</v>
      </c>
      <c r="G220" s="23" t="s">
        <v>130</v>
      </c>
      <c r="H220" s="46"/>
      <c r="I220" s="1">
        <v>10745276.029999999</v>
      </c>
      <c r="J220" s="1">
        <v>4615457.8847738542</v>
      </c>
      <c r="K220" s="46"/>
      <c r="L220" s="1">
        <v>11431973.363333333</v>
      </c>
      <c r="M220" s="1">
        <f>L220-N220</f>
        <v>6521555.8504645163</v>
      </c>
      <c r="N220" s="5">
        <v>4910417.512868817</v>
      </c>
    </row>
    <row r="221" spans="1:14" ht="11.65" customHeight="1">
      <c r="A221" s="24">
        <v>150</v>
      </c>
      <c r="C221" s="67"/>
      <c r="F221" s="67" t="s">
        <v>693</v>
      </c>
      <c r="G221" s="23" t="s">
        <v>131</v>
      </c>
      <c r="H221" s="46"/>
      <c r="I221" s="1">
        <v>285871.81</v>
      </c>
      <c r="J221" s="1">
        <v>122506.3794475342</v>
      </c>
      <c r="K221" s="46"/>
      <c r="L221" s="1">
        <v>285871.81</v>
      </c>
      <c r="M221" s="1">
        <f>L221-N221</f>
        <v>163278.62166447594</v>
      </c>
      <c r="N221" s="5">
        <v>122593.18833552407</v>
      </c>
    </row>
    <row r="222" spans="1:14" ht="11.65" customHeight="1">
      <c r="A222" s="24">
        <v>151</v>
      </c>
      <c r="C222" s="67"/>
      <c r="F222" s="67" t="s">
        <v>694</v>
      </c>
      <c r="G222" s="23" t="s">
        <v>132</v>
      </c>
      <c r="H222" s="46"/>
      <c r="I222" s="1">
        <v>179963321.09999901</v>
      </c>
      <c r="J222" s="1">
        <v>77662597.225469232</v>
      </c>
      <c r="K222" s="46"/>
      <c r="L222" s="1">
        <v>153829256.36314929</v>
      </c>
      <c r="M222" s="1">
        <f>L222-N222</f>
        <v>87444731.4199453</v>
      </c>
      <c r="N222" s="5">
        <v>66384524.943203993</v>
      </c>
    </row>
    <row r="223" spans="1:14" ht="11.65" customHeight="1">
      <c r="A223" s="24">
        <v>152</v>
      </c>
      <c r="C223" s="67"/>
      <c r="H223" s="46"/>
      <c r="I223" s="1"/>
      <c r="J223" s="1"/>
      <c r="K223" s="46"/>
      <c r="L223" s="1"/>
      <c r="M223" s="1"/>
      <c r="N223" s="1"/>
    </row>
    <row r="224" spans="1:14" ht="11.65" customHeight="1">
      <c r="A224" s="24">
        <v>153</v>
      </c>
      <c r="C224" s="67"/>
      <c r="H224" s="46"/>
      <c r="I224" s="1"/>
      <c r="J224" s="1"/>
      <c r="K224" s="46"/>
      <c r="L224" s="1"/>
      <c r="M224" s="1"/>
      <c r="N224" s="1"/>
    </row>
    <row r="225" spans="1:14" ht="11.65" customHeight="1">
      <c r="A225" s="24">
        <v>154</v>
      </c>
      <c r="C225" s="67"/>
      <c r="H225" s="46" t="s">
        <v>109</v>
      </c>
      <c r="I225" s="6">
        <v>289311210.75999904</v>
      </c>
      <c r="J225" s="6">
        <v>135841359.82969064</v>
      </c>
      <c r="K225" s="46"/>
      <c r="L225" s="6">
        <f>SUBTOTAL(9,L218:L224)</f>
        <v>153879587.5942117</v>
      </c>
      <c r="M225" s="6">
        <f>SUBTOTAL(9,M218:M224)</f>
        <v>82718647.109803364</v>
      </c>
      <c r="N225" s="6">
        <f>SUBTOTAL(9,N218:N224)</f>
        <v>71160940.484408334</v>
      </c>
    </row>
    <row r="226" spans="1:14" ht="11.65" customHeight="1">
      <c r="A226" s="24">
        <v>155</v>
      </c>
      <c r="C226" s="67"/>
      <c r="H226" s="46"/>
      <c r="I226" s="1"/>
      <c r="J226" s="1"/>
      <c r="K226" s="46"/>
      <c r="L226" s="1"/>
      <c r="M226" s="1"/>
      <c r="N226" s="1"/>
    </row>
    <row r="227" spans="1:14" ht="11.65" customHeight="1" thickBot="1">
      <c r="A227" s="24">
        <v>156</v>
      </c>
      <c r="C227" s="74" t="s">
        <v>125</v>
      </c>
      <c r="D227" s="74"/>
      <c r="H227" s="69" t="s">
        <v>109</v>
      </c>
      <c r="I227" s="8">
        <v>323231827.82999897</v>
      </c>
      <c r="J227" s="8">
        <v>150163518.98816228</v>
      </c>
      <c r="K227" s="69"/>
      <c r="L227" s="8">
        <f>SUBTOTAL(9,L195:L225)</f>
        <v>187744527.72421169</v>
      </c>
      <c r="M227" s="8">
        <f>SUBTOTAL(9,M195:M225)</f>
        <v>102316041.47791031</v>
      </c>
      <c r="N227" s="8">
        <f>SUBTOTAL(9,N195:N225)</f>
        <v>85428486.246301383</v>
      </c>
    </row>
    <row r="228" spans="1:14" ht="11.65" customHeight="1" thickTop="1">
      <c r="A228" s="24">
        <v>157</v>
      </c>
      <c r="C228" s="67"/>
      <c r="H228" s="46"/>
      <c r="I228" s="1"/>
      <c r="J228" s="1"/>
      <c r="K228" s="46"/>
      <c r="L228" s="1"/>
      <c r="M228" s="1"/>
      <c r="N228" s="1"/>
    </row>
    <row r="229" spans="1:14" ht="11.65" customHeight="1" thickBot="1">
      <c r="A229" s="24">
        <v>158</v>
      </c>
      <c r="C229" s="68" t="s">
        <v>126</v>
      </c>
      <c r="H229" s="69" t="s">
        <v>109</v>
      </c>
      <c r="I229" s="8">
        <v>4464637350.779995</v>
      </c>
      <c r="J229" s="8">
        <v>1884081438.032248</v>
      </c>
      <c r="K229" s="69"/>
      <c r="L229" s="8">
        <f>L227+L193</f>
        <v>4794835584.6629896</v>
      </c>
      <c r="M229" s="8">
        <f>M227+M193</f>
        <v>2738374971.5268021</v>
      </c>
      <c r="N229" s="8">
        <f>N227+N193</f>
        <v>2056460613.1361876</v>
      </c>
    </row>
    <row r="230" spans="1:14" ht="11.65" customHeight="1" thickTop="1">
      <c r="A230" s="24">
        <v>159</v>
      </c>
      <c r="C230" s="67"/>
      <c r="H230" s="46"/>
      <c r="I230" s="1"/>
      <c r="J230" s="1"/>
      <c r="K230" s="46"/>
      <c r="L230" s="1"/>
      <c r="M230" s="1"/>
      <c r="N230" s="1"/>
    </row>
    <row r="231" spans="1:14" ht="15" customHeight="1">
      <c r="A231" s="24">
        <v>160</v>
      </c>
      <c r="C231" s="67" t="s">
        <v>127</v>
      </c>
      <c r="H231" s="46"/>
      <c r="I231" s="1"/>
      <c r="J231" s="1"/>
      <c r="K231" s="46"/>
      <c r="L231" s="1"/>
      <c r="M231" s="1"/>
      <c r="N231" s="1"/>
    </row>
    <row r="232" spans="1:14" ht="11.65" customHeight="1">
      <c r="A232" s="24">
        <v>161</v>
      </c>
      <c r="C232" s="67"/>
      <c r="D232" s="67" t="s">
        <v>1</v>
      </c>
      <c r="E232" s="43" t="s">
        <v>128</v>
      </c>
      <c r="H232" s="46"/>
      <c r="I232" s="1">
        <v>3894336230.4899964</v>
      </c>
      <c r="J232" s="1">
        <v>1638004808.7399998</v>
      </c>
      <c r="K232" s="46"/>
      <c r="L232" s="1">
        <v>4163723604.7565064</v>
      </c>
      <c r="M232" s="1">
        <f t="shared" ref="M232:M237" si="0">L232-N232</f>
        <v>2379584084.3773403</v>
      </c>
      <c r="N232" s="5">
        <v>1784139520.3791661</v>
      </c>
    </row>
    <row r="233" spans="1:14" ht="11.65" customHeight="1">
      <c r="A233" s="24">
        <v>162</v>
      </c>
      <c r="C233" s="67"/>
      <c r="D233" s="23" t="s">
        <v>1</v>
      </c>
      <c r="E233" s="23" t="s">
        <v>129</v>
      </c>
      <c r="H233" s="46"/>
      <c r="I233" s="1">
        <v>0</v>
      </c>
      <c r="J233" s="1">
        <v>0</v>
      </c>
      <c r="K233" s="46"/>
      <c r="L233" s="1">
        <v>0</v>
      </c>
      <c r="M233" s="1">
        <f t="shared" si="0"/>
        <v>0</v>
      </c>
      <c r="N233" s="5">
        <v>0</v>
      </c>
    </row>
    <row r="234" spans="1:14" ht="11.65" customHeight="1">
      <c r="A234" s="24">
        <v>163</v>
      </c>
      <c r="C234" s="67"/>
      <c r="D234" s="23" t="s">
        <v>1</v>
      </c>
      <c r="E234" s="23" t="s">
        <v>130</v>
      </c>
      <c r="H234" s="46"/>
      <c r="I234" s="1">
        <v>11720379.93</v>
      </c>
      <c r="J234" s="1">
        <v>5034297.8448794428</v>
      </c>
      <c r="K234" s="46"/>
      <c r="L234" s="1">
        <v>11431973.363333333</v>
      </c>
      <c r="M234" s="1">
        <f t="shared" si="0"/>
        <v>6521555.8504645163</v>
      </c>
      <c r="N234" s="5">
        <v>4910417.512868817</v>
      </c>
    </row>
    <row r="235" spans="1:14" ht="11.65" customHeight="1">
      <c r="A235" s="24">
        <v>164</v>
      </c>
      <c r="C235" s="67"/>
      <c r="D235" s="23" t="s">
        <v>1</v>
      </c>
      <c r="E235" s="23" t="s">
        <v>131</v>
      </c>
      <c r="H235" s="46"/>
      <c r="I235" s="1">
        <v>3788244.5500000003</v>
      </c>
      <c r="J235" s="1">
        <v>1623399.3980810961</v>
      </c>
      <c r="K235" s="46"/>
      <c r="L235" s="1">
        <v>3788244.5500000003</v>
      </c>
      <c r="M235" s="1">
        <f t="shared" si="0"/>
        <v>2163694.7996095275</v>
      </c>
      <c r="N235" s="5">
        <v>1624549.7503904728</v>
      </c>
    </row>
    <row r="236" spans="1:14" ht="11.65" customHeight="1">
      <c r="A236" s="24">
        <v>165</v>
      </c>
      <c r="C236" s="67"/>
      <c r="D236" s="23" t="s">
        <v>1</v>
      </c>
      <c r="E236" s="23" t="s">
        <v>132</v>
      </c>
      <c r="H236" s="46"/>
      <c r="I236" s="1">
        <v>554792495.80999899</v>
      </c>
      <c r="J236" s="1">
        <v>239418932.04928756</v>
      </c>
      <c r="K236" s="46"/>
      <c r="L236" s="1">
        <v>615891761.99314928</v>
      </c>
      <c r="M236" s="1">
        <f t="shared" si="0"/>
        <v>350105636.49938732</v>
      </c>
      <c r="N236" s="5">
        <v>265786125.49376196</v>
      </c>
    </row>
    <row r="237" spans="1:14" ht="11.65" customHeight="1">
      <c r="A237" s="24">
        <v>166</v>
      </c>
      <c r="C237" s="67"/>
      <c r="D237" s="23" t="s">
        <v>1</v>
      </c>
      <c r="E237" s="23" t="s">
        <v>133</v>
      </c>
      <c r="H237" s="46"/>
      <c r="I237" s="1">
        <v>0</v>
      </c>
      <c r="J237" s="1">
        <v>0</v>
      </c>
      <c r="K237" s="46"/>
      <c r="L237" s="1">
        <v>0</v>
      </c>
      <c r="M237" s="1">
        <f t="shared" si="0"/>
        <v>0</v>
      </c>
      <c r="N237" s="5">
        <v>0</v>
      </c>
    </row>
    <row r="238" spans="1:14" ht="11.65" customHeight="1">
      <c r="A238" s="24">
        <v>167</v>
      </c>
      <c r="C238" s="67"/>
      <c r="H238" s="46"/>
      <c r="I238" s="1"/>
      <c r="J238" s="1"/>
      <c r="K238" s="46"/>
      <c r="L238" s="1"/>
      <c r="M238" s="1"/>
      <c r="N238" s="1"/>
    </row>
    <row r="239" spans="1:14" ht="11.65" customHeight="1" thickBot="1">
      <c r="A239" s="24">
        <v>168</v>
      </c>
      <c r="C239" s="67" t="s">
        <v>126</v>
      </c>
      <c r="H239" s="46" t="s">
        <v>1</v>
      </c>
      <c r="I239" s="13">
        <v>4464637350.779995</v>
      </c>
      <c r="J239" s="13">
        <v>1884081438.0322478</v>
      </c>
      <c r="K239" s="46"/>
      <c r="L239" s="13">
        <f>SUM(L232:L237)</f>
        <v>4794835584.6629887</v>
      </c>
      <c r="M239" s="13">
        <f>SUM(M232:M237)</f>
        <v>2738374971.5268016</v>
      </c>
      <c r="N239" s="13">
        <f>SUM(N232:N237)</f>
        <v>2056460613.1361876</v>
      </c>
    </row>
    <row r="240" spans="1:14" ht="11.65" customHeight="1" thickTop="1">
      <c r="A240" s="24">
        <v>169</v>
      </c>
      <c r="C240" s="67" t="s">
        <v>134</v>
      </c>
      <c r="H240" s="46"/>
      <c r="I240" s="1"/>
      <c r="J240" s="1"/>
      <c r="K240" s="46"/>
      <c r="L240" s="1"/>
      <c r="M240" s="1"/>
      <c r="N240" s="1"/>
    </row>
    <row r="241" spans="1:14" ht="11.65" customHeight="1">
      <c r="A241" s="24">
        <v>170</v>
      </c>
      <c r="C241" s="67">
        <v>41160</v>
      </c>
      <c r="D241" s="23" t="s">
        <v>135</v>
      </c>
      <c r="H241" s="46"/>
      <c r="I241" s="1"/>
      <c r="J241" s="1"/>
      <c r="K241" s="46"/>
      <c r="L241" s="1"/>
      <c r="M241" s="1"/>
      <c r="N241" s="1"/>
    </row>
    <row r="242" spans="1:14" ht="11.65" customHeight="1">
      <c r="A242" s="24">
        <v>171</v>
      </c>
      <c r="C242" s="67"/>
      <c r="F242" s="67" t="s">
        <v>668</v>
      </c>
      <c r="G242" s="23" t="s">
        <v>128</v>
      </c>
      <c r="H242" s="46"/>
      <c r="I242" s="1">
        <v>0</v>
      </c>
      <c r="J242" s="1">
        <v>0</v>
      </c>
      <c r="K242" s="46"/>
      <c r="L242" s="1">
        <v>0</v>
      </c>
      <c r="M242" s="1">
        <f>L242-N242</f>
        <v>0</v>
      </c>
      <c r="N242" s="5">
        <v>0</v>
      </c>
    </row>
    <row r="243" spans="1:14" ht="11.65" customHeight="1">
      <c r="A243" s="24">
        <v>172</v>
      </c>
      <c r="C243" s="67"/>
      <c r="F243" s="67" t="s">
        <v>669</v>
      </c>
      <c r="G243" s="23" t="s">
        <v>132</v>
      </c>
      <c r="H243" s="46"/>
      <c r="I243" s="1">
        <v>0</v>
      </c>
      <c r="J243" s="1">
        <v>0</v>
      </c>
      <c r="K243" s="46"/>
      <c r="L243" s="1">
        <v>0</v>
      </c>
      <c r="M243" s="1">
        <f>L243-N243</f>
        <v>0</v>
      </c>
      <c r="N243" s="5">
        <v>0</v>
      </c>
    </row>
    <row r="244" spans="1:14" ht="11.65" customHeight="1">
      <c r="A244" s="24">
        <v>173</v>
      </c>
      <c r="C244" s="67"/>
      <c r="F244" s="67" t="s">
        <v>677</v>
      </c>
      <c r="G244" s="23" t="s">
        <v>131</v>
      </c>
      <c r="H244" s="46"/>
      <c r="I244" s="1">
        <v>0</v>
      </c>
      <c r="J244" s="1">
        <v>0</v>
      </c>
      <c r="K244" s="46"/>
      <c r="L244" s="1">
        <v>0</v>
      </c>
      <c r="M244" s="1">
        <f>L244-N244</f>
        <v>0</v>
      </c>
      <c r="N244" s="5">
        <v>0</v>
      </c>
    </row>
    <row r="245" spans="1:14" ht="11.65" customHeight="1">
      <c r="A245" s="24">
        <v>174</v>
      </c>
      <c r="C245" s="67"/>
      <c r="F245" s="67" t="s">
        <v>669</v>
      </c>
      <c r="G245" s="23" t="s">
        <v>132</v>
      </c>
      <c r="H245" s="46"/>
      <c r="I245" s="1">
        <v>0</v>
      </c>
      <c r="J245" s="1">
        <v>0</v>
      </c>
      <c r="K245" s="46"/>
      <c r="L245" s="1">
        <v>0</v>
      </c>
      <c r="M245" s="1">
        <f>L245-N245</f>
        <v>0</v>
      </c>
      <c r="N245" s="5">
        <v>0</v>
      </c>
    </row>
    <row r="246" spans="1:14" ht="11.65" customHeight="1">
      <c r="A246" s="24">
        <v>175</v>
      </c>
      <c r="C246" s="67"/>
      <c r="F246" s="67" t="s">
        <v>571</v>
      </c>
      <c r="G246" s="23" t="s">
        <v>132</v>
      </c>
      <c r="H246" s="46"/>
      <c r="I246" s="1">
        <v>0</v>
      </c>
      <c r="J246" s="1">
        <v>0</v>
      </c>
      <c r="K246" s="46"/>
      <c r="L246" s="1">
        <v>0</v>
      </c>
      <c r="M246" s="1">
        <f>L246-N246</f>
        <v>0</v>
      </c>
      <c r="N246" s="5">
        <v>0</v>
      </c>
    </row>
    <row r="247" spans="1:14" ht="11.65" customHeight="1">
      <c r="A247" s="24">
        <v>176</v>
      </c>
      <c r="C247" s="67"/>
      <c r="H247" s="46" t="s">
        <v>109</v>
      </c>
      <c r="I247" s="6">
        <v>0</v>
      </c>
      <c r="J247" s="6">
        <v>0</v>
      </c>
      <c r="K247" s="46"/>
      <c r="L247" s="6">
        <f>SUBTOTAL(9,L242:L246)</f>
        <v>0</v>
      </c>
      <c r="M247" s="6">
        <f>SUBTOTAL(9,M242:M246)</f>
        <v>0</v>
      </c>
      <c r="N247" s="6">
        <f>SUBTOTAL(9,N242:N246)</f>
        <v>0</v>
      </c>
    </row>
    <row r="248" spans="1:14" ht="11.65" customHeight="1">
      <c r="A248" s="24">
        <v>177</v>
      </c>
      <c r="C248" s="67"/>
      <c r="H248" s="46"/>
      <c r="I248" s="1"/>
      <c r="J248" s="1"/>
      <c r="K248" s="46"/>
      <c r="L248" s="1"/>
      <c r="M248" s="1"/>
      <c r="N248" s="1"/>
    </row>
    <row r="249" spans="1:14" ht="11.65" customHeight="1">
      <c r="A249" s="24">
        <v>178</v>
      </c>
      <c r="C249" s="67">
        <v>41170</v>
      </c>
      <c r="D249" s="23" t="s">
        <v>136</v>
      </c>
      <c r="H249" s="46"/>
      <c r="I249" s="1"/>
      <c r="J249" s="1"/>
      <c r="K249" s="46"/>
      <c r="L249" s="1"/>
      <c r="M249" s="1"/>
      <c r="N249" s="1"/>
    </row>
    <row r="250" spans="1:14" ht="11.65" customHeight="1">
      <c r="A250" s="24">
        <v>179</v>
      </c>
      <c r="C250" s="67"/>
      <c r="F250" s="67" t="s">
        <v>668</v>
      </c>
      <c r="G250" s="23" t="s">
        <v>128</v>
      </c>
      <c r="H250" s="46"/>
      <c r="I250" s="1">
        <v>0</v>
      </c>
      <c r="J250" s="1">
        <v>0</v>
      </c>
      <c r="K250" s="46"/>
      <c r="L250" s="1">
        <v>0</v>
      </c>
      <c r="M250" s="1">
        <f>L250-N250</f>
        <v>0</v>
      </c>
      <c r="N250" s="5">
        <v>0</v>
      </c>
    </row>
    <row r="251" spans="1:14" ht="11.65" customHeight="1">
      <c r="A251" s="24">
        <v>180</v>
      </c>
      <c r="C251" s="67"/>
      <c r="F251" s="67" t="s">
        <v>669</v>
      </c>
      <c r="G251" s="23" t="s">
        <v>132</v>
      </c>
      <c r="H251" s="46"/>
      <c r="I251" s="1">
        <v>0</v>
      </c>
      <c r="J251" s="1">
        <v>0</v>
      </c>
      <c r="K251" s="46"/>
      <c r="L251" s="1">
        <v>0</v>
      </c>
      <c r="M251" s="1">
        <f>L251-N251</f>
        <v>0</v>
      </c>
      <c r="N251" s="5">
        <v>0</v>
      </c>
    </row>
    <row r="252" spans="1:14" ht="11.65" customHeight="1">
      <c r="A252" s="24">
        <v>181</v>
      </c>
      <c r="C252" s="67"/>
      <c r="H252" s="46" t="s">
        <v>109</v>
      </c>
      <c r="I252" s="6">
        <v>0</v>
      </c>
      <c r="J252" s="6">
        <v>0</v>
      </c>
      <c r="K252" s="46"/>
      <c r="L252" s="6">
        <f>SUBTOTAL(9,L250:L251)</f>
        <v>0</v>
      </c>
      <c r="M252" s="6">
        <f>SUBTOTAL(9,M250:M251)</f>
        <v>0</v>
      </c>
      <c r="N252" s="6">
        <f>SUBTOTAL(9,N250:N251)</f>
        <v>0</v>
      </c>
    </row>
    <row r="253" spans="1:14" ht="11.65" customHeight="1">
      <c r="A253" s="24">
        <v>182</v>
      </c>
      <c r="C253" s="67"/>
      <c r="H253" s="46"/>
      <c r="I253" s="1"/>
      <c r="J253" s="1"/>
      <c r="K253" s="46"/>
      <c r="L253" s="1"/>
      <c r="M253" s="1"/>
      <c r="N253" s="1"/>
    </row>
    <row r="254" spans="1:14" ht="11.65" customHeight="1">
      <c r="A254" s="24">
        <v>183</v>
      </c>
      <c r="C254" s="67">
        <v>4118</v>
      </c>
      <c r="D254" s="23" t="s">
        <v>137</v>
      </c>
      <c r="H254" s="46"/>
      <c r="I254" s="1"/>
      <c r="J254" s="1"/>
      <c r="K254" s="46"/>
      <c r="L254" s="1"/>
      <c r="M254" s="1"/>
      <c r="N254" s="1"/>
    </row>
    <row r="255" spans="1:14" ht="11.65" customHeight="1">
      <c r="A255" s="24">
        <v>184</v>
      </c>
      <c r="C255" s="67"/>
      <c r="F255" s="67" t="s">
        <v>571</v>
      </c>
      <c r="G255" s="23" t="s">
        <v>128</v>
      </c>
      <c r="H255" s="46"/>
      <c r="I255" s="1">
        <v>0</v>
      </c>
      <c r="J255" s="1">
        <v>0</v>
      </c>
      <c r="K255" s="46"/>
      <c r="L255" s="1">
        <v>0</v>
      </c>
      <c r="M255" s="1">
        <f>L255-N255</f>
        <v>0</v>
      </c>
      <c r="N255" s="5">
        <v>0</v>
      </c>
    </row>
    <row r="256" spans="1:14" ht="11.65" customHeight="1">
      <c r="A256" s="24">
        <v>185</v>
      </c>
      <c r="C256" s="67"/>
      <c r="F256" s="67" t="s">
        <v>571</v>
      </c>
      <c r="G256" s="23" t="s">
        <v>130</v>
      </c>
      <c r="H256" s="46"/>
      <c r="I256" s="1">
        <v>-559750.40000000002</v>
      </c>
      <c r="J256" s="1">
        <v>-240431.64549448239</v>
      </c>
      <c r="K256" s="46"/>
      <c r="L256" s="1">
        <v>-2093869.997</v>
      </c>
      <c r="M256" s="1">
        <f>L256-N256</f>
        <v>-1194482.3255838887</v>
      </c>
      <c r="N256" s="5">
        <v>-899387.67141611129</v>
      </c>
    </row>
    <row r="257" spans="1:14" ht="11.65" customHeight="1">
      <c r="A257" s="24">
        <v>186</v>
      </c>
      <c r="C257" s="67"/>
      <c r="H257" s="46" t="s">
        <v>109</v>
      </c>
      <c r="I257" s="6">
        <v>-559750.40000000002</v>
      </c>
      <c r="J257" s="6">
        <v>-240431.64549448239</v>
      </c>
      <c r="K257" s="46"/>
      <c r="L257" s="6">
        <f>SUBTOTAL(9,L255:L256)</f>
        <v>-2093869.997</v>
      </c>
      <c r="M257" s="6">
        <f>SUBTOTAL(9,M255:M256)</f>
        <v>-1194482.3255838887</v>
      </c>
      <c r="N257" s="6">
        <f>SUBTOTAL(9,N255:N256)</f>
        <v>-899387.67141611129</v>
      </c>
    </row>
    <row r="258" spans="1:14" ht="11.65" customHeight="1">
      <c r="A258" s="24">
        <v>187</v>
      </c>
      <c r="C258" s="67"/>
      <c r="H258" s="46"/>
      <c r="I258" s="1"/>
      <c r="J258" s="1"/>
      <c r="K258" s="46"/>
      <c r="L258" s="1"/>
      <c r="M258" s="1"/>
      <c r="N258" s="1"/>
    </row>
    <row r="259" spans="1:14" ht="11.65" customHeight="1">
      <c r="A259" s="24">
        <v>188</v>
      </c>
      <c r="C259" s="67">
        <v>41181</v>
      </c>
      <c r="D259" s="43" t="s">
        <v>138</v>
      </c>
      <c r="H259" s="46"/>
      <c r="I259" s="1"/>
      <c r="J259" s="1"/>
      <c r="K259" s="46"/>
      <c r="L259" s="1"/>
      <c r="M259" s="1"/>
      <c r="N259" s="1"/>
    </row>
    <row r="260" spans="1:14" ht="11.65" customHeight="1">
      <c r="A260" s="24">
        <v>189</v>
      </c>
      <c r="C260" s="67"/>
      <c r="F260" s="67" t="s">
        <v>571</v>
      </c>
      <c r="G260" s="23" t="s">
        <v>130</v>
      </c>
      <c r="H260" s="46"/>
      <c r="I260" s="1">
        <v>0</v>
      </c>
      <c r="J260" s="1">
        <v>0</v>
      </c>
      <c r="K260" s="46"/>
      <c r="L260" s="1">
        <v>0</v>
      </c>
      <c r="M260" s="1">
        <f>L260-N260</f>
        <v>0</v>
      </c>
      <c r="N260" s="5">
        <v>0</v>
      </c>
    </row>
    <row r="261" spans="1:14" ht="11.65" customHeight="1">
      <c r="A261" s="24">
        <v>190</v>
      </c>
      <c r="C261" s="67"/>
      <c r="H261" s="46" t="s">
        <v>109</v>
      </c>
      <c r="I261" s="6">
        <v>0</v>
      </c>
      <c r="J261" s="6">
        <v>0</v>
      </c>
      <c r="K261" s="46"/>
      <c r="L261" s="6">
        <f>SUBTOTAL(9,L260)</f>
        <v>0</v>
      </c>
      <c r="M261" s="6">
        <f>SUBTOTAL(9,M260)</f>
        <v>0</v>
      </c>
      <c r="N261" s="6">
        <f>SUBTOTAL(9,N260)</f>
        <v>0</v>
      </c>
    </row>
    <row r="262" spans="1:14" ht="11.65" customHeight="1">
      <c r="A262" s="24">
        <v>191</v>
      </c>
      <c r="C262" s="67"/>
      <c r="H262" s="46"/>
      <c r="I262" s="1"/>
      <c r="J262" s="1"/>
      <c r="K262" s="46"/>
      <c r="L262" s="1"/>
      <c r="M262" s="1"/>
      <c r="N262" s="1"/>
    </row>
    <row r="263" spans="1:14" ht="11.65" customHeight="1">
      <c r="A263" s="24">
        <v>192</v>
      </c>
      <c r="C263" s="67">
        <v>4194</v>
      </c>
      <c r="D263" s="23" t="s">
        <v>139</v>
      </c>
      <c r="H263" s="46"/>
      <c r="I263" s="1"/>
      <c r="J263" s="1"/>
      <c r="K263" s="46"/>
      <c r="L263" s="1"/>
      <c r="M263" s="1"/>
      <c r="N263" s="1"/>
    </row>
    <row r="264" spans="1:14" ht="11.65" customHeight="1">
      <c r="A264" s="24">
        <v>193</v>
      </c>
      <c r="C264" s="67"/>
      <c r="F264" s="67" t="s">
        <v>571</v>
      </c>
      <c r="G264" s="23" t="s">
        <v>132</v>
      </c>
      <c r="H264" s="46"/>
      <c r="I264" s="1">
        <v>0</v>
      </c>
      <c r="J264" s="1">
        <v>0</v>
      </c>
      <c r="K264" s="46"/>
      <c r="L264" s="1">
        <v>0</v>
      </c>
      <c r="M264" s="1">
        <f>L264-N264</f>
        <v>0</v>
      </c>
      <c r="N264" s="5">
        <v>0</v>
      </c>
    </row>
    <row r="265" spans="1:14" ht="11.65" customHeight="1">
      <c r="A265" s="24">
        <v>194</v>
      </c>
      <c r="C265" s="67"/>
      <c r="H265" s="46" t="s">
        <v>109</v>
      </c>
      <c r="I265" s="6">
        <v>0</v>
      </c>
      <c r="J265" s="6">
        <v>0</v>
      </c>
      <c r="K265" s="46"/>
      <c r="L265" s="6">
        <f>SUBTOTAL(9,L264)</f>
        <v>0</v>
      </c>
      <c r="M265" s="6">
        <f>SUBTOTAL(9,M264)</f>
        <v>0</v>
      </c>
      <c r="N265" s="6">
        <f>SUBTOTAL(9,N264)</f>
        <v>0</v>
      </c>
    </row>
    <row r="266" spans="1:14" ht="11.65" customHeight="1">
      <c r="A266" s="24">
        <v>195</v>
      </c>
      <c r="C266" s="67"/>
      <c r="H266" s="46"/>
      <c r="I266" s="1"/>
      <c r="J266" s="1"/>
      <c r="K266" s="46"/>
      <c r="L266" s="1"/>
      <c r="M266" s="1"/>
      <c r="N266" s="1"/>
    </row>
    <row r="267" spans="1:14" ht="11.65" customHeight="1">
      <c r="A267" s="24">
        <v>196</v>
      </c>
      <c r="C267" s="67">
        <v>421</v>
      </c>
      <c r="D267" s="23" t="s">
        <v>140</v>
      </c>
      <c r="H267" s="46"/>
      <c r="I267" s="1"/>
      <c r="J267" s="1"/>
      <c r="K267" s="46"/>
      <c r="L267" s="1"/>
      <c r="M267" s="1"/>
      <c r="N267" s="1"/>
    </row>
    <row r="268" spans="1:14" ht="11.65" customHeight="1">
      <c r="A268" s="24">
        <v>197</v>
      </c>
      <c r="C268" s="67"/>
      <c r="F268" s="67" t="s">
        <v>668</v>
      </c>
      <c r="G268" s="23" t="s">
        <v>128</v>
      </c>
      <c r="H268" s="46"/>
      <c r="I268" s="1">
        <v>233226.32000000004</v>
      </c>
      <c r="J268" s="1">
        <v>0</v>
      </c>
      <c r="K268" s="46"/>
      <c r="L268" s="1">
        <v>77137.250000000087</v>
      </c>
      <c r="M268" s="1">
        <f t="shared" ref="M268:M273" si="1">L268-N268</f>
        <v>223039.84000000005</v>
      </c>
      <c r="N268" s="5">
        <v>-145902.58999999997</v>
      </c>
    </row>
    <row r="269" spans="1:14" ht="11.65" customHeight="1">
      <c r="A269" s="24">
        <v>198</v>
      </c>
      <c r="C269" s="67"/>
      <c r="F269" s="67" t="s">
        <v>669</v>
      </c>
      <c r="G269" s="23" t="s">
        <v>132</v>
      </c>
      <c r="H269" s="46"/>
      <c r="I269" s="1">
        <v>-761976.14</v>
      </c>
      <c r="J269" s="1">
        <v>-328828.37288469047</v>
      </c>
      <c r="K269" s="46"/>
      <c r="L269" s="1">
        <v>-761976.14</v>
      </c>
      <c r="M269" s="1">
        <f t="shared" si="1"/>
        <v>-433147.76711530954</v>
      </c>
      <c r="N269" s="5">
        <v>-328828.37288469047</v>
      </c>
    </row>
    <row r="270" spans="1:14" ht="11.65" customHeight="1">
      <c r="A270" s="24">
        <v>199</v>
      </c>
      <c r="C270" s="67"/>
      <c r="F270" s="67" t="s">
        <v>669</v>
      </c>
      <c r="G270" s="23" t="s">
        <v>132</v>
      </c>
      <c r="H270" s="46"/>
      <c r="I270" s="1">
        <v>-170994.53</v>
      </c>
      <c r="J270" s="1">
        <v>-73792.144032334647</v>
      </c>
      <c r="K270" s="46"/>
      <c r="L270" s="1">
        <v>-170994.53</v>
      </c>
      <c r="M270" s="1">
        <f t="shared" si="1"/>
        <v>-97202.385967665352</v>
      </c>
      <c r="N270" s="5">
        <v>-73792.144032334647</v>
      </c>
    </row>
    <row r="271" spans="1:14" ht="11.65" customHeight="1">
      <c r="A271" s="24">
        <v>200</v>
      </c>
      <c r="C271" s="67"/>
      <c r="F271" s="67" t="s">
        <v>665</v>
      </c>
      <c r="G271" s="23" t="s">
        <v>129</v>
      </c>
      <c r="H271" s="46"/>
      <c r="I271" s="1">
        <v>899.16</v>
      </c>
      <c r="J271" s="1">
        <v>448.61578989207163</v>
      </c>
      <c r="K271" s="46"/>
      <c r="L271" s="1">
        <v>899.16</v>
      </c>
      <c r="M271" s="1">
        <f t="shared" si="1"/>
        <v>450.54421010792834</v>
      </c>
      <c r="N271" s="5">
        <v>448.61578989207163</v>
      </c>
    </row>
    <row r="272" spans="1:14" ht="11.65" customHeight="1">
      <c r="A272" s="24">
        <v>201</v>
      </c>
      <c r="C272" s="67"/>
      <c r="F272" s="67" t="s">
        <v>660</v>
      </c>
      <c r="G272" s="23" t="s">
        <v>131</v>
      </c>
      <c r="H272" s="46"/>
      <c r="I272" s="1">
        <v>-380082.63</v>
      </c>
      <c r="J272" s="1">
        <v>-162879.11316683079</v>
      </c>
      <c r="K272" s="46"/>
      <c r="L272" s="1">
        <v>2099.3399999999674</v>
      </c>
      <c r="M272" s="1">
        <f t="shared" si="1"/>
        <v>1199.0596120866048</v>
      </c>
      <c r="N272" s="5">
        <v>900.28038791336269</v>
      </c>
    </row>
    <row r="273" spans="1:14" ht="11.65" customHeight="1">
      <c r="A273" s="24">
        <v>202</v>
      </c>
      <c r="C273" s="67"/>
      <c r="F273" s="67" t="s">
        <v>571</v>
      </c>
      <c r="G273" s="23" t="s">
        <v>132</v>
      </c>
      <c r="H273" s="46"/>
      <c r="I273" s="1">
        <v>-50606.1</v>
      </c>
      <c r="J273" s="1">
        <v>-21838.901046219024</v>
      </c>
      <c r="K273" s="46"/>
      <c r="L273" s="1">
        <v>-276699</v>
      </c>
      <c r="M273" s="1">
        <f t="shared" si="1"/>
        <v>-157290.42908487795</v>
      </c>
      <c r="N273" s="5">
        <v>-119408.57091512205</v>
      </c>
    </row>
    <row r="274" spans="1:14" ht="11.65" customHeight="1">
      <c r="A274" s="24">
        <v>203</v>
      </c>
      <c r="C274" s="67"/>
      <c r="H274" s="46" t="s">
        <v>109</v>
      </c>
      <c r="I274" s="6">
        <v>-1129533.92</v>
      </c>
      <c r="J274" s="6">
        <v>-586889.91534018284</v>
      </c>
      <c r="K274" s="46"/>
      <c r="L274" s="6">
        <f>SUBTOTAL(9,L268:L273)</f>
        <v>-1129533.92</v>
      </c>
      <c r="M274" s="6">
        <f>SUBTOTAL(9,M268:M273)</f>
        <v>-462951.13834565826</v>
      </c>
      <c r="N274" s="6">
        <f>SUBTOTAL(9,N268:N273)</f>
        <v>-666582.78165434173</v>
      </c>
    </row>
    <row r="275" spans="1:14" ht="11.65" customHeight="1">
      <c r="A275" s="24">
        <v>204</v>
      </c>
      <c r="C275" s="67"/>
      <c r="H275" s="46"/>
      <c r="I275" s="1"/>
      <c r="J275" s="1"/>
      <c r="K275" s="46"/>
      <c r="L275" s="1"/>
      <c r="M275" s="1"/>
      <c r="N275" s="1"/>
    </row>
    <row r="276" spans="1:14" ht="11.65" customHeight="1" thickBot="1">
      <c r="A276" s="24">
        <v>205</v>
      </c>
      <c r="C276" s="68" t="s">
        <v>141</v>
      </c>
      <c r="H276" s="69" t="s">
        <v>1</v>
      </c>
      <c r="I276" s="8">
        <v>-1689284.3200000003</v>
      </c>
      <c r="J276" s="8">
        <v>-827321.56083466532</v>
      </c>
      <c r="K276" s="69"/>
      <c r="L276" s="8">
        <f>SUBTOTAL(9,L242:L274)</f>
        <v>-3223403.9169999999</v>
      </c>
      <c r="M276" s="8">
        <f>SUBTOTAL(9,M242:M274)</f>
        <v>-1657433.463929547</v>
      </c>
      <c r="N276" s="8">
        <f>SUBTOTAL(9,N242:N274)</f>
        <v>-1565970.4530704529</v>
      </c>
    </row>
    <row r="277" spans="1:14" ht="11.65" customHeight="1" thickTop="1">
      <c r="A277" s="24">
        <v>206</v>
      </c>
      <c r="C277" s="67" t="s">
        <v>142</v>
      </c>
      <c r="H277" s="46"/>
      <c r="I277" s="1"/>
      <c r="J277" s="1"/>
      <c r="K277" s="46"/>
      <c r="L277" s="1"/>
      <c r="M277" s="1"/>
      <c r="N277" s="1"/>
    </row>
    <row r="278" spans="1:14" ht="11.65" customHeight="1">
      <c r="A278" s="24">
        <v>207</v>
      </c>
      <c r="C278" s="67">
        <v>4311</v>
      </c>
      <c r="D278" s="23" t="s">
        <v>143</v>
      </c>
      <c r="H278" s="46"/>
      <c r="I278" s="1"/>
      <c r="J278" s="1"/>
      <c r="K278" s="46"/>
      <c r="L278" s="1"/>
      <c r="M278" s="1"/>
      <c r="N278" s="1"/>
    </row>
    <row r="279" spans="1:14" ht="11.65" customHeight="1">
      <c r="A279" s="24">
        <v>208</v>
      </c>
      <c r="C279" s="67"/>
      <c r="F279" s="67" t="s">
        <v>665</v>
      </c>
      <c r="G279" s="23" t="s">
        <v>128</v>
      </c>
      <c r="H279" s="46"/>
      <c r="I279" s="1">
        <v>0</v>
      </c>
      <c r="J279" s="1">
        <v>0</v>
      </c>
      <c r="K279" s="46"/>
      <c r="L279" s="1">
        <v>917589.1</v>
      </c>
      <c r="M279" s="1">
        <f>L279-N279</f>
        <v>0</v>
      </c>
      <c r="N279" s="5">
        <v>917589.1</v>
      </c>
    </row>
    <row r="280" spans="1:14" ht="11.65" customHeight="1">
      <c r="A280" s="24">
        <v>209</v>
      </c>
      <c r="C280" s="67"/>
      <c r="H280" s="46" t="s">
        <v>109</v>
      </c>
      <c r="I280" s="6">
        <v>0</v>
      </c>
      <c r="J280" s="6">
        <v>0</v>
      </c>
      <c r="K280" s="46"/>
      <c r="L280" s="6">
        <f>SUBTOTAL(9,L279)</f>
        <v>917589.1</v>
      </c>
      <c r="M280" s="6">
        <f>SUBTOTAL(9,M279)</f>
        <v>0</v>
      </c>
      <c r="N280" s="6">
        <f>SUBTOTAL(9,N279)</f>
        <v>917589.1</v>
      </c>
    </row>
    <row r="281" spans="1:14" ht="11.65" customHeight="1">
      <c r="A281" s="24">
        <v>210</v>
      </c>
      <c r="C281" s="68" t="s">
        <v>144</v>
      </c>
      <c r="H281" s="69"/>
      <c r="I281" s="14">
        <v>0</v>
      </c>
      <c r="J281" s="14">
        <v>0</v>
      </c>
      <c r="K281" s="69"/>
      <c r="L281" s="14">
        <f>SUBTOTAL(9,L279:L280)</f>
        <v>917589.1</v>
      </c>
      <c r="M281" s="14">
        <f>SUBTOTAL(9,M279:M280)</f>
        <v>0</v>
      </c>
      <c r="N281" s="14">
        <f>SUBTOTAL(9,N279:N280)</f>
        <v>917589.1</v>
      </c>
    </row>
    <row r="282" spans="1:14" ht="11.65" customHeight="1">
      <c r="A282" s="24">
        <v>211</v>
      </c>
      <c r="C282" s="67"/>
      <c r="H282" s="46"/>
      <c r="I282" s="1"/>
      <c r="J282" s="1"/>
      <c r="K282" s="46"/>
      <c r="L282" s="1"/>
      <c r="M282" s="1"/>
      <c r="N282" s="1"/>
    </row>
    <row r="283" spans="1:14" ht="11.65" customHeight="1" thickBot="1">
      <c r="A283" s="24">
        <v>212</v>
      </c>
      <c r="C283" s="68" t="s">
        <v>145</v>
      </c>
      <c r="H283" s="69" t="s">
        <v>109</v>
      </c>
      <c r="I283" s="8">
        <v>-1689284.3200000003</v>
      </c>
      <c r="J283" s="8">
        <v>-827321.56083466532</v>
      </c>
      <c r="K283" s="69"/>
      <c r="L283" s="8">
        <f>L281+L276</f>
        <v>-2305814.8169999998</v>
      </c>
      <c r="M283" s="8">
        <f>M281+M276</f>
        <v>-1657433.463929547</v>
      </c>
      <c r="N283" s="8">
        <f>N281+N276</f>
        <v>-648381.35307045293</v>
      </c>
    </row>
    <row r="284" spans="1:14" ht="15" customHeight="1" thickTop="1">
      <c r="A284" s="24">
        <v>213</v>
      </c>
      <c r="C284" s="67"/>
      <c r="H284" s="46"/>
      <c r="I284" s="9"/>
      <c r="J284" s="9"/>
      <c r="K284" s="46"/>
      <c r="L284" s="9"/>
      <c r="M284" s="1"/>
      <c r="N284" s="1"/>
    </row>
    <row r="285" spans="1:14" ht="11.65" customHeight="1">
      <c r="A285" s="24">
        <v>214</v>
      </c>
      <c r="C285" s="67">
        <v>500</v>
      </c>
      <c r="D285" s="23" t="s">
        <v>146</v>
      </c>
      <c r="H285" s="46"/>
      <c r="I285" s="1"/>
      <c r="J285" s="1"/>
      <c r="K285" s="46"/>
      <c r="L285" s="1"/>
      <c r="M285" s="1"/>
      <c r="N285" s="1"/>
    </row>
    <row r="286" spans="1:14" ht="11.65" customHeight="1">
      <c r="A286" s="24">
        <v>215</v>
      </c>
      <c r="C286" s="67"/>
      <c r="F286" s="67" t="s">
        <v>571</v>
      </c>
      <c r="G286" s="23" t="s">
        <v>132</v>
      </c>
      <c r="H286" s="46"/>
      <c r="I286" s="1">
        <v>17434919.41</v>
      </c>
      <c r="J286" s="1">
        <v>7523983.8624947071</v>
      </c>
      <c r="K286" s="46"/>
      <c r="L286" s="1">
        <v>17892902.842880286</v>
      </c>
      <c r="M286" s="1">
        <f>L286-N286</f>
        <v>10171277.690669909</v>
      </c>
      <c r="N286" s="5">
        <v>7721625.1522103781</v>
      </c>
    </row>
    <row r="287" spans="1:14" ht="11.65" customHeight="1">
      <c r="A287" s="24">
        <v>216</v>
      </c>
      <c r="C287" s="67"/>
      <c r="F287" s="67" t="s">
        <v>571</v>
      </c>
      <c r="G287" s="23" t="s">
        <v>132</v>
      </c>
      <c r="H287" s="46"/>
      <c r="I287" s="1">
        <v>2217592.67</v>
      </c>
      <c r="J287" s="1">
        <v>956995.0436992899</v>
      </c>
      <c r="K287" s="46"/>
      <c r="L287" s="1">
        <v>2377982.7012810777</v>
      </c>
      <c r="M287" s="1">
        <f>L287-N287</f>
        <v>1351771.8511484242</v>
      </c>
      <c r="N287" s="5">
        <v>1026210.8501326534</v>
      </c>
    </row>
    <row r="288" spans="1:14" ht="11.65" customHeight="1">
      <c r="A288" s="24">
        <v>217</v>
      </c>
      <c r="C288" s="67"/>
      <c r="H288" s="46" t="s">
        <v>147</v>
      </c>
      <c r="I288" s="6">
        <v>19652512.079999998</v>
      </c>
      <c r="J288" s="6">
        <v>8480978.9061939977</v>
      </c>
      <c r="K288" s="46"/>
      <c r="L288" s="6">
        <f>SUBTOTAL(9,L286:L287)</f>
        <v>20270885.544161364</v>
      </c>
      <c r="M288" s="6">
        <f>SUBTOTAL(9,M286:M287)</f>
        <v>11523049.541818334</v>
      </c>
      <c r="N288" s="6">
        <f>SUBTOTAL(9,N286:N287)</f>
        <v>8747836.0023430306</v>
      </c>
    </row>
    <row r="289" spans="1:14" ht="11.65" customHeight="1">
      <c r="A289" s="24">
        <v>218</v>
      </c>
      <c r="C289" s="67"/>
      <c r="H289" s="46"/>
      <c r="I289" s="1"/>
      <c r="J289" s="1"/>
      <c r="K289" s="46"/>
      <c r="L289" s="1"/>
      <c r="M289" s="1"/>
      <c r="N289" s="1"/>
    </row>
    <row r="290" spans="1:14" ht="11.65" customHeight="1">
      <c r="A290" s="24">
        <v>219</v>
      </c>
      <c r="C290" s="67">
        <v>501</v>
      </c>
      <c r="D290" s="23" t="s">
        <v>148</v>
      </c>
      <c r="H290" s="46"/>
      <c r="I290" s="1"/>
      <c r="J290" s="1"/>
      <c r="K290" s="46"/>
      <c r="L290" s="1"/>
      <c r="M290" s="1"/>
      <c r="N290" s="1"/>
    </row>
    <row r="291" spans="1:14" ht="11.65" customHeight="1">
      <c r="A291" s="24">
        <v>220</v>
      </c>
      <c r="C291" s="67"/>
      <c r="F291" s="67" t="s">
        <v>571</v>
      </c>
      <c r="G291" s="23" t="s">
        <v>130</v>
      </c>
      <c r="H291" s="46"/>
      <c r="I291" s="1">
        <v>18028764.550000001</v>
      </c>
      <c r="J291" s="1">
        <v>7743961.4638758479</v>
      </c>
      <c r="K291" s="46"/>
      <c r="L291" s="1">
        <v>19333390.810285784</v>
      </c>
      <c r="M291" s="1">
        <f>L291-N291</f>
        <v>11029048.436426086</v>
      </c>
      <c r="N291" s="5">
        <v>8304342.373859698</v>
      </c>
    </row>
    <row r="292" spans="1:14" ht="11.65" customHeight="1">
      <c r="A292" s="24">
        <v>221</v>
      </c>
      <c r="C292" s="67"/>
      <c r="F292" s="67" t="s">
        <v>571</v>
      </c>
      <c r="G292" s="23" t="s">
        <v>130</v>
      </c>
      <c r="H292" s="46"/>
      <c r="I292" s="1">
        <v>0</v>
      </c>
      <c r="J292" s="1">
        <v>0</v>
      </c>
      <c r="K292" s="46"/>
      <c r="L292" s="1">
        <v>0</v>
      </c>
      <c r="M292" s="1">
        <f>L292-N292</f>
        <v>0</v>
      </c>
      <c r="N292" s="5">
        <v>0</v>
      </c>
    </row>
    <row r="293" spans="1:14" ht="11.65" customHeight="1">
      <c r="A293" s="24">
        <v>222</v>
      </c>
      <c r="C293" s="67"/>
      <c r="F293" s="67" t="s">
        <v>571</v>
      </c>
      <c r="G293" s="23" t="s">
        <v>130</v>
      </c>
      <c r="H293" s="46"/>
      <c r="I293" s="1">
        <v>0</v>
      </c>
      <c r="J293" s="1">
        <v>0</v>
      </c>
      <c r="K293" s="46"/>
      <c r="L293" s="1">
        <v>0</v>
      </c>
      <c r="M293" s="1">
        <f>L293-N293</f>
        <v>0</v>
      </c>
      <c r="N293" s="5">
        <v>0</v>
      </c>
    </row>
    <row r="294" spans="1:14" ht="11.65" customHeight="1">
      <c r="A294" s="24">
        <v>223</v>
      </c>
      <c r="C294" s="67"/>
      <c r="F294" s="67" t="s">
        <v>571</v>
      </c>
      <c r="G294" s="23" t="s">
        <v>130</v>
      </c>
      <c r="H294" s="46"/>
      <c r="I294" s="1">
        <v>0</v>
      </c>
      <c r="J294" s="1">
        <v>0</v>
      </c>
      <c r="K294" s="46"/>
      <c r="L294" s="1">
        <v>0</v>
      </c>
      <c r="M294" s="1">
        <f>L294-N294</f>
        <v>0</v>
      </c>
      <c r="N294" s="5">
        <v>0</v>
      </c>
    </row>
    <row r="295" spans="1:14" ht="11.65" customHeight="1">
      <c r="A295" s="24">
        <v>224</v>
      </c>
      <c r="C295" s="67"/>
      <c r="F295" s="67" t="s">
        <v>571</v>
      </c>
      <c r="G295" s="23" t="s">
        <v>130</v>
      </c>
      <c r="H295" s="46"/>
      <c r="I295" s="1">
        <v>3225440.5</v>
      </c>
      <c r="J295" s="1">
        <v>1385435.3062714131</v>
      </c>
      <c r="K295" s="46"/>
      <c r="L295" s="1">
        <v>3458724.3260555109</v>
      </c>
      <c r="M295" s="1">
        <f>L295-N295</f>
        <v>1973085.7610356</v>
      </c>
      <c r="N295" s="5">
        <v>1485638.5650199109</v>
      </c>
    </row>
    <row r="296" spans="1:14" ht="11.65" customHeight="1">
      <c r="A296" s="24">
        <v>225</v>
      </c>
      <c r="C296" s="67"/>
      <c r="H296" s="46" t="s">
        <v>147</v>
      </c>
      <c r="I296" s="6">
        <v>21254205.050000001</v>
      </c>
      <c r="J296" s="6">
        <v>9129396.7701472603</v>
      </c>
      <c r="K296" s="46"/>
      <c r="L296" s="6">
        <f>SUBTOTAL(9,L291:L295)</f>
        <v>22792115.136341296</v>
      </c>
      <c r="M296" s="6">
        <f>SUBTOTAL(9,M291:M295)</f>
        <v>13002134.197461687</v>
      </c>
      <c r="N296" s="6">
        <f>SUBTOTAL(9,N291:N295)</f>
        <v>9789980.9388796091</v>
      </c>
    </row>
    <row r="297" spans="1:14" ht="11.65" customHeight="1">
      <c r="A297" s="24">
        <v>226</v>
      </c>
      <c r="C297" s="67"/>
      <c r="H297" s="46"/>
      <c r="I297" s="1"/>
      <c r="J297" s="1"/>
      <c r="K297" s="46"/>
      <c r="L297" s="1"/>
      <c r="M297" s="1"/>
      <c r="N297" s="1"/>
    </row>
    <row r="298" spans="1:14" ht="11.65" customHeight="1">
      <c r="A298" s="24">
        <v>227</v>
      </c>
      <c r="C298" s="67" t="s">
        <v>149</v>
      </c>
      <c r="D298" s="23" t="s">
        <v>150</v>
      </c>
      <c r="H298" s="46"/>
      <c r="I298" s="1"/>
      <c r="J298" s="1"/>
      <c r="K298" s="46"/>
      <c r="L298" s="1"/>
      <c r="M298" s="1"/>
      <c r="N298" s="1"/>
    </row>
    <row r="299" spans="1:14" ht="11.65" customHeight="1">
      <c r="A299" s="24">
        <v>228</v>
      </c>
      <c r="C299" s="67"/>
      <c r="F299" s="67" t="s">
        <v>571</v>
      </c>
      <c r="G299" s="23" t="s">
        <v>128</v>
      </c>
      <c r="H299" s="46"/>
      <c r="I299" s="1">
        <v>-409281.92000000004</v>
      </c>
      <c r="J299" s="1">
        <v>0</v>
      </c>
      <c r="K299" s="46"/>
      <c r="L299" s="1">
        <v>0</v>
      </c>
      <c r="M299" s="1">
        <f>L299-N299</f>
        <v>0</v>
      </c>
      <c r="N299" s="5">
        <v>0</v>
      </c>
    </row>
    <row r="300" spans="1:14" ht="11.65" customHeight="1">
      <c r="A300" s="24">
        <v>229</v>
      </c>
      <c r="C300" s="67"/>
      <c r="F300" s="67" t="s">
        <v>571</v>
      </c>
      <c r="G300" s="23" t="s">
        <v>130</v>
      </c>
      <c r="H300" s="46"/>
      <c r="I300" s="1">
        <v>614495568.01999903</v>
      </c>
      <c r="J300" s="1">
        <v>263946538.61455926</v>
      </c>
      <c r="K300" s="46"/>
      <c r="L300" s="1">
        <v>686260060.14568424</v>
      </c>
      <c r="M300" s="1">
        <f>L300-N300</f>
        <v>391488255.60928851</v>
      </c>
      <c r="N300" s="5">
        <v>294771804.53639573</v>
      </c>
    </row>
    <row r="301" spans="1:14" ht="11.65" customHeight="1">
      <c r="A301" s="24">
        <v>230</v>
      </c>
      <c r="C301" s="67"/>
      <c r="F301" s="67" t="s">
        <v>571</v>
      </c>
      <c r="G301" s="23" t="s">
        <v>130</v>
      </c>
      <c r="H301" s="46"/>
      <c r="I301" s="1">
        <v>0</v>
      </c>
      <c r="J301" s="1">
        <v>0</v>
      </c>
      <c r="K301" s="46"/>
      <c r="L301" s="1">
        <v>0</v>
      </c>
      <c r="M301" s="1">
        <f>L301-N301</f>
        <v>0</v>
      </c>
      <c r="N301" s="5">
        <v>0</v>
      </c>
    </row>
    <row r="302" spans="1:14" ht="11.65" customHeight="1">
      <c r="A302" s="24">
        <v>231</v>
      </c>
      <c r="C302" s="67"/>
      <c r="F302" s="67" t="s">
        <v>571</v>
      </c>
      <c r="G302" s="23" t="s">
        <v>130</v>
      </c>
      <c r="H302" s="46"/>
      <c r="I302" s="1">
        <v>0</v>
      </c>
      <c r="J302" s="1">
        <v>0</v>
      </c>
      <c r="K302" s="46"/>
      <c r="L302" s="1">
        <v>0</v>
      </c>
      <c r="M302" s="1">
        <f>L302-N302</f>
        <v>0</v>
      </c>
      <c r="N302" s="5">
        <v>0</v>
      </c>
    </row>
    <row r="303" spans="1:14" ht="11.65" customHeight="1">
      <c r="A303" s="24">
        <v>232</v>
      </c>
      <c r="C303" s="67"/>
      <c r="F303" s="67" t="s">
        <v>571</v>
      </c>
      <c r="G303" s="23" t="s">
        <v>130</v>
      </c>
      <c r="H303" s="46"/>
      <c r="I303" s="1">
        <v>49297564.449999899</v>
      </c>
      <c r="J303" s="1">
        <v>21174963.947473325</v>
      </c>
      <c r="K303" s="46"/>
      <c r="L303" s="1">
        <v>54523788.769999906</v>
      </c>
      <c r="M303" s="1">
        <f>L303-N303</f>
        <v>31103985.492387854</v>
      </c>
      <c r="N303" s="5">
        <v>23419803.277612053</v>
      </c>
    </row>
    <row r="304" spans="1:14" ht="11.65" customHeight="1">
      <c r="A304" s="24">
        <v>233</v>
      </c>
      <c r="C304" s="67"/>
      <c r="H304" s="46" t="s">
        <v>147</v>
      </c>
      <c r="I304" s="6">
        <v>663383850.549999</v>
      </c>
      <c r="J304" s="6">
        <v>285121502.56203258</v>
      </c>
      <c r="K304" s="46"/>
      <c r="L304" s="6">
        <f>SUBTOTAL(9,L299:L303)</f>
        <v>740783848.9156841</v>
      </c>
      <c r="M304" s="6">
        <f>SUBTOTAL(9,M299:M303)</f>
        <v>422592241.10167634</v>
      </c>
      <c r="N304" s="6">
        <f>SUBTOTAL(9,N299:N303)</f>
        <v>318191607.81400776</v>
      </c>
    </row>
    <row r="305" spans="1:14" ht="11.65" customHeight="1">
      <c r="A305" s="24">
        <v>234</v>
      </c>
      <c r="C305" s="67"/>
      <c r="H305" s="46"/>
      <c r="I305" s="1"/>
      <c r="J305" s="1"/>
      <c r="K305" s="46"/>
      <c r="L305" s="1"/>
      <c r="M305" s="1"/>
      <c r="N305" s="1"/>
    </row>
    <row r="306" spans="1:14" ht="11.65" customHeight="1">
      <c r="A306" s="24">
        <v>235</v>
      </c>
      <c r="C306" s="67"/>
      <c r="D306" s="23" t="s">
        <v>151</v>
      </c>
      <c r="H306" s="46"/>
      <c r="I306" s="6">
        <v>684638055.59999895</v>
      </c>
      <c r="J306" s="6">
        <v>294250899.33217984</v>
      </c>
      <c r="K306" s="46"/>
      <c r="L306" s="6">
        <f>SUBTOTAL(9,L291:L304)</f>
        <v>763575964.05202544</v>
      </c>
      <c r="M306" s="6">
        <f>SUBTOTAL(9,M291:M304)</f>
        <v>435594375.29913801</v>
      </c>
      <c r="N306" s="6">
        <f>SUBTOTAL(9,N291:N304)</f>
        <v>327981588.75288737</v>
      </c>
    </row>
    <row r="307" spans="1:14" ht="11.65" customHeight="1">
      <c r="A307" s="24">
        <v>236</v>
      </c>
      <c r="C307" s="67"/>
      <c r="H307" s="46"/>
      <c r="I307" s="1"/>
      <c r="J307" s="1"/>
      <c r="K307" s="46"/>
      <c r="L307" s="1"/>
      <c r="M307" s="1"/>
      <c r="N307" s="1"/>
    </row>
    <row r="308" spans="1:14" ht="11.65" customHeight="1">
      <c r="A308" s="24">
        <v>237</v>
      </c>
      <c r="C308" s="67">
        <v>502</v>
      </c>
      <c r="D308" s="23" t="s">
        <v>152</v>
      </c>
      <c r="H308" s="46"/>
      <c r="I308" s="1"/>
      <c r="J308" s="1"/>
      <c r="K308" s="46"/>
      <c r="L308" s="1"/>
      <c r="M308" s="1"/>
      <c r="N308" s="1"/>
    </row>
    <row r="309" spans="1:14" ht="11.65" customHeight="1">
      <c r="A309" s="24">
        <v>238</v>
      </c>
      <c r="C309" s="67"/>
      <c r="F309" s="67" t="s">
        <v>571</v>
      </c>
      <c r="G309" s="23" t="s">
        <v>132</v>
      </c>
      <c r="H309" s="46"/>
      <c r="I309" s="1">
        <v>31637198.8199999</v>
      </c>
      <c r="J309" s="1">
        <v>13652932.243534576</v>
      </c>
      <c r="K309" s="46"/>
      <c r="L309" s="1">
        <v>33031951.135651294</v>
      </c>
      <c r="M309" s="1">
        <f>L309-N309</f>
        <v>18777117.978877097</v>
      </c>
      <c r="N309" s="5">
        <v>14254833.156774199</v>
      </c>
    </row>
    <row r="310" spans="1:14" ht="11.65" customHeight="1">
      <c r="A310" s="24">
        <v>239</v>
      </c>
      <c r="C310" s="67"/>
      <c r="F310" s="67" t="s">
        <v>571</v>
      </c>
      <c r="G310" s="23" t="s">
        <v>132</v>
      </c>
      <c r="H310" s="46"/>
      <c r="I310" s="1">
        <v>7646027.1799999997</v>
      </c>
      <c r="J310" s="1">
        <v>3299618.6424308745</v>
      </c>
      <c r="K310" s="46"/>
      <c r="L310" s="1">
        <v>8199035.2031443818</v>
      </c>
      <c r="M310" s="1">
        <f>L310-N310</f>
        <v>4660767.7121514687</v>
      </c>
      <c r="N310" s="5">
        <v>3538267.490992913</v>
      </c>
    </row>
    <row r="311" spans="1:14" ht="11.65" customHeight="1">
      <c r="A311" s="24">
        <v>240</v>
      </c>
      <c r="C311" s="67"/>
      <c r="H311" s="46" t="s">
        <v>147</v>
      </c>
      <c r="I311" s="6">
        <v>39283225.999999896</v>
      </c>
      <c r="J311" s="6">
        <v>16952550.885965452</v>
      </c>
      <c r="K311" s="46"/>
      <c r="L311" s="6">
        <f>SUBTOTAL(9,L309:L310)</f>
        <v>41230986.338795677</v>
      </c>
      <c r="M311" s="6">
        <f>SUBTOTAL(9,M309:M310)</f>
        <v>23437885.691028565</v>
      </c>
      <c r="N311" s="6">
        <f>SUBTOTAL(9,N309:N310)</f>
        <v>17793100.647767112</v>
      </c>
    </row>
    <row r="312" spans="1:14" ht="11.65" customHeight="1">
      <c r="A312" s="24">
        <v>241</v>
      </c>
      <c r="C312" s="67"/>
      <c r="H312" s="46"/>
      <c r="I312" s="4"/>
      <c r="J312" s="4"/>
      <c r="K312" s="46"/>
      <c r="L312" s="4"/>
      <c r="M312" s="4"/>
      <c r="N312" s="4"/>
    </row>
    <row r="313" spans="1:14" ht="11.65" customHeight="1">
      <c r="A313" s="24">
        <v>242</v>
      </c>
      <c r="C313" s="67">
        <v>503</v>
      </c>
      <c r="D313" s="23" t="s">
        <v>153</v>
      </c>
      <c r="H313" s="46"/>
      <c r="I313" s="4"/>
      <c r="J313" s="4"/>
      <c r="K313" s="46"/>
      <c r="L313" s="4"/>
      <c r="M313" s="4"/>
      <c r="N313" s="4"/>
    </row>
    <row r="314" spans="1:14" ht="11.65" customHeight="1">
      <c r="A314" s="24">
        <v>243</v>
      </c>
      <c r="C314" s="67"/>
      <c r="F314" s="67" t="s">
        <v>571</v>
      </c>
      <c r="G314" s="23" t="s">
        <v>130</v>
      </c>
      <c r="H314" s="46"/>
      <c r="I314" s="1">
        <v>0</v>
      </c>
      <c r="J314" s="1">
        <v>0</v>
      </c>
      <c r="K314" s="46"/>
      <c r="L314" s="1">
        <v>-3741.5126727530264</v>
      </c>
      <c r="M314" s="1">
        <f>L314-N314</f>
        <v>-2134.4069903837617</v>
      </c>
      <c r="N314" s="5">
        <v>-1607.1056823692647</v>
      </c>
    </row>
    <row r="315" spans="1:14" ht="11.65" customHeight="1">
      <c r="A315" s="24">
        <v>244</v>
      </c>
      <c r="C315" s="67"/>
      <c r="H315" s="46" t="s">
        <v>147</v>
      </c>
      <c r="I315" s="6">
        <v>0</v>
      </c>
      <c r="J315" s="6">
        <v>0</v>
      </c>
      <c r="K315" s="46"/>
      <c r="L315" s="6">
        <f>SUBTOTAL(9,L314)</f>
        <v>-3741.5126727530264</v>
      </c>
      <c r="M315" s="6">
        <f>SUBTOTAL(9,M314)</f>
        <v>-2134.4069903837617</v>
      </c>
      <c r="N315" s="6">
        <f>SUBTOTAL(9,N314)</f>
        <v>-1607.1056823692647</v>
      </c>
    </row>
    <row r="316" spans="1:14" ht="11.65" customHeight="1">
      <c r="A316" s="24">
        <v>245</v>
      </c>
      <c r="C316" s="67"/>
      <c r="H316" s="46"/>
      <c r="I316" s="1"/>
      <c r="J316" s="1"/>
      <c r="K316" s="46"/>
      <c r="L316" s="1"/>
      <c r="M316" s="1"/>
      <c r="N316" s="1"/>
    </row>
    <row r="317" spans="1:14" ht="11.65" customHeight="1">
      <c r="A317" s="24">
        <v>246</v>
      </c>
      <c r="C317" s="67" t="s">
        <v>154</v>
      </c>
      <c r="D317" s="23" t="s">
        <v>155</v>
      </c>
      <c r="H317" s="46"/>
      <c r="I317" s="1"/>
      <c r="J317" s="1"/>
      <c r="K317" s="46"/>
      <c r="L317" s="1"/>
      <c r="M317" s="1"/>
      <c r="N317" s="1"/>
    </row>
    <row r="318" spans="1:14" ht="11.65" customHeight="1">
      <c r="A318" s="24">
        <v>247</v>
      </c>
      <c r="C318" s="67"/>
      <c r="F318" s="67" t="s">
        <v>571</v>
      </c>
      <c r="G318" s="23" t="s">
        <v>130</v>
      </c>
      <c r="H318" s="46"/>
      <c r="I318" s="1">
        <v>3321607.72</v>
      </c>
      <c r="J318" s="1">
        <v>1426742.3655378825</v>
      </c>
      <c r="K318" s="46"/>
      <c r="L318" s="1">
        <v>3483826.9500000007</v>
      </c>
      <c r="M318" s="1">
        <f>L318-N318</f>
        <v>1987405.9627054422</v>
      </c>
      <c r="N318" s="5">
        <v>1496420.9872945584</v>
      </c>
    </row>
    <row r="319" spans="1:14" ht="11.65" customHeight="1">
      <c r="A319" s="24">
        <v>248</v>
      </c>
      <c r="C319" s="67"/>
      <c r="H319" s="46" t="s">
        <v>147</v>
      </c>
      <c r="I319" s="6">
        <v>3321607.72</v>
      </c>
      <c r="J319" s="6">
        <v>1426742.3655378825</v>
      </c>
      <c r="K319" s="46"/>
      <c r="L319" s="6">
        <f>SUBTOTAL(9,L318)</f>
        <v>3483826.9500000007</v>
      </c>
      <c r="M319" s="6">
        <f>SUBTOTAL(9,M318)</f>
        <v>1987405.9627054422</v>
      </c>
      <c r="N319" s="6">
        <f>SUBTOTAL(9,N318)</f>
        <v>1496420.9872945584</v>
      </c>
    </row>
    <row r="320" spans="1:14" ht="11.65" customHeight="1">
      <c r="A320" s="24">
        <v>249</v>
      </c>
      <c r="C320" s="67"/>
      <c r="H320" s="46"/>
      <c r="I320" s="1"/>
      <c r="J320" s="1"/>
      <c r="K320" s="46"/>
      <c r="L320" s="1"/>
      <c r="M320" s="1"/>
      <c r="N320" s="1"/>
    </row>
    <row r="321" spans="1:14" ht="11.65" customHeight="1">
      <c r="A321" s="24">
        <v>250</v>
      </c>
      <c r="C321" s="67">
        <v>505</v>
      </c>
      <c r="D321" s="23" t="s">
        <v>156</v>
      </c>
      <c r="H321" s="46"/>
      <c r="I321" s="1"/>
      <c r="J321" s="1"/>
      <c r="K321" s="46"/>
      <c r="L321" s="1"/>
      <c r="M321" s="1"/>
      <c r="N321" s="1"/>
    </row>
    <row r="322" spans="1:14" ht="11.65" customHeight="1">
      <c r="A322" s="24">
        <v>251</v>
      </c>
      <c r="C322" s="67"/>
      <c r="F322" s="67" t="s">
        <v>571</v>
      </c>
      <c r="G322" s="23" t="s">
        <v>132</v>
      </c>
      <c r="H322" s="46"/>
      <c r="I322" s="1">
        <v>3108225.72</v>
      </c>
      <c r="J322" s="1">
        <v>1341344.8957416771</v>
      </c>
      <c r="K322" s="46"/>
      <c r="L322" s="1">
        <v>3238431.5182425659</v>
      </c>
      <c r="M322" s="1">
        <f>L322-N322</f>
        <v>1840896.7255623112</v>
      </c>
      <c r="N322" s="5">
        <v>1397534.7926802547</v>
      </c>
    </row>
    <row r="323" spans="1:14" ht="11.65" customHeight="1">
      <c r="A323" s="24">
        <v>252</v>
      </c>
      <c r="C323" s="67"/>
      <c r="F323" s="67" t="s">
        <v>571</v>
      </c>
      <c r="G323" s="23" t="s">
        <v>132</v>
      </c>
      <c r="H323" s="46"/>
      <c r="I323" s="1">
        <v>1137585.74</v>
      </c>
      <c r="J323" s="1">
        <v>490921.49775323219</v>
      </c>
      <c r="K323" s="46"/>
      <c r="L323" s="1">
        <v>1219862.9836488564</v>
      </c>
      <c r="M323" s="1">
        <f>L323-N323</f>
        <v>693435.00382324506</v>
      </c>
      <c r="N323" s="5">
        <v>526427.97982561134</v>
      </c>
    </row>
    <row r="324" spans="1:14" ht="11.65" customHeight="1">
      <c r="A324" s="24">
        <v>253</v>
      </c>
      <c r="C324" s="67"/>
      <c r="H324" s="46" t="s">
        <v>147</v>
      </c>
      <c r="I324" s="6">
        <v>4245811.46</v>
      </c>
      <c r="J324" s="6">
        <v>1832266.3934949094</v>
      </c>
      <c r="K324" s="46"/>
      <c r="L324" s="6">
        <f>SUBTOTAL(9,L322:L323)</f>
        <v>4458294.5018914221</v>
      </c>
      <c r="M324" s="6">
        <f>SUBTOTAL(9,M322:M323)</f>
        <v>2534331.7293855562</v>
      </c>
      <c r="N324" s="6">
        <f>SUBTOTAL(9,N322:N323)</f>
        <v>1923962.7725058659</v>
      </c>
    </row>
    <row r="325" spans="1:14" ht="11.65" customHeight="1">
      <c r="A325" s="24">
        <v>254</v>
      </c>
      <c r="C325" s="67"/>
      <c r="H325" s="46"/>
      <c r="I325" s="1"/>
      <c r="J325" s="1"/>
      <c r="K325" s="46"/>
      <c r="L325" s="1"/>
      <c r="M325" s="1"/>
      <c r="N325" s="1"/>
    </row>
    <row r="326" spans="1:14" ht="11.65" customHeight="1">
      <c r="A326" s="24">
        <v>255</v>
      </c>
      <c r="C326" s="67">
        <v>506</v>
      </c>
      <c r="D326" s="23" t="s">
        <v>157</v>
      </c>
      <c r="H326" s="46"/>
      <c r="I326" s="1"/>
      <c r="J326" s="1"/>
      <c r="K326" s="46"/>
      <c r="L326" s="1"/>
      <c r="M326" s="1"/>
      <c r="N326" s="1"/>
    </row>
    <row r="327" spans="1:14" ht="11.65" customHeight="1">
      <c r="A327" s="24">
        <v>256</v>
      </c>
      <c r="C327" s="67"/>
      <c r="F327" s="67" t="s">
        <v>571</v>
      </c>
      <c r="G327" s="23" t="s">
        <v>132</v>
      </c>
      <c r="H327" s="46"/>
      <c r="I327" s="1">
        <v>48802848.390000001</v>
      </c>
      <c r="J327" s="1">
        <v>21060713.565416805</v>
      </c>
      <c r="K327" s="46"/>
      <c r="L327" s="1">
        <v>50028233.040473238</v>
      </c>
      <c r="M327" s="1">
        <f>L327-N327</f>
        <v>28438708.637524184</v>
      </c>
      <c r="N327" s="5">
        <v>21589524.402949054</v>
      </c>
    </row>
    <row r="328" spans="1:14" ht="11.65" customHeight="1">
      <c r="A328" s="24">
        <v>257</v>
      </c>
      <c r="C328" s="67"/>
      <c r="F328" s="67" t="s">
        <v>571</v>
      </c>
      <c r="G328" s="23" t="s">
        <v>130</v>
      </c>
      <c r="H328" s="46"/>
      <c r="I328" s="1">
        <v>0</v>
      </c>
      <c r="J328" s="1">
        <v>0</v>
      </c>
      <c r="K328" s="46"/>
      <c r="L328" s="1">
        <v>0</v>
      </c>
      <c r="M328" s="1">
        <f>L328-N328</f>
        <v>0</v>
      </c>
      <c r="N328" s="5">
        <v>0</v>
      </c>
    </row>
    <row r="329" spans="1:14" ht="11.65" customHeight="1">
      <c r="A329" s="24">
        <v>258</v>
      </c>
      <c r="C329" s="67"/>
      <c r="F329" s="67" t="s">
        <v>571</v>
      </c>
      <c r="G329" s="23" t="s">
        <v>132</v>
      </c>
      <c r="H329" s="46"/>
      <c r="I329" s="1">
        <v>1904601.72</v>
      </c>
      <c r="J329" s="1">
        <v>821924.79751529067</v>
      </c>
      <c r="K329" s="46"/>
      <c r="L329" s="1">
        <v>2042457.5615509399</v>
      </c>
      <c r="M329" s="1">
        <f>L329-N329</f>
        <v>1161041.5153072504</v>
      </c>
      <c r="N329" s="5">
        <v>881416.04624368961</v>
      </c>
    </row>
    <row r="330" spans="1:14" ht="11.65" customHeight="1">
      <c r="A330" s="24">
        <v>259</v>
      </c>
      <c r="C330" s="67"/>
      <c r="H330" s="46" t="s">
        <v>147</v>
      </c>
      <c r="I330" s="6">
        <v>50707450.109999999</v>
      </c>
      <c r="J330" s="6">
        <v>21882638.362932097</v>
      </c>
      <c r="K330" s="46"/>
      <c r="L330" s="6">
        <f>SUBTOTAL(9,L327:L329)</f>
        <v>52070690.602024175</v>
      </c>
      <c r="M330" s="6">
        <f>SUBTOTAL(9,M327:M329)</f>
        <v>29599750.152831435</v>
      </c>
      <c r="N330" s="6">
        <f>SUBTOTAL(9,N327:N329)</f>
        <v>22470940.449192744</v>
      </c>
    </row>
    <row r="331" spans="1:14" ht="11.65" customHeight="1">
      <c r="A331" s="24">
        <v>260</v>
      </c>
      <c r="C331" s="67"/>
      <c r="H331" s="46"/>
      <c r="I331" s="1"/>
      <c r="J331" s="1"/>
      <c r="K331" s="46"/>
      <c r="L331" s="1"/>
      <c r="M331" s="1"/>
      <c r="N331" s="1"/>
    </row>
    <row r="332" spans="1:14" ht="11.65" customHeight="1">
      <c r="A332" s="24">
        <v>261</v>
      </c>
      <c r="C332" s="67">
        <v>507</v>
      </c>
      <c r="D332" s="23" t="s">
        <v>158</v>
      </c>
      <c r="H332" s="46"/>
      <c r="I332" s="1"/>
      <c r="J332" s="1"/>
      <c r="K332" s="46"/>
      <c r="L332" s="1"/>
      <c r="M332" s="1"/>
      <c r="N332" s="1"/>
    </row>
    <row r="333" spans="1:14" ht="11.65" customHeight="1">
      <c r="A333" s="24">
        <v>262</v>
      </c>
      <c r="C333" s="67"/>
      <c r="F333" s="67" t="s">
        <v>571</v>
      </c>
      <c r="G333" s="23" t="s">
        <v>132</v>
      </c>
      <c r="H333" s="46"/>
      <c r="I333" s="1">
        <v>286514.49</v>
      </c>
      <c r="J333" s="1">
        <v>123644.41431799546</v>
      </c>
      <c r="K333" s="46"/>
      <c r="L333" s="1">
        <v>307236.9917629509</v>
      </c>
      <c r="M333" s="1">
        <f>L333-N333</f>
        <v>174649.8479038293</v>
      </c>
      <c r="N333" s="5">
        <v>132587.1438591216</v>
      </c>
    </row>
    <row r="334" spans="1:14" ht="11.65" customHeight="1">
      <c r="A334" s="24">
        <v>263</v>
      </c>
      <c r="C334" s="67"/>
      <c r="F334" s="67" t="s">
        <v>571</v>
      </c>
      <c r="G334" s="23" t="s">
        <v>132</v>
      </c>
      <c r="H334" s="46"/>
      <c r="I334" s="1">
        <v>623.22</v>
      </c>
      <c r="J334" s="1">
        <v>268.94860323211276</v>
      </c>
      <c r="K334" s="46"/>
      <c r="L334" s="1">
        <v>668.29512883102802</v>
      </c>
      <c r="M334" s="1">
        <f>L334-N334</f>
        <v>379.89449751956528</v>
      </c>
      <c r="N334" s="5">
        <v>288.40063131146275</v>
      </c>
    </row>
    <row r="335" spans="1:14" ht="11.65" customHeight="1">
      <c r="A335" s="24">
        <v>264</v>
      </c>
      <c r="C335" s="67"/>
      <c r="H335" s="46" t="s">
        <v>147</v>
      </c>
      <c r="I335" s="6">
        <v>287137.70999999996</v>
      </c>
      <c r="J335" s="6">
        <v>123913.36292122757</v>
      </c>
      <c r="K335" s="46"/>
      <c r="L335" s="6">
        <f>SUBTOTAL(9,L333:L334)</f>
        <v>307905.2868917819</v>
      </c>
      <c r="M335" s="6">
        <f>SUBTOTAL(9,M333:M334)</f>
        <v>175029.74240134886</v>
      </c>
      <c r="N335" s="6">
        <f>SUBTOTAL(9,N333:N334)</f>
        <v>132875.54449043307</v>
      </c>
    </row>
    <row r="336" spans="1:14" ht="11.65" customHeight="1">
      <c r="A336" s="24">
        <v>265</v>
      </c>
      <c r="C336" s="67"/>
      <c r="H336" s="46"/>
      <c r="I336" s="1"/>
      <c r="J336" s="1"/>
      <c r="K336" s="46"/>
      <c r="L336" s="1"/>
      <c r="M336" s="1"/>
      <c r="N336" s="1"/>
    </row>
    <row r="337" spans="1:14" ht="11.65" customHeight="1">
      <c r="A337" s="24">
        <v>266</v>
      </c>
      <c r="C337" s="67">
        <v>510</v>
      </c>
      <c r="D337" s="23" t="s">
        <v>159</v>
      </c>
      <c r="H337" s="46"/>
      <c r="I337" s="1"/>
      <c r="J337" s="1"/>
      <c r="K337" s="46"/>
      <c r="L337" s="1"/>
      <c r="M337" s="1"/>
      <c r="N337" s="1"/>
    </row>
    <row r="338" spans="1:14" ht="11.65" customHeight="1">
      <c r="A338" s="24">
        <v>267</v>
      </c>
      <c r="C338" s="67"/>
      <c r="F338" s="67" t="s">
        <v>571</v>
      </c>
      <c r="G338" s="23" t="s">
        <v>132</v>
      </c>
      <c r="H338" s="46"/>
      <c r="I338" s="1">
        <v>4593089.0699999901</v>
      </c>
      <c r="J338" s="1">
        <v>1982132.9384441786</v>
      </c>
      <c r="K338" s="46"/>
      <c r="L338" s="1">
        <v>295228.48978830036</v>
      </c>
      <c r="M338" s="1">
        <f>L338-N338</f>
        <v>167823.57665507382</v>
      </c>
      <c r="N338" s="5">
        <v>127404.91313322654</v>
      </c>
    </row>
    <row r="339" spans="1:14" ht="11.65" customHeight="1">
      <c r="A339" s="24">
        <v>268</v>
      </c>
      <c r="C339" s="67"/>
      <c r="F339" s="67" t="s">
        <v>571</v>
      </c>
      <c r="G339" s="23" t="s">
        <v>132</v>
      </c>
      <c r="H339" s="46"/>
      <c r="I339" s="1">
        <v>1999842.65</v>
      </c>
      <c r="J339" s="1">
        <v>863025.71708466811</v>
      </c>
      <c r="K339" s="46"/>
      <c r="L339" s="1">
        <v>4027252.0431601331</v>
      </c>
      <c r="M339" s="1">
        <f>L339-N339</f>
        <v>2289304.268904509</v>
      </c>
      <c r="N339" s="5">
        <v>1737947.774255624</v>
      </c>
    </row>
    <row r="340" spans="1:14" ht="11.65" customHeight="1">
      <c r="A340" s="24">
        <v>269</v>
      </c>
      <c r="C340" s="67"/>
      <c r="H340" s="46" t="s">
        <v>147</v>
      </c>
      <c r="I340" s="6">
        <v>6592931.7199999895</v>
      </c>
      <c r="J340" s="6">
        <v>2845158.6555288467</v>
      </c>
      <c r="K340" s="46"/>
      <c r="L340" s="6">
        <f>SUBTOTAL(9,L338:L339)</f>
        <v>4322480.5329484334</v>
      </c>
      <c r="M340" s="6">
        <f>SUBTOTAL(9,M338:M339)</f>
        <v>2457127.845559583</v>
      </c>
      <c r="N340" s="6">
        <f>SUBTOTAL(9,N338:N339)</f>
        <v>1865352.6873888506</v>
      </c>
    </row>
    <row r="341" spans="1:14" ht="11.65" customHeight="1">
      <c r="A341" s="24">
        <v>270</v>
      </c>
      <c r="C341" s="67"/>
      <c r="H341" s="46"/>
      <c r="I341" s="9"/>
      <c r="J341" s="9"/>
      <c r="K341" s="46"/>
      <c r="L341" s="9"/>
      <c r="M341" s="1"/>
      <c r="N341" s="1"/>
    </row>
    <row r="342" spans="1:14" ht="11.65" customHeight="1">
      <c r="A342" s="24">
        <v>271</v>
      </c>
      <c r="C342" s="67"/>
      <c r="E342" s="43"/>
      <c r="H342" s="46"/>
      <c r="I342" s="9"/>
      <c r="J342" s="9"/>
      <c r="K342" s="46"/>
      <c r="L342" s="9"/>
      <c r="M342" s="9"/>
      <c r="N342" s="9"/>
    </row>
    <row r="343" spans="1:14" ht="11.65" customHeight="1">
      <c r="A343" s="24">
        <v>272</v>
      </c>
      <c r="C343" s="70"/>
      <c r="D343" s="71"/>
      <c r="E343" s="72"/>
      <c r="G343" s="71"/>
      <c r="H343" s="73"/>
      <c r="I343" s="10"/>
      <c r="J343" s="10"/>
      <c r="K343" s="73"/>
      <c r="L343" s="10"/>
      <c r="M343" s="10"/>
      <c r="N343" s="10"/>
    </row>
    <row r="344" spans="1:14" ht="11.65" customHeight="1">
      <c r="A344" s="24">
        <v>273</v>
      </c>
      <c r="C344" s="67">
        <v>511</v>
      </c>
      <c r="D344" s="23" t="s">
        <v>160</v>
      </c>
      <c r="H344" s="46"/>
      <c r="I344" s="1"/>
      <c r="J344" s="1"/>
      <c r="K344" s="46"/>
      <c r="L344" s="1"/>
      <c r="M344" s="1"/>
      <c r="N344" s="1"/>
    </row>
    <row r="345" spans="1:14" ht="11.65" customHeight="1">
      <c r="A345" s="24">
        <v>274</v>
      </c>
      <c r="C345" s="67"/>
      <c r="F345" s="67" t="s">
        <v>571</v>
      </c>
      <c r="G345" s="23" t="s">
        <v>132</v>
      </c>
      <c r="H345" s="46"/>
      <c r="I345" s="1">
        <v>23720364.129999898</v>
      </c>
      <c r="J345" s="1">
        <v>10236447.483907098</v>
      </c>
      <c r="K345" s="46"/>
      <c r="L345" s="1">
        <v>24485501.827132374</v>
      </c>
      <c r="M345" s="1">
        <f>L345-N345</f>
        <v>13918861.610443892</v>
      </c>
      <c r="N345" s="5">
        <v>10566640.216688482</v>
      </c>
    </row>
    <row r="346" spans="1:14" ht="11.65" customHeight="1">
      <c r="A346" s="24">
        <v>275</v>
      </c>
      <c r="C346" s="67"/>
      <c r="F346" s="67" t="s">
        <v>571</v>
      </c>
      <c r="G346" s="23" t="s">
        <v>132</v>
      </c>
      <c r="H346" s="46"/>
      <c r="I346" s="1">
        <v>424328.55</v>
      </c>
      <c r="J346" s="1">
        <v>183117.63235134896</v>
      </c>
      <c r="K346" s="46"/>
      <c r="L346" s="1">
        <v>440135.50831887533</v>
      </c>
      <c r="M346" s="1">
        <f>L346-N346</f>
        <v>250196.43352150448</v>
      </c>
      <c r="N346" s="5">
        <v>189939.07479737085</v>
      </c>
    </row>
    <row r="347" spans="1:14" ht="11.65" customHeight="1">
      <c r="A347" s="24">
        <v>276</v>
      </c>
      <c r="C347" s="67"/>
      <c r="H347" s="46" t="s">
        <v>147</v>
      </c>
      <c r="I347" s="6">
        <v>24144692.679999899</v>
      </c>
      <c r="J347" s="6">
        <v>10419565.116258446</v>
      </c>
      <c r="K347" s="46"/>
      <c r="L347" s="6">
        <f>SUBTOTAL(9,L345:L346)</f>
        <v>24925637.335451249</v>
      </c>
      <c r="M347" s="6">
        <f>SUBTOTAL(9,M345:M346)</f>
        <v>14169058.043965396</v>
      </c>
      <c r="N347" s="6">
        <f>SUBTOTAL(9,N345:N346)</f>
        <v>10756579.291485853</v>
      </c>
    </row>
    <row r="348" spans="1:14" ht="11.65" customHeight="1">
      <c r="A348" s="24">
        <v>277</v>
      </c>
      <c r="C348" s="67"/>
      <c r="H348" s="46"/>
      <c r="I348" s="1"/>
      <c r="J348" s="1"/>
      <c r="K348" s="46"/>
      <c r="L348" s="1"/>
      <c r="M348" s="1"/>
      <c r="N348" s="1"/>
    </row>
    <row r="349" spans="1:14" ht="11.65" customHeight="1">
      <c r="A349" s="24">
        <v>278</v>
      </c>
      <c r="C349" s="67">
        <v>512</v>
      </c>
      <c r="D349" s="23" t="s">
        <v>161</v>
      </c>
      <c r="H349" s="46"/>
      <c r="I349" s="1"/>
      <c r="J349" s="1"/>
      <c r="K349" s="46"/>
      <c r="L349" s="1"/>
      <c r="M349" s="1"/>
      <c r="N349" s="1"/>
    </row>
    <row r="350" spans="1:14" ht="11.65" customHeight="1">
      <c r="A350" s="24">
        <v>279</v>
      </c>
      <c r="C350" s="67"/>
      <c r="F350" s="67" t="s">
        <v>571</v>
      </c>
      <c r="G350" s="23" t="s">
        <v>132</v>
      </c>
      <c r="H350" s="46"/>
      <c r="I350" s="1">
        <v>101673678.23999999</v>
      </c>
      <c r="J350" s="1">
        <v>43876951.555019498</v>
      </c>
      <c r="K350" s="46"/>
      <c r="L350" s="1">
        <v>104092661.36665276</v>
      </c>
      <c r="M350" s="1">
        <f>L350-N350</f>
        <v>59171805.358702816</v>
      </c>
      <c r="N350" s="5">
        <v>44920856.007949941</v>
      </c>
    </row>
    <row r="351" spans="1:14" ht="11.65" customHeight="1">
      <c r="A351" s="24">
        <v>280</v>
      </c>
      <c r="C351" s="67"/>
      <c r="F351" s="67" t="s">
        <v>571</v>
      </c>
      <c r="G351" s="23" t="s">
        <v>132</v>
      </c>
      <c r="H351" s="46"/>
      <c r="I351" s="1">
        <v>4835272</v>
      </c>
      <c r="J351" s="1">
        <v>2086646.2094402364</v>
      </c>
      <c r="K351" s="46"/>
      <c r="L351" s="1">
        <v>6879468.3540494014</v>
      </c>
      <c r="M351" s="1">
        <f>L351-N351</f>
        <v>3910655.7280086642</v>
      </c>
      <c r="N351" s="5">
        <v>2968812.6260407371</v>
      </c>
    </row>
    <row r="352" spans="1:14" ht="11.65" customHeight="1">
      <c r="A352" s="24">
        <v>281</v>
      </c>
      <c r="C352" s="67"/>
      <c r="H352" s="46" t="s">
        <v>147</v>
      </c>
      <c r="I352" s="6">
        <v>106508950.23999999</v>
      </c>
      <c r="J352" s="6">
        <v>45963597.764459737</v>
      </c>
      <c r="K352" s="46"/>
      <c r="L352" s="6">
        <f>SUBTOTAL(9,L350:L351)</f>
        <v>110972129.72070216</v>
      </c>
      <c r="M352" s="6">
        <f>SUBTOTAL(9,M350:M351)</f>
        <v>63082461.086711481</v>
      </c>
      <c r="N352" s="6">
        <f>SUBTOTAL(9,N350:N351)</f>
        <v>47889668.633990675</v>
      </c>
    </row>
    <row r="353" spans="1:14" ht="11.65" customHeight="1">
      <c r="A353" s="24">
        <v>282</v>
      </c>
      <c r="C353" s="67"/>
      <c r="H353" s="46"/>
      <c r="I353" s="1"/>
      <c r="J353" s="1"/>
      <c r="K353" s="46"/>
      <c r="L353" s="1"/>
      <c r="M353" s="1"/>
      <c r="N353" s="1"/>
    </row>
    <row r="354" spans="1:14" ht="11.65" customHeight="1">
      <c r="A354" s="24">
        <v>283</v>
      </c>
      <c r="C354" s="67">
        <v>513</v>
      </c>
      <c r="D354" s="23" t="s">
        <v>162</v>
      </c>
      <c r="H354" s="46"/>
      <c r="I354" s="1"/>
      <c r="J354" s="1"/>
      <c r="K354" s="46"/>
      <c r="L354" s="1"/>
      <c r="M354" s="1"/>
      <c r="N354" s="1"/>
    </row>
    <row r="355" spans="1:14" ht="11.65" customHeight="1">
      <c r="A355" s="24">
        <v>284</v>
      </c>
      <c r="C355" s="67"/>
      <c r="F355" s="67" t="s">
        <v>571</v>
      </c>
      <c r="G355" s="23" t="s">
        <v>132</v>
      </c>
      <c r="H355" s="46"/>
      <c r="I355" s="1">
        <v>38873334.609999903</v>
      </c>
      <c r="J355" s="1">
        <v>16775663.563964603</v>
      </c>
      <c r="K355" s="46"/>
      <c r="L355" s="1">
        <v>40129627.597466543</v>
      </c>
      <c r="M355" s="1">
        <f>L355-N355</f>
        <v>22811814.801722713</v>
      </c>
      <c r="N355" s="5">
        <v>17317812.795743831</v>
      </c>
    </row>
    <row r="356" spans="1:14" ht="11.65" customHeight="1">
      <c r="A356" s="24">
        <v>285</v>
      </c>
      <c r="C356" s="67"/>
      <c r="F356" s="67" t="s">
        <v>571</v>
      </c>
      <c r="G356" s="23" t="s">
        <v>132</v>
      </c>
      <c r="H356" s="46"/>
      <c r="I356" s="1">
        <v>643842.37</v>
      </c>
      <c r="J356" s="1">
        <v>277848.1212303089</v>
      </c>
      <c r="K356" s="46"/>
      <c r="L356" s="1">
        <v>667821.78293367603</v>
      </c>
      <c r="M356" s="1">
        <f>L356-N356</f>
        <v>379625.42253447295</v>
      </c>
      <c r="N356" s="5">
        <v>288196.36039920308</v>
      </c>
    </row>
    <row r="357" spans="1:14" ht="11.65" customHeight="1">
      <c r="A357" s="24">
        <v>286</v>
      </c>
      <c r="C357" s="67"/>
      <c r="H357" s="46" t="s">
        <v>147</v>
      </c>
      <c r="I357" s="6">
        <v>39517176.9799999</v>
      </c>
      <c r="J357" s="6">
        <v>17053511.685194913</v>
      </c>
      <c r="K357" s="46"/>
      <c r="L357" s="6">
        <f>SUBTOTAL(9,L355:L356)</f>
        <v>40797449.380400218</v>
      </c>
      <c r="M357" s="6">
        <f>SUBTOTAL(9,M355:M356)</f>
        <v>23191440.224257186</v>
      </c>
      <c r="N357" s="6">
        <f>SUBTOTAL(9,N355:N356)</f>
        <v>17606009.156143032</v>
      </c>
    </row>
    <row r="358" spans="1:14" ht="11.65" customHeight="1">
      <c r="A358" s="24">
        <v>287</v>
      </c>
      <c r="C358" s="67"/>
      <c r="H358" s="46"/>
      <c r="I358" s="1"/>
      <c r="J358" s="1"/>
      <c r="K358" s="46"/>
      <c r="L358" s="1"/>
      <c r="M358" s="1"/>
      <c r="N358" s="1"/>
    </row>
    <row r="359" spans="1:14" ht="11.65" customHeight="1">
      <c r="A359" s="24">
        <v>288</v>
      </c>
      <c r="C359" s="67">
        <v>514</v>
      </c>
      <c r="D359" s="23" t="s">
        <v>163</v>
      </c>
      <c r="H359" s="46"/>
      <c r="I359" s="1"/>
      <c r="J359" s="1"/>
      <c r="K359" s="46"/>
      <c r="L359" s="1"/>
      <c r="M359" s="1"/>
      <c r="N359" s="1"/>
    </row>
    <row r="360" spans="1:14" ht="11.65" customHeight="1">
      <c r="A360" s="24">
        <v>289</v>
      </c>
      <c r="C360" s="67"/>
      <c r="F360" s="67" t="s">
        <v>571</v>
      </c>
      <c r="G360" s="23" t="s">
        <v>132</v>
      </c>
      <c r="H360" s="46"/>
      <c r="I360" s="1">
        <v>10067965.220000001</v>
      </c>
      <c r="J360" s="1">
        <v>4344798.2787915841</v>
      </c>
      <c r="K360" s="46"/>
      <c r="L360" s="1">
        <v>10396805.660305837</v>
      </c>
      <c r="M360" s="1">
        <f>L360-N360</f>
        <v>5910097.3383409157</v>
      </c>
      <c r="N360" s="5">
        <v>4486708.3219649214</v>
      </c>
    </row>
    <row r="361" spans="1:14" ht="11.65" customHeight="1">
      <c r="A361" s="24">
        <v>290</v>
      </c>
      <c r="C361" s="67"/>
      <c r="F361" s="67" t="s">
        <v>571</v>
      </c>
      <c r="G361" s="23" t="s">
        <v>132</v>
      </c>
      <c r="H361" s="46"/>
      <c r="I361" s="1">
        <v>2034629.39</v>
      </c>
      <c r="J361" s="1">
        <v>878037.82377893128</v>
      </c>
      <c r="K361" s="46"/>
      <c r="L361" s="1">
        <v>2110444.4739602455</v>
      </c>
      <c r="M361" s="1">
        <f>L361-N361</f>
        <v>1199688.8925114169</v>
      </c>
      <c r="N361" s="5">
        <v>910755.58144882857</v>
      </c>
    </row>
    <row r="362" spans="1:14" ht="11.65" customHeight="1">
      <c r="A362" s="24">
        <v>291</v>
      </c>
      <c r="C362" s="67"/>
      <c r="H362" s="46" t="s">
        <v>147</v>
      </c>
      <c r="I362" s="6">
        <v>12102594.610000001</v>
      </c>
      <c r="J362" s="6">
        <v>5222836.1025705151</v>
      </c>
      <c r="K362" s="46"/>
      <c r="L362" s="6">
        <f>SUBTOTAL(9,L360:L361)</f>
        <v>12507250.134266082</v>
      </c>
      <c r="M362" s="6">
        <f>SUBTOTAL(9,M360:M361)</f>
        <v>7109786.2308523329</v>
      </c>
      <c r="N362" s="6">
        <f>SUBTOTAL(9,N360:N361)</f>
        <v>5397463.9034137502</v>
      </c>
    </row>
    <row r="363" spans="1:14" ht="11.65" customHeight="1">
      <c r="A363" s="24">
        <v>292</v>
      </c>
      <c r="C363" s="67"/>
      <c r="H363" s="46"/>
      <c r="I363" s="1"/>
      <c r="J363" s="1"/>
      <c r="K363" s="46"/>
      <c r="L363" s="1"/>
      <c r="M363" s="1"/>
      <c r="N363" s="1"/>
    </row>
    <row r="364" spans="1:14" ht="11.65" customHeight="1" thickBot="1">
      <c r="A364" s="24">
        <v>293</v>
      </c>
      <c r="C364" s="68" t="s">
        <v>164</v>
      </c>
      <c r="H364" s="69" t="s">
        <v>147</v>
      </c>
      <c r="I364" s="8">
        <v>991002146.90999866</v>
      </c>
      <c r="J364" s="8">
        <v>426454658.93323791</v>
      </c>
      <c r="K364" s="69"/>
      <c r="L364" s="8">
        <f>SUBTOTAL(9,L286:L362)</f>
        <v>1078919758.8668854</v>
      </c>
      <c r="M364" s="8">
        <f>SUBTOTAL(9,M286:M362)</f>
        <v>614859567.14366424</v>
      </c>
      <c r="N364" s="8">
        <f>SUBTOTAL(9,N286:N362)</f>
        <v>464060191.72322088</v>
      </c>
    </row>
    <row r="365" spans="1:14" ht="11.65" customHeight="1" thickTop="1">
      <c r="A365" s="24">
        <v>294</v>
      </c>
      <c r="C365" s="67">
        <v>517</v>
      </c>
      <c r="D365" s="23" t="s">
        <v>165</v>
      </c>
      <c r="H365" s="46"/>
      <c r="I365" s="1"/>
      <c r="J365" s="1"/>
      <c r="K365" s="46"/>
      <c r="L365" s="1"/>
      <c r="M365" s="1"/>
      <c r="N365" s="1"/>
    </row>
    <row r="366" spans="1:14" ht="11.65" customHeight="1">
      <c r="A366" s="24">
        <v>295</v>
      </c>
      <c r="C366" s="67"/>
      <c r="F366" s="67" t="s">
        <v>571</v>
      </c>
      <c r="G366" s="23" t="s">
        <v>132</v>
      </c>
      <c r="H366" s="46"/>
      <c r="I366" s="1">
        <v>0</v>
      </c>
      <c r="J366" s="1">
        <v>0</v>
      </c>
      <c r="K366" s="46"/>
      <c r="L366" s="1">
        <v>0</v>
      </c>
      <c r="M366" s="1">
        <f>L366-N366</f>
        <v>0</v>
      </c>
      <c r="N366" s="5">
        <v>0</v>
      </c>
    </row>
    <row r="367" spans="1:14" ht="11.65" customHeight="1">
      <c r="A367" s="24">
        <v>296</v>
      </c>
      <c r="C367" s="67"/>
      <c r="H367" s="46" t="s">
        <v>147</v>
      </c>
      <c r="I367" s="6">
        <v>0</v>
      </c>
      <c r="J367" s="6">
        <v>0</v>
      </c>
      <c r="K367" s="46"/>
      <c r="L367" s="6">
        <f>SUBTOTAL(9,L366)</f>
        <v>0</v>
      </c>
      <c r="M367" s="6">
        <f>SUBTOTAL(9,M366)</f>
        <v>0</v>
      </c>
      <c r="N367" s="6">
        <f>SUBTOTAL(9,N366)</f>
        <v>0</v>
      </c>
    </row>
    <row r="368" spans="1:14" ht="11.65" customHeight="1">
      <c r="A368" s="24">
        <v>297</v>
      </c>
      <c r="C368" s="67"/>
      <c r="H368" s="46"/>
      <c r="I368" s="1"/>
      <c r="J368" s="1"/>
      <c r="K368" s="46"/>
      <c r="L368" s="1"/>
      <c r="M368" s="1"/>
      <c r="N368" s="1"/>
    </row>
    <row r="369" spans="1:14" ht="11.65" customHeight="1">
      <c r="A369" s="24">
        <v>298</v>
      </c>
      <c r="C369" s="67">
        <v>518</v>
      </c>
      <c r="D369" s="23" t="s">
        <v>166</v>
      </c>
      <c r="H369" s="46"/>
      <c r="I369" s="1"/>
      <c r="J369" s="1"/>
      <c r="K369" s="46"/>
      <c r="L369" s="1"/>
      <c r="M369" s="1"/>
      <c r="N369" s="1"/>
    </row>
    <row r="370" spans="1:14" ht="11.65" customHeight="1">
      <c r="A370" s="24">
        <v>299</v>
      </c>
      <c r="C370" s="67"/>
      <c r="F370" s="67" t="s">
        <v>571</v>
      </c>
      <c r="G370" s="23" t="s">
        <v>130</v>
      </c>
      <c r="H370" s="46"/>
      <c r="I370" s="1">
        <v>0</v>
      </c>
      <c r="J370" s="1">
        <v>0</v>
      </c>
      <c r="K370" s="46"/>
      <c r="L370" s="1">
        <v>0</v>
      </c>
      <c r="M370" s="1">
        <f>L370-N370</f>
        <v>0</v>
      </c>
      <c r="N370" s="5">
        <v>0</v>
      </c>
    </row>
    <row r="371" spans="1:14" ht="11.65" customHeight="1">
      <c r="A371" s="24">
        <v>300</v>
      </c>
      <c r="C371" s="67"/>
      <c r="H371" s="46"/>
      <c r="I371" s="1"/>
      <c r="J371" s="1"/>
      <c r="K371" s="46"/>
      <c r="L371" s="1"/>
      <c r="M371" s="1"/>
      <c r="N371" s="1"/>
    </row>
    <row r="372" spans="1:14" ht="11.65" customHeight="1">
      <c r="A372" s="24">
        <v>301</v>
      </c>
      <c r="C372" s="67"/>
      <c r="H372" s="46" t="s">
        <v>147</v>
      </c>
      <c r="I372" s="6">
        <v>0</v>
      </c>
      <c r="J372" s="6">
        <v>0</v>
      </c>
      <c r="K372" s="46"/>
      <c r="L372" s="6">
        <f>SUBTOTAL(9,L370)</f>
        <v>0</v>
      </c>
      <c r="M372" s="6">
        <f>SUBTOTAL(9,M370)</f>
        <v>0</v>
      </c>
      <c r="N372" s="6">
        <f>SUBTOTAL(9,N370)</f>
        <v>0</v>
      </c>
    </row>
    <row r="373" spans="1:14" ht="11.65" customHeight="1">
      <c r="A373" s="24">
        <v>302</v>
      </c>
      <c r="C373" s="67"/>
      <c r="H373" s="46"/>
      <c r="I373" s="1"/>
      <c r="J373" s="1"/>
      <c r="K373" s="46"/>
      <c r="L373" s="1"/>
      <c r="M373" s="1"/>
      <c r="N373" s="1"/>
    </row>
    <row r="374" spans="1:14" ht="11.65" customHeight="1">
      <c r="A374" s="24">
        <v>303</v>
      </c>
      <c r="C374" s="67">
        <v>519</v>
      </c>
      <c r="D374" s="23" t="s">
        <v>167</v>
      </c>
      <c r="H374" s="46"/>
      <c r="I374" s="1"/>
      <c r="J374" s="1"/>
      <c r="K374" s="46"/>
      <c r="L374" s="1"/>
      <c r="M374" s="1"/>
      <c r="N374" s="1"/>
    </row>
    <row r="375" spans="1:14" ht="11.65" customHeight="1">
      <c r="A375" s="24">
        <v>304</v>
      </c>
      <c r="C375" s="67"/>
      <c r="F375" s="67" t="s">
        <v>571</v>
      </c>
      <c r="G375" s="23" t="s">
        <v>132</v>
      </c>
      <c r="H375" s="46"/>
      <c r="I375" s="1">
        <v>0</v>
      </c>
      <c r="J375" s="1">
        <v>0</v>
      </c>
      <c r="K375" s="46"/>
      <c r="L375" s="1">
        <v>0</v>
      </c>
      <c r="M375" s="1">
        <f>L375-N375</f>
        <v>0</v>
      </c>
      <c r="N375" s="5">
        <v>0</v>
      </c>
    </row>
    <row r="376" spans="1:14" ht="11.65" customHeight="1">
      <c r="A376" s="24">
        <v>305</v>
      </c>
      <c r="C376" s="67"/>
      <c r="H376" s="46" t="s">
        <v>147</v>
      </c>
      <c r="I376" s="6">
        <v>0</v>
      </c>
      <c r="J376" s="6">
        <v>0</v>
      </c>
      <c r="K376" s="46"/>
      <c r="L376" s="6">
        <f>SUBTOTAL(9,L375)</f>
        <v>0</v>
      </c>
      <c r="M376" s="6">
        <f>SUBTOTAL(9,M375)</f>
        <v>0</v>
      </c>
      <c r="N376" s="6">
        <f>SUBTOTAL(9,N375)</f>
        <v>0</v>
      </c>
    </row>
    <row r="377" spans="1:14" ht="11.65" customHeight="1">
      <c r="A377" s="24">
        <v>306</v>
      </c>
      <c r="C377" s="67"/>
      <c r="H377" s="46"/>
      <c r="I377" s="1"/>
      <c r="J377" s="1"/>
      <c r="K377" s="46"/>
      <c r="L377" s="1"/>
      <c r="M377" s="1"/>
      <c r="N377" s="1"/>
    </row>
    <row r="378" spans="1:14" ht="11.65" customHeight="1">
      <c r="A378" s="24">
        <v>307</v>
      </c>
      <c r="C378" s="67">
        <v>520</v>
      </c>
      <c r="D378" s="23" t="s">
        <v>152</v>
      </c>
      <c r="H378" s="46"/>
      <c r="I378" s="1"/>
      <c r="J378" s="1"/>
      <c r="K378" s="46"/>
      <c r="L378" s="1"/>
      <c r="M378" s="1"/>
      <c r="N378" s="1"/>
    </row>
    <row r="379" spans="1:14" ht="11.65" customHeight="1">
      <c r="A379" s="24">
        <v>308</v>
      </c>
      <c r="C379" s="67"/>
      <c r="F379" s="67" t="s">
        <v>571</v>
      </c>
      <c r="G379" s="23" t="s">
        <v>132</v>
      </c>
      <c r="H379" s="46"/>
      <c r="I379" s="1">
        <v>0</v>
      </c>
      <c r="J379" s="1">
        <v>0</v>
      </c>
      <c r="K379" s="46"/>
      <c r="L379" s="1">
        <v>0</v>
      </c>
      <c r="M379" s="1">
        <f>L379-N379</f>
        <v>0</v>
      </c>
      <c r="N379" s="5">
        <v>0</v>
      </c>
    </row>
    <row r="380" spans="1:14" ht="11.65" customHeight="1">
      <c r="A380" s="24">
        <v>309</v>
      </c>
      <c r="C380" s="67"/>
      <c r="H380" s="46" t="s">
        <v>147</v>
      </c>
      <c r="I380" s="6">
        <v>0</v>
      </c>
      <c r="J380" s="6">
        <v>0</v>
      </c>
      <c r="K380" s="46"/>
      <c r="L380" s="6">
        <f>SUBTOTAL(9,L379)</f>
        <v>0</v>
      </c>
      <c r="M380" s="6">
        <f>SUBTOTAL(9,M379)</f>
        <v>0</v>
      </c>
      <c r="N380" s="6">
        <f>SUBTOTAL(9,N379)</f>
        <v>0</v>
      </c>
    </row>
    <row r="381" spans="1:14" ht="11.65" customHeight="1">
      <c r="A381" s="24">
        <v>310</v>
      </c>
      <c r="C381" s="67"/>
      <c r="H381" s="46"/>
      <c r="I381" s="9"/>
      <c r="J381" s="9"/>
      <c r="K381" s="46"/>
      <c r="L381" s="9"/>
      <c r="M381" s="1"/>
      <c r="N381" s="1"/>
    </row>
    <row r="382" spans="1:14" ht="11.65" customHeight="1">
      <c r="A382" s="24">
        <v>311</v>
      </c>
      <c r="C382" s="67"/>
      <c r="E382" s="43"/>
      <c r="H382" s="46"/>
      <c r="I382" s="9"/>
      <c r="J382" s="9"/>
      <c r="K382" s="46"/>
      <c r="L382" s="9"/>
      <c r="M382" s="9"/>
      <c r="N382" s="9"/>
    </row>
    <row r="383" spans="1:14" ht="11.65" customHeight="1">
      <c r="A383" s="24">
        <v>312</v>
      </c>
      <c r="C383" s="70"/>
      <c r="D383" s="71"/>
      <c r="E383" s="72"/>
      <c r="G383" s="71"/>
      <c r="H383" s="73"/>
      <c r="I383" s="10"/>
      <c r="J383" s="10"/>
      <c r="K383" s="73"/>
      <c r="L383" s="10"/>
      <c r="M383" s="10"/>
      <c r="N383" s="10"/>
    </row>
    <row r="384" spans="1:14" ht="11.65" customHeight="1">
      <c r="A384" s="24">
        <v>313</v>
      </c>
      <c r="C384" s="67">
        <v>523</v>
      </c>
      <c r="D384" s="23" t="s">
        <v>156</v>
      </c>
      <c r="H384" s="46"/>
      <c r="I384" s="1"/>
      <c r="J384" s="1"/>
      <c r="K384" s="46"/>
      <c r="L384" s="1"/>
      <c r="M384" s="1"/>
      <c r="N384" s="1"/>
    </row>
    <row r="385" spans="1:14" ht="11.65" customHeight="1">
      <c r="A385" s="24">
        <v>314</v>
      </c>
      <c r="C385" s="67"/>
      <c r="F385" s="67" t="s">
        <v>571</v>
      </c>
      <c r="G385" s="23" t="s">
        <v>132</v>
      </c>
      <c r="H385" s="46"/>
      <c r="I385" s="1">
        <v>0</v>
      </c>
      <c r="J385" s="1">
        <v>0</v>
      </c>
      <c r="K385" s="46"/>
      <c r="L385" s="1">
        <v>0</v>
      </c>
      <c r="M385" s="1">
        <f>L385-N385</f>
        <v>0</v>
      </c>
      <c r="N385" s="5">
        <v>0</v>
      </c>
    </row>
    <row r="386" spans="1:14" ht="11.65" customHeight="1">
      <c r="A386" s="24">
        <v>315</v>
      </c>
      <c r="C386" s="67"/>
      <c r="H386" s="46" t="s">
        <v>147</v>
      </c>
      <c r="I386" s="6">
        <v>0</v>
      </c>
      <c r="J386" s="6">
        <v>0</v>
      </c>
      <c r="K386" s="46"/>
      <c r="L386" s="6">
        <f>SUBTOTAL(9,L385)</f>
        <v>0</v>
      </c>
      <c r="M386" s="6">
        <f>SUBTOTAL(9,M385)</f>
        <v>0</v>
      </c>
      <c r="N386" s="6">
        <f>SUBTOTAL(9,N385)</f>
        <v>0</v>
      </c>
    </row>
    <row r="387" spans="1:14" ht="11.65" customHeight="1">
      <c r="A387" s="24">
        <v>316</v>
      </c>
      <c r="C387" s="67"/>
      <c r="H387" s="46"/>
      <c r="I387" s="1"/>
      <c r="J387" s="1"/>
      <c r="K387" s="46"/>
      <c r="L387" s="1"/>
      <c r="M387" s="1"/>
      <c r="N387" s="1"/>
    </row>
    <row r="388" spans="1:14" ht="11.65" customHeight="1">
      <c r="A388" s="24">
        <v>317</v>
      </c>
      <c r="C388" s="67">
        <v>524</v>
      </c>
      <c r="D388" s="23" t="s">
        <v>168</v>
      </c>
      <c r="H388" s="46"/>
      <c r="I388" s="1"/>
      <c r="J388" s="1"/>
      <c r="K388" s="46"/>
      <c r="L388" s="1"/>
      <c r="M388" s="1"/>
      <c r="N388" s="1"/>
    </row>
    <row r="389" spans="1:14" ht="11.65" customHeight="1">
      <c r="A389" s="24">
        <v>318</v>
      </c>
      <c r="C389" s="67"/>
      <c r="F389" s="67" t="s">
        <v>571</v>
      </c>
      <c r="G389" s="23" t="s">
        <v>132</v>
      </c>
      <c r="H389" s="46"/>
      <c r="I389" s="1">
        <v>0</v>
      </c>
      <c r="J389" s="1">
        <v>0</v>
      </c>
      <c r="K389" s="46"/>
      <c r="L389" s="1">
        <v>0</v>
      </c>
      <c r="M389" s="1">
        <f>L389-N389</f>
        <v>0</v>
      </c>
      <c r="N389" s="5">
        <v>0</v>
      </c>
    </row>
    <row r="390" spans="1:14" ht="11.65" customHeight="1">
      <c r="A390" s="24">
        <v>319</v>
      </c>
      <c r="C390" s="67"/>
      <c r="H390" s="46" t="s">
        <v>147</v>
      </c>
      <c r="I390" s="6">
        <v>0</v>
      </c>
      <c r="J390" s="6">
        <v>0</v>
      </c>
      <c r="K390" s="46"/>
      <c r="L390" s="6">
        <f>SUBTOTAL(9,L389)</f>
        <v>0</v>
      </c>
      <c r="M390" s="6">
        <f>SUBTOTAL(9,M389)</f>
        <v>0</v>
      </c>
      <c r="N390" s="6">
        <f>SUBTOTAL(9,N389)</f>
        <v>0</v>
      </c>
    </row>
    <row r="391" spans="1:14" ht="11.65" customHeight="1">
      <c r="A391" s="24">
        <v>320</v>
      </c>
      <c r="C391" s="67"/>
      <c r="H391" s="46"/>
      <c r="I391" s="1"/>
      <c r="J391" s="1"/>
      <c r="K391" s="46"/>
      <c r="L391" s="1"/>
      <c r="M391" s="1"/>
      <c r="N391" s="1"/>
    </row>
    <row r="392" spans="1:14" ht="11.65" customHeight="1">
      <c r="A392" s="24">
        <v>321</v>
      </c>
      <c r="C392" s="67">
        <v>528</v>
      </c>
      <c r="D392" s="23" t="s">
        <v>169</v>
      </c>
      <c r="H392" s="46"/>
      <c r="I392" s="1"/>
      <c r="J392" s="1"/>
      <c r="K392" s="46"/>
      <c r="L392" s="1"/>
      <c r="M392" s="1"/>
      <c r="N392" s="1"/>
    </row>
    <row r="393" spans="1:14" ht="11.65" customHeight="1">
      <c r="A393" s="24">
        <v>322</v>
      </c>
      <c r="C393" s="67"/>
      <c r="F393" s="67" t="s">
        <v>571</v>
      </c>
      <c r="G393" s="23" t="s">
        <v>132</v>
      </c>
      <c r="H393" s="46"/>
      <c r="I393" s="1">
        <v>0</v>
      </c>
      <c r="J393" s="1">
        <v>0</v>
      </c>
      <c r="K393" s="46"/>
      <c r="L393" s="1">
        <v>0</v>
      </c>
      <c r="M393" s="1">
        <f>L393-N393</f>
        <v>0</v>
      </c>
      <c r="N393" s="5">
        <v>0</v>
      </c>
    </row>
    <row r="394" spans="1:14" ht="11.65" customHeight="1">
      <c r="A394" s="24">
        <v>323</v>
      </c>
      <c r="C394" s="67"/>
      <c r="H394" s="46" t="s">
        <v>147</v>
      </c>
      <c r="I394" s="6">
        <v>0</v>
      </c>
      <c r="J394" s="6">
        <v>0</v>
      </c>
      <c r="K394" s="46"/>
      <c r="L394" s="6">
        <f>SUBTOTAL(9,L393)</f>
        <v>0</v>
      </c>
      <c r="M394" s="6">
        <f>SUBTOTAL(9,M393)</f>
        <v>0</v>
      </c>
      <c r="N394" s="6">
        <f>SUBTOTAL(9,N393)</f>
        <v>0</v>
      </c>
    </row>
    <row r="395" spans="1:14" ht="11.65" customHeight="1">
      <c r="A395" s="24">
        <v>324</v>
      </c>
      <c r="C395" s="67"/>
      <c r="H395" s="46"/>
      <c r="I395" s="1"/>
      <c r="J395" s="1"/>
      <c r="K395" s="46"/>
      <c r="L395" s="1"/>
      <c r="M395" s="1"/>
      <c r="N395" s="1"/>
    </row>
    <row r="396" spans="1:14" ht="11.65" customHeight="1">
      <c r="A396" s="24">
        <v>325</v>
      </c>
      <c r="C396" s="67">
        <v>529</v>
      </c>
      <c r="D396" s="23" t="s">
        <v>160</v>
      </c>
      <c r="H396" s="46"/>
      <c r="I396" s="1"/>
      <c r="J396" s="1"/>
      <c r="K396" s="46"/>
      <c r="L396" s="1"/>
      <c r="M396" s="1"/>
      <c r="N396" s="1"/>
    </row>
    <row r="397" spans="1:14" ht="11.65" customHeight="1">
      <c r="A397" s="24">
        <v>326</v>
      </c>
      <c r="C397" s="67"/>
      <c r="F397" s="67" t="s">
        <v>571</v>
      </c>
      <c r="G397" s="23" t="s">
        <v>132</v>
      </c>
      <c r="H397" s="46"/>
      <c r="I397" s="1">
        <v>0</v>
      </c>
      <c r="J397" s="1">
        <v>0</v>
      </c>
      <c r="K397" s="46"/>
      <c r="L397" s="1">
        <v>0</v>
      </c>
      <c r="M397" s="1">
        <f>L397-N397</f>
        <v>0</v>
      </c>
      <c r="N397" s="5">
        <v>0</v>
      </c>
    </row>
    <row r="398" spans="1:14" ht="11.65" customHeight="1">
      <c r="A398" s="24">
        <v>327</v>
      </c>
      <c r="C398" s="67"/>
      <c r="H398" s="46" t="s">
        <v>147</v>
      </c>
      <c r="I398" s="6">
        <v>0</v>
      </c>
      <c r="J398" s="6">
        <v>0</v>
      </c>
      <c r="K398" s="46"/>
      <c r="L398" s="6">
        <f>SUBTOTAL(9,L397)</f>
        <v>0</v>
      </c>
      <c r="M398" s="6">
        <f>SUBTOTAL(9,M397)</f>
        <v>0</v>
      </c>
      <c r="N398" s="6">
        <f>SUBTOTAL(9,N397)</f>
        <v>0</v>
      </c>
    </row>
    <row r="399" spans="1:14" ht="11.65" customHeight="1">
      <c r="A399" s="24">
        <v>328</v>
      </c>
      <c r="C399" s="67"/>
      <c r="H399" s="46"/>
      <c r="I399" s="1"/>
      <c r="J399" s="1"/>
      <c r="K399" s="46"/>
      <c r="L399" s="1"/>
      <c r="M399" s="1"/>
      <c r="N399" s="1"/>
    </row>
    <row r="400" spans="1:14" ht="11.65" customHeight="1">
      <c r="A400" s="24">
        <v>329</v>
      </c>
      <c r="C400" s="67">
        <v>530</v>
      </c>
      <c r="D400" s="23" t="s">
        <v>170</v>
      </c>
      <c r="H400" s="46"/>
      <c r="I400" s="1"/>
      <c r="J400" s="1"/>
      <c r="K400" s="46"/>
      <c r="L400" s="1"/>
      <c r="M400" s="1"/>
      <c r="N400" s="1"/>
    </row>
    <row r="401" spans="1:14" ht="11.65" customHeight="1">
      <c r="A401" s="24">
        <v>330</v>
      </c>
      <c r="C401" s="67"/>
      <c r="F401" s="67" t="s">
        <v>571</v>
      </c>
      <c r="G401" s="23" t="s">
        <v>132</v>
      </c>
      <c r="H401" s="46"/>
      <c r="I401" s="1">
        <v>0</v>
      </c>
      <c r="J401" s="1">
        <v>0</v>
      </c>
      <c r="K401" s="46"/>
      <c r="L401" s="1">
        <v>0</v>
      </c>
      <c r="M401" s="1">
        <f>L401-N401</f>
        <v>0</v>
      </c>
      <c r="N401" s="5">
        <v>0</v>
      </c>
    </row>
    <row r="402" spans="1:14" ht="11.65" customHeight="1">
      <c r="A402" s="24">
        <v>331</v>
      </c>
      <c r="C402" s="67"/>
      <c r="H402" s="46" t="s">
        <v>147</v>
      </c>
      <c r="I402" s="6">
        <v>0</v>
      </c>
      <c r="J402" s="6">
        <v>0</v>
      </c>
      <c r="K402" s="46"/>
      <c r="L402" s="6">
        <f>SUBTOTAL(9,L401)</f>
        <v>0</v>
      </c>
      <c r="M402" s="6">
        <f>SUBTOTAL(9,M401)</f>
        <v>0</v>
      </c>
      <c r="N402" s="6">
        <f>SUBTOTAL(9,N401)</f>
        <v>0</v>
      </c>
    </row>
    <row r="403" spans="1:14" ht="11.65" customHeight="1">
      <c r="A403" s="24">
        <v>332</v>
      </c>
      <c r="C403" s="67"/>
      <c r="H403" s="46"/>
      <c r="I403" s="1"/>
      <c r="J403" s="1"/>
      <c r="K403" s="46"/>
      <c r="L403" s="1"/>
      <c r="M403" s="1"/>
      <c r="N403" s="1"/>
    </row>
    <row r="404" spans="1:14" ht="11.65" customHeight="1">
      <c r="A404" s="24">
        <v>333</v>
      </c>
      <c r="C404" s="67">
        <v>531</v>
      </c>
      <c r="D404" s="23" t="s">
        <v>162</v>
      </c>
      <c r="H404" s="46"/>
      <c r="I404" s="1"/>
      <c r="J404" s="1"/>
      <c r="K404" s="46"/>
      <c r="L404" s="1"/>
      <c r="M404" s="1"/>
      <c r="N404" s="1"/>
    </row>
    <row r="405" spans="1:14" ht="11.65" customHeight="1">
      <c r="A405" s="24">
        <v>334</v>
      </c>
      <c r="C405" s="67"/>
      <c r="F405" s="67" t="s">
        <v>571</v>
      </c>
      <c r="G405" s="23" t="s">
        <v>132</v>
      </c>
      <c r="H405" s="46"/>
      <c r="I405" s="1">
        <v>0</v>
      </c>
      <c r="J405" s="1">
        <v>0</v>
      </c>
      <c r="K405" s="46"/>
      <c r="L405" s="1">
        <v>0</v>
      </c>
      <c r="M405" s="1">
        <f>L405-N405</f>
        <v>0</v>
      </c>
      <c r="N405" s="5">
        <v>0</v>
      </c>
    </row>
    <row r="406" spans="1:14" ht="11.65" customHeight="1">
      <c r="A406" s="24">
        <v>335</v>
      </c>
      <c r="C406" s="67"/>
      <c r="H406" s="46" t="s">
        <v>147</v>
      </c>
      <c r="I406" s="6">
        <v>0</v>
      </c>
      <c r="J406" s="6">
        <v>0</v>
      </c>
      <c r="K406" s="46"/>
      <c r="L406" s="6">
        <f>SUBTOTAL(9,L405)</f>
        <v>0</v>
      </c>
      <c r="M406" s="6">
        <f>SUBTOTAL(9,M405)</f>
        <v>0</v>
      </c>
      <c r="N406" s="6">
        <f>SUBTOTAL(9,N405)</f>
        <v>0</v>
      </c>
    </row>
    <row r="407" spans="1:14" ht="11.65" customHeight="1">
      <c r="A407" s="24">
        <v>336</v>
      </c>
      <c r="C407" s="67"/>
      <c r="H407" s="46"/>
      <c r="I407" s="1"/>
      <c r="J407" s="1"/>
      <c r="K407" s="46"/>
      <c r="L407" s="1"/>
      <c r="M407" s="1"/>
      <c r="N407" s="1"/>
    </row>
    <row r="408" spans="1:14" ht="11.65" customHeight="1">
      <c r="A408" s="24">
        <v>337</v>
      </c>
      <c r="C408" s="67">
        <v>532</v>
      </c>
      <c r="D408" s="23" t="s">
        <v>171</v>
      </c>
      <c r="H408" s="46"/>
      <c r="I408" s="1"/>
      <c r="J408" s="1"/>
      <c r="K408" s="46"/>
      <c r="L408" s="1"/>
      <c r="M408" s="1"/>
      <c r="N408" s="1"/>
    </row>
    <row r="409" spans="1:14" ht="11.65" customHeight="1">
      <c r="A409" s="24">
        <v>338</v>
      </c>
      <c r="C409" s="67"/>
      <c r="F409" s="67" t="s">
        <v>571</v>
      </c>
      <c r="G409" s="23" t="s">
        <v>132</v>
      </c>
      <c r="H409" s="46"/>
      <c r="I409" s="1">
        <v>0</v>
      </c>
      <c r="J409" s="1">
        <v>0</v>
      </c>
      <c r="K409" s="46"/>
      <c r="L409" s="1">
        <v>0</v>
      </c>
      <c r="M409" s="1">
        <f>L409-N409</f>
        <v>0</v>
      </c>
      <c r="N409" s="5">
        <v>0</v>
      </c>
    </row>
    <row r="410" spans="1:14" ht="11.65" customHeight="1">
      <c r="A410" s="24">
        <v>339</v>
      </c>
      <c r="C410" s="67"/>
      <c r="H410" s="46" t="s">
        <v>147</v>
      </c>
      <c r="I410" s="6">
        <v>0</v>
      </c>
      <c r="J410" s="6">
        <v>0</v>
      </c>
      <c r="K410" s="46"/>
      <c r="L410" s="6">
        <f>SUBTOTAL(9,L409)</f>
        <v>0</v>
      </c>
      <c r="M410" s="6">
        <f>SUBTOTAL(9,M409)</f>
        <v>0</v>
      </c>
      <c r="N410" s="6">
        <f>SUBTOTAL(9,N409)</f>
        <v>0</v>
      </c>
    </row>
    <row r="411" spans="1:14" ht="11.65" customHeight="1">
      <c r="A411" s="24">
        <v>340</v>
      </c>
      <c r="C411" s="67"/>
      <c r="H411" s="46"/>
      <c r="I411" s="1"/>
      <c r="J411" s="1"/>
      <c r="K411" s="46"/>
      <c r="L411" s="1"/>
      <c r="M411" s="1"/>
      <c r="N411" s="1"/>
    </row>
    <row r="412" spans="1:14" ht="11.65" customHeight="1" thickBot="1">
      <c r="A412" s="24">
        <v>341</v>
      </c>
      <c r="C412" s="68" t="s">
        <v>172</v>
      </c>
      <c r="H412" s="69" t="s">
        <v>147</v>
      </c>
      <c r="I412" s="8">
        <v>0</v>
      </c>
      <c r="J412" s="8">
        <v>0</v>
      </c>
      <c r="K412" s="69"/>
      <c r="L412" s="8">
        <f>SUBTOTAL(9,L365:L410)</f>
        <v>0</v>
      </c>
      <c r="M412" s="8">
        <f>SUBTOTAL(9,M365:M410)</f>
        <v>0</v>
      </c>
      <c r="N412" s="8">
        <f>SUBTOTAL(9,N365:N410)</f>
        <v>0</v>
      </c>
    </row>
    <row r="413" spans="1:14" ht="11.65" customHeight="1" thickTop="1">
      <c r="A413" s="24">
        <v>342</v>
      </c>
      <c r="C413" s="67"/>
      <c r="H413" s="46"/>
      <c r="I413" s="1"/>
      <c r="J413" s="1"/>
      <c r="K413" s="46"/>
      <c r="L413" s="1"/>
      <c r="M413" s="1"/>
      <c r="N413" s="1"/>
    </row>
    <row r="414" spans="1:14" ht="11.65" customHeight="1">
      <c r="A414" s="24">
        <v>343</v>
      </c>
      <c r="C414" s="67">
        <v>535</v>
      </c>
      <c r="D414" s="23" t="s">
        <v>165</v>
      </c>
      <c r="H414" s="46"/>
      <c r="I414" s="1"/>
      <c r="J414" s="1"/>
      <c r="K414" s="46"/>
      <c r="L414" s="1"/>
      <c r="M414" s="1"/>
      <c r="N414" s="1"/>
    </row>
    <row r="415" spans="1:14" ht="11.65" customHeight="1">
      <c r="A415" s="24">
        <v>344</v>
      </c>
      <c r="C415" s="67"/>
      <c r="F415" s="67" t="s">
        <v>571</v>
      </c>
      <c r="G415" s="23" t="s">
        <v>133</v>
      </c>
      <c r="H415" s="46"/>
      <c r="I415" s="1">
        <v>0</v>
      </c>
      <c r="J415" s="1">
        <v>0</v>
      </c>
      <c r="K415" s="46"/>
      <c r="L415" s="1">
        <v>0</v>
      </c>
      <c r="M415" s="1">
        <f>L415-N415</f>
        <v>0</v>
      </c>
      <c r="N415" s="5">
        <v>0</v>
      </c>
    </row>
    <row r="416" spans="1:14" ht="11.65" customHeight="1">
      <c r="A416" s="24">
        <v>345</v>
      </c>
      <c r="C416" s="67"/>
      <c r="F416" s="67" t="s">
        <v>571</v>
      </c>
      <c r="G416" s="23" t="s">
        <v>132</v>
      </c>
      <c r="H416" s="46"/>
      <c r="I416" s="1">
        <v>5436999.0864100009</v>
      </c>
      <c r="J416" s="1">
        <v>2346319.6143644983</v>
      </c>
      <c r="K416" s="46"/>
      <c r="L416" s="1">
        <v>8850809.5711427182</v>
      </c>
      <c r="M416" s="1">
        <f>L416-N416</f>
        <v>5031270.9304825198</v>
      </c>
      <c r="N416" s="5">
        <v>3819538.6406601984</v>
      </c>
    </row>
    <row r="417" spans="1:14" ht="11.65" customHeight="1">
      <c r="A417" s="24">
        <v>346</v>
      </c>
      <c r="C417" s="67"/>
      <c r="F417" s="67" t="s">
        <v>571</v>
      </c>
      <c r="G417" s="23" t="s">
        <v>132</v>
      </c>
      <c r="H417" s="46"/>
      <c r="I417" s="1">
        <v>-924195.86890000012</v>
      </c>
      <c r="J417" s="1">
        <v>-398833.77948965662</v>
      </c>
      <c r="K417" s="46"/>
      <c r="L417" s="1">
        <v>-639833.73342064652</v>
      </c>
      <c r="M417" s="1">
        <f>L417-N417</f>
        <v>-363715.52652056172</v>
      </c>
      <c r="N417" s="5">
        <v>-276118.2069000848</v>
      </c>
    </row>
    <row r="418" spans="1:14" ht="11.65" customHeight="1">
      <c r="A418" s="24">
        <v>347</v>
      </c>
      <c r="C418" s="67"/>
      <c r="H418" s="46"/>
      <c r="I418" s="1"/>
      <c r="J418" s="1"/>
      <c r="K418" s="46"/>
      <c r="L418" s="1"/>
      <c r="M418" s="1"/>
      <c r="N418" s="1"/>
    </row>
    <row r="419" spans="1:14" ht="11.65" customHeight="1">
      <c r="A419" s="24">
        <v>348</v>
      </c>
      <c r="C419" s="67"/>
      <c r="H419" s="46" t="s">
        <v>147</v>
      </c>
      <c r="I419" s="6">
        <v>4512803.2175100008</v>
      </c>
      <c r="J419" s="6">
        <v>1947485.8348748416</v>
      </c>
      <c r="K419" s="46"/>
      <c r="L419" s="6">
        <f>SUBTOTAL(9,L415:L418)</f>
        <v>8210975.8377220714</v>
      </c>
      <c r="M419" s="6">
        <f>SUBTOTAL(9,M415:M418)</f>
        <v>4667555.4039619584</v>
      </c>
      <c r="N419" s="6">
        <f>SUBTOTAL(9,N415:N418)</f>
        <v>3543420.4337601135</v>
      </c>
    </row>
    <row r="420" spans="1:14" ht="11.65" customHeight="1">
      <c r="A420" s="24">
        <v>349</v>
      </c>
      <c r="C420" s="67"/>
      <c r="H420" s="46"/>
      <c r="I420" s="1"/>
      <c r="J420" s="1"/>
      <c r="K420" s="46"/>
      <c r="L420" s="1"/>
      <c r="M420" s="1"/>
      <c r="N420" s="1"/>
    </row>
    <row r="421" spans="1:14" ht="11.65" customHeight="1">
      <c r="A421" s="24">
        <v>350</v>
      </c>
      <c r="C421" s="67">
        <v>536</v>
      </c>
      <c r="D421" s="23" t="s">
        <v>173</v>
      </c>
      <c r="H421" s="46"/>
      <c r="I421" s="1"/>
      <c r="J421" s="1"/>
      <c r="K421" s="46"/>
      <c r="L421" s="1"/>
      <c r="M421" s="1"/>
      <c r="N421" s="1"/>
    </row>
    <row r="422" spans="1:14" ht="11.65" customHeight="1">
      <c r="A422" s="24">
        <v>351</v>
      </c>
      <c r="C422" s="67"/>
      <c r="F422" s="67" t="s">
        <v>571</v>
      </c>
      <c r="G422" s="23" t="s">
        <v>133</v>
      </c>
      <c r="H422" s="46"/>
      <c r="I422" s="1">
        <v>0</v>
      </c>
      <c r="J422" s="1">
        <v>0</v>
      </c>
      <c r="K422" s="46"/>
      <c r="L422" s="1">
        <v>0</v>
      </c>
      <c r="M422" s="1">
        <f>L422-N422</f>
        <v>0</v>
      </c>
      <c r="N422" s="5">
        <v>0</v>
      </c>
    </row>
    <row r="423" spans="1:14" ht="11.65" customHeight="1">
      <c r="A423" s="24">
        <v>352</v>
      </c>
      <c r="C423" s="67"/>
      <c r="F423" s="67" t="s">
        <v>571</v>
      </c>
      <c r="G423" s="23" t="s">
        <v>132</v>
      </c>
      <c r="H423" s="46"/>
      <c r="I423" s="1">
        <v>199929.81</v>
      </c>
      <c r="J423" s="1">
        <v>86279.071826901709</v>
      </c>
      <c r="K423" s="46"/>
      <c r="L423" s="1">
        <v>210223.06031151715</v>
      </c>
      <c r="M423" s="1">
        <f>L423-N423</f>
        <v>119501.96914312922</v>
      </c>
      <c r="N423" s="5">
        <v>90721.091168387939</v>
      </c>
    </row>
    <row r="424" spans="1:14" ht="11.65" customHeight="1">
      <c r="A424" s="24">
        <v>353</v>
      </c>
      <c r="C424" s="67"/>
      <c r="F424" s="67" t="s">
        <v>571</v>
      </c>
      <c r="G424" s="23" t="s">
        <v>132</v>
      </c>
      <c r="H424" s="46"/>
      <c r="I424" s="1">
        <v>0</v>
      </c>
      <c r="J424" s="1">
        <v>0</v>
      </c>
      <c r="K424" s="46"/>
      <c r="L424" s="1">
        <v>0</v>
      </c>
      <c r="M424" s="1">
        <f>L424-N424</f>
        <v>0</v>
      </c>
      <c r="N424" s="5">
        <v>0</v>
      </c>
    </row>
    <row r="425" spans="1:14" ht="11.65" customHeight="1">
      <c r="A425" s="24">
        <v>354</v>
      </c>
      <c r="C425" s="67"/>
      <c r="H425" s="46"/>
      <c r="I425" s="1"/>
      <c r="J425" s="1"/>
      <c r="K425" s="46"/>
      <c r="L425" s="1"/>
      <c r="M425" s="1"/>
      <c r="N425" s="1"/>
    </row>
    <row r="426" spans="1:14" ht="11.65" customHeight="1">
      <c r="A426" s="24">
        <v>355</v>
      </c>
      <c r="C426" s="67"/>
      <c r="H426" s="46" t="s">
        <v>147</v>
      </c>
      <c r="I426" s="6">
        <v>199929.81</v>
      </c>
      <c r="J426" s="6">
        <v>86279.071826901709</v>
      </c>
      <c r="K426" s="46"/>
      <c r="L426" s="6">
        <f>SUBTOTAL(9,L422:L425)</f>
        <v>210223.06031151715</v>
      </c>
      <c r="M426" s="6">
        <f>SUBTOTAL(9,M422:M425)</f>
        <v>119501.96914312922</v>
      </c>
      <c r="N426" s="6">
        <f>SUBTOTAL(9,N422:N425)</f>
        <v>90721.091168387939</v>
      </c>
    </row>
    <row r="427" spans="1:14" ht="11.65" customHeight="1">
      <c r="A427" s="24">
        <v>356</v>
      </c>
      <c r="C427" s="67"/>
      <c r="H427" s="46"/>
      <c r="I427" s="1"/>
      <c r="J427" s="1"/>
      <c r="K427" s="46"/>
      <c r="L427" s="1"/>
      <c r="M427" s="1"/>
      <c r="N427" s="1"/>
    </row>
    <row r="428" spans="1:14" ht="11.65" customHeight="1">
      <c r="A428" s="24">
        <v>357</v>
      </c>
      <c r="C428" s="67">
        <v>537</v>
      </c>
      <c r="D428" s="23" t="s">
        <v>174</v>
      </c>
      <c r="H428" s="46"/>
      <c r="I428" s="1"/>
      <c r="J428" s="1"/>
      <c r="K428" s="46"/>
      <c r="L428" s="1"/>
      <c r="M428" s="1"/>
      <c r="N428" s="1"/>
    </row>
    <row r="429" spans="1:14" ht="11.65" customHeight="1">
      <c r="A429" s="24">
        <v>358</v>
      </c>
      <c r="C429" s="67"/>
      <c r="F429" s="67" t="s">
        <v>571</v>
      </c>
      <c r="G429" s="23" t="s">
        <v>133</v>
      </c>
      <c r="H429" s="46"/>
      <c r="I429" s="1">
        <v>0</v>
      </c>
      <c r="J429" s="1">
        <v>0</v>
      </c>
      <c r="K429" s="46"/>
      <c r="L429" s="1">
        <v>0</v>
      </c>
      <c r="M429" s="1">
        <f>L429-N429</f>
        <v>0</v>
      </c>
      <c r="N429" s="5">
        <v>0</v>
      </c>
    </row>
    <row r="430" spans="1:14" ht="11.65" customHeight="1">
      <c r="A430" s="24">
        <v>359</v>
      </c>
      <c r="C430" s="67"/>
      <c r="F430" s="67" t="s">
        <v>571</v>
      </c>
      <c r="G430" s="23" t="s">
        <v>132</v>
      </c>
      <c r="H430" s="46"/>
      <c r="I430" s="1">
        <v>3376625.51</v>
      </c>
      <c r="J430" s="1">
        <v>1457171.9690517318</v>
      </c>
      <c r="K430" s="46"/>
      <c r="L430" s="1">
        <v>3840724.9572440796</v>
      </c>
      <c r="M430" s="1">
        <f>L430-N430</f>
        <v>2183272.3519850839</v>
      </c>
      <c r="N430" s="5">
        <v>1657452.6052589954</v>
      </c>
    </row>
    <row r="431" spans="1:14" ht="11.65" customHeight="1">
      <c r="A431" s="24">
        <v>360</v>
      </c>
      <c r="C431" s="67"/>
      <c r="F431" s="67" t="s">
        <v>571</v>
      </c>
      <c r="G431" s="23" t="s">
        <v>132</v>
      </c>
      <c r="H431" s="46"/>
      <c r="I431" s="1">
        <v>259907.14132</v>
      </c>
      <c r="J431" s="1">
        <v>112162.09785960869</v>
      </c>
      <c r="K431" s="46"/>
      <c r="L431" s="1">
        <v>275974.46109360812</v>
      </c>
      <c r="M431" s="1">
        <f>L431-N431</f>
        <v>156878.5626326137</v>
      </c>
      <c r="N431" s="5">
        <v>119095.89846099442</v>
      </c>
    </row>
    <row r="432" spans="1:14" ht="11.65" customHeight="1">
      <c r="A432" s="24">
        <v>361</v>
      </c>
      <c r="C432" s="67"/>
      <c r="H432" s="46"/>
      <c r="I432" s="1"/>
      <c r="J432" s="1"/>
      <c r="K432" s="46"/>
      <c r="L432" s="1"/>
      <c r="M432" s="1"/>
      <c r="N432" s="1"/>
    </row>
    <row r="433" spans="1:14" ht="11.65" customHeight="1">
      <c r="A433" s="24">
        <v>362</v>
      </c>
      <c r="C433" s="67"/>
      <c r="H433" s="46" t="s">
        <v>147</v>
      </c>
      <c r="I433" s="6">
        <v>3636532.6513199997</v>
      </c>
      <c r="J433" s="6">
        <v>1569334.0669113405</v>
      </c>
      <c r="K433" s="46"/>
      <c r="L433" s="6">
        <f>SUBTOTAL(9,L429:L432)</f>
        <v>4116699.4183376878</v>
      </c>
      <c r="M433" s="6">
        <f>SUBTOTAL(9,M429:M432)</f>
        <v>2340150.9146176977</v>
      </c>
      <c r="N433" s="6">
        <f>SUBTOTAL(9,N429:N432)</f>
        <v>1776548.5037199899</v>
      </c>
    </row>
    <row r="434" spans="1:14" ht="11.65" customHeight="1">
      <c r="A434" s="24">
        <v>363</v>
      </c>
      <c r="C434" s="67"/>
      <c r="H434" s="46"/>
      <c r="I434" s="1"/>
      <c r="J434" s="1"/>
      <c r="K434" s="46"/>
      <c r="L434" s="1"/>
      <c r="M434" s="1"/>
      <c r="N434" s="1"/>
    </row>
    <row r="435" spans="1:14" ht="11.65" customHeight="1">
      <c r="A435" s="24">
        <v>364</v>
      </c>
      <c r="C435" s="67">
        <v>538</v>
      </c>
      <c r="D435" s="23" t="s">
        <v>156</v>
      </c>
      <c r="H435" s="46"/>
      <c r="I435" s="1"/>
      <c r="J435" s="1"/>
      <c r="K435" s="46"/>
      <c r="L435" s="1"/>
      <c r="M435" s="1"/>
      <c r="N435" s="1"/>
    </row>
    <row r="436" spans="1:14" ht="11.65" customHeight="1">
      <c r="A436" s="24">
        <v>365</v>
      </c>
      <c r="C436" s="67"/>
      <c r="F436" s="67" t="s">
        <v>571</v>
      </c>
      <c r="G436" s="23" t="s">
        <v>133</v>
      </c>
      <c r="H436" s="46"/>
      <c r="I436" s="1">
        <v>0</v>
      </c>
      <c r="J436" s="1">
        <v>0</v>
      </c>
      <c r="K436" s="46"/>
      <c r="L436" s="1">
        <v>0</v>
      </c>
      <c r="M436" s="1">
        <f>L436-N436</f>
        <v>0</v>
      </c>
      <c r="N436" s="5">
        <v>0</v>
      </c>
    </row>
    <row r="437" spans="1:14" ht="11.65" customHeight="1">
      <c r="A437" s="24">
        <v>366</v>
      </c>
      <c r="C437" s="67"/>
      <c r="F437" s="67" t="s">
        <v>571</v>
      </c>
      <c r="G437" s="23" t="s">
        <v>132</v>
      </c>
      <c r="H437" s="46"/>
      <c r="I437" s="1">
        <v>0</v>
      </c>
      <c r="J437" s="1">
        <v>0</v>
      </c>
      <c r="K437" s="46"/>
      <c r="L437" s="1">
        <v>0</v>
      </c>
      <c r="M437" s="1">
        <f>L437-N437</f>
        <v>0</v>
      </c>
      <c r="N437" s="5">
        <v>0</v>
      </c>
    </row>
    <row r="438" spans="1:14" ht="11.65" customHeight="1">
      <c r="A438" s="24">
        <v>367</v>
      </c>
      <c r="C438" s="67"/>
      <c r="F438" s="67" t="s">
        <v>571</v>
      </c>
      <c r="G438" s="23" t="s">
        <v>132</v>
      </c>
      <c r="H438" s="46"/>
      <c r="I438" s="1">
        <v>0</v>
      </c>
      <c r="J438" s="1">
        <v>0</v>
      </c>
      <c r="K438" s="46"/>
      <c r="L438" s="1">
        <v>0</v>
      </c>
      <c r="M438" s="1">
        <f>L438-N438</f>
        <v>0</v>
      </c>
      <c r="N438" s="5">
        <v>0</v>
      </c>
    </row>
    <row r="439" spans="1:14" ht="11.65" customHeight="1">
      <c r="A439" s="24">
        <v>368</v>
      </c>
      <c r="C439" s="67"/>
      <c r="H439" s="46"/>
      <c r="I439" s="1"/>
      <c r="J439" s="1"/>
      <c r="K439" s="46"/>
      <c r="L439" s="1"/>
      <c r="M439" s="1"/>
      <c r="N439" s="1"/>
    </row>
    <row r="440" spans="1:14" ht="11.65" customHeight="1">
      <c r="A440" s="24">
        <v>369</v>
      </c>
      <c r="C440" s="67"/>
      <c r="H440" s="46" t="s">
        <v>147</v>
      </c>
      <c r="I440" s="6">
        <v>0</v>
      </c>
      <c r="J440" s="6">
        <v>0</v>
      </c>
      <c r="K440" s="46"/>
      <c r="L440" s="6">
        <f>SUBTOTAL(9,L436:L439)</f>
        <v>0</v>
      </c>
      <c r="M440" s="6">
        <f>SUBTOTAL(9,M436:M439)</f>
        <v>0</v>
      </c>
      <c r="N440" s="6">
        <f>SUBTOTAL(9,N436:N439)</f>
        <v>0</v>
      </c>
    </row>
    <row r="441" spans="1:14" ht="11.65" customHeight="1">
      <c r="A441" s="24">
        <v>370</v>
      </c>
      <c r="C441" s="67"/>
      <c r="H441" s="46"/>
      <c r="I441" s="1"/>
      <c r="J441" s="1"/>
      <c r="K441" s="46"/>
      <c r="L441" s="1"/>
      <c r="M441" s="1"/>
      <c r="N441" s="1"/>
    </row>
    <row r="442" spans="1:14" ht="11.65" customHeight="1">
      <c r="A442" s="24">
        <v>371</v>
      </c>
      <c r="C442" s="67">
        <v>539</v>
      </c>
      <c r="D442" s="23" t="s">
        <v>175</v>
      </c>
      <c r="H442" s="46"/>
      <c r="I442" s="1"/>
      <c r="J442" s="1"/>
      <c r="K442" s="46"/>
      <c r="L442" s="1"/>
      <c r="M442" s="1"/>
      <c r="N442" s="1"/>
    </row>
    <row r="443" spans="1:14" ht="11.65" customHeight="1">
      <c r="A443" s="24">
        <v>372</v>
      </c>
      <c r="C443" s="67"/>
      <c r="F443" s="67" t="s">
        <v>571</v>
      </c>
      <c r="G443" s="23" t="s">
        <v>133</v>
      </c>
      <c r="H443" s="46"/>
      <c r="I443" s="1">
        <v>0</v>
      </c>
      <c r="J443" s="1">
        <v>0</v>
      </c>
      <c r="K443" s="46"/>
      <c r="L443" s="1">
        <v>0</v>
      </c>
      <c r="M443" s="1">
        <f>L443-N443</f>
        <v>0</v>
      </c>
      <c r="N443" s="5">
        <v>0</v>
      </c>
    </row>
    <row r="444" spans="1:14" ht="11.65" customHeight="1">
      <c r="A444" s="24">
        <v>373</v>
      </c>
      <c r="C444" s="67"/>
      <c r="F444" s="67" t="s">
        <v>571</v>
      </c>
      <c r="G444" s="23" t="s">
        <v>132</v>
      </c>
      <c r="H444" s="46"/>
      <c r="I444" s="1">
        <v>19787088.6599999</v>
      </c>
      <c r="J444" s="1">
        <v>8539055.0000592899</v>
      </c>
      <c r="K444" s="46"/>
      <c r="L444" s="1">
        <v>20468285.942482986</v>
      </c>
      <c r="M444" s="1">
        <f>L444-N444</f>
        <v>11635262.427855266</v>
      </c>
      <c r="N444" s="5">
        <v>8833023.5146277193</v>
      </c>
    </row>
    <row r="445" spans="1:14" ht="11.65" customHeight="1">
      <c r="A445" s="24">
        <v>374</v>
      </c>
      <c r="C445" s="67"/>
      <c r="F445" s="67" t="s">
        <v>571</v>
      </c>
      <c r="G445" s="23" t="s">
        <v>132</v>
      </c>
      <c r="H445" s="46"/>
      <c r="I445" s="1">
        <v>7388752.9332879996</v>
      </c>
      <c r="J445" s="1">
        <v>3188592.7618416985</v>
      </c>
      <c r="K445" s="46"/>
      <c r="L445" s="1">
        <v>7580056.1367098056</v>
      </c>
      <c r="M445" s="1">
        <f>L445-N445</f>
        <v>4308907.0875953566</v>
      </c>
      <c r="N445" s="5">
        <v>3271149.0491144489</v>
      </c>
    </row>
    <row r="446" spans="1:14" ht="11.65" customHeight="1">
      <c r="A446" s="24">
        <v>375</v>
      </c>
      <c r="C446" s="67"/>
      <c r="H446" s="46"/>
      <c r="I446" s="1"/>
      <c r="J446" s="1"/>
      <c r="K446" s="46"/>
      <c r="L446" s="1"/>
      <c r="M446" s="1"/>
      <c r="N446" s="1"/>
    </row>
    <row r="447" spans="1:14" ht="11.65" customHeight="1">
      <c r="A447" s="24">
        <v>376</v>
      </c>
      <c r="C447" s="67"/>
      <c r="H447" s="46"/>
      <c r="I447" s="1"/>
      <c r="J447" s="1"/>
      <c r="K447" s="46"/>
      <c r="L447" s="1"/>
      <c r="M447" s="1"/>
      <c r="N447" s="1"/>
    </row>
    <row r="448" spans="1:14" ht="11.65" customHeight="1">
      <c r="A448" s="24">
        <v>377</v>
      </c>
      <c r="C448" s="67"/>
      <c r="H448" s="46" t="s">
        <v>147</v>
      </c>
      <c r="I448" s="6">
        <v>27175841.5932879</v>
      </c>
      <c r="J448" s="6">
        <v>11727647.761900987</v>
      </c>
      <c r="K448" s="46"/>
      <c r="L448" s="6">
        <f>SUBTOTAL(9,L443:L446)</f>
        <v>28048342.079192791</v>
      </c>
      <c r="M448" s="6">
        <f>SUBTOTAL(9,M443:M446)</f>
        <v>15944169.515450623</v>
      </c>
      <c r="N448" s="6">
        <f>SUBTOTAL(9,N443:N446)</f>
        <v>12104172.563742168</v>
      </c>
    </row>
    <row r="449" spans="1:14" ht="11.65" customHeight="1">
      <c r="A449" s="24">
        <v>378</v>
      </c>
      <c r="C449" s="67"/>
      <c r="H449" s="46"/>
      <c r="I449" s="1"/>
      <c r="J449" s="1"/>
      <c r="K449" s="46"/>
      <c r="L449" s="1"/>
      <c r="M449" s="1"/>
      <c r="N449" s="1"/>
    </row>
    <row r="450" spans="1:14" ht="11.65" customHeight="1">
      <c r="A450" s="24">
        <v>379</v>
      </c>
      <c r="C450" s="67">
        <v>540</v>
      </c>
      <c r="D450" s="23" t="s">
        <v>176</v>
      </c>
      <c r="H450" s="46"/>
      <c r="I450" s="1"/>
      <c r="J450" s="1"/>
      <c r="K450" s="46"/>
      <c r="L450" s="1"/>
      <c r="M450" s="1"/>
      <c r="N450" s="1"/>
    </row>
    <row r="451" spans="1:14" ht="11.65" customHeight="1">
      <c r="A451" s="24">
        <v>380</v>
      </c>
      <c r="C451" s="67"/>
      <c r="F451" s="67" t="s">
        <v>571</v>
      </c>
      <c r="G451" s="23" t="s">
        <v>133</v>
      </c>
      <c r="H451" s="46"/>
      <c r="I451" s="1">
        <v>0</v>
      </c>
      <c r="J451" s="1">
        <v>0</v>
      </c>
      <c r="K451" s="46"/>
      <c r="L451" s="1">
        <v>0</v>
      </c>
      <c r="M451" s="1">
        <f>L451-N451</f>
        <v>0</v>
      </c>
      <c r="N451" s="5">
        <v>0</v>
      </c>
    </row>
    <row r="452" spans="1:14" ht="11.65" customHeight="1">
      <c r="A452" s="24">
        <v>381</v>
      </c>
      <c r="C452" s="67"/>
      <c r="F452" s="67" t="s">
        <v>571</v>
      </c>
      <c r="G452" s="23" t="s">
        <v>132</v>
      </c>
      <c r="H452" s="46"/>
      <c r="I452" s="1">
        <v>158963.43</v>
      </c>
      <c r="J452" s="1">
        <v>68600.161200676681</v>
      </c>
      <c r="K452" s="46"/>
      <c r="L452" s="1">
        <v>178969.83540643594</v>
      </c>
      <c r="M452" s="1">
        <f>L452-N452</f>
        <v>101735.97376328896</v>
      </c>
      <c r="N452" s="5">
        <v>77233.861643146985</v>
      </c>
    </row>
    <row r="453" spans="1:14" ht="11.65" customHeight="1">
      <c r="A453" s="24">
        <v>382</v>
      </c>
      <c r="C453" s="67"/>
      <c r="F453" s="67" t="s">
        <v>571</v>
      </c>
      <c r="G453" s="23" t="s">
        <v>132</v>
      </c>
      <c r="H453" s="46"/>
      <c r="I453" s="1">
        <v>983.33</v>
      </c>
      <c r="J453" s="1">
        <v>424.35292515682011</v>
      </c>
      <c r="K453" s="46"/>
      <c r="L453" s="1">
        <v>1054.7602274432563</v>
      </c>
      <c r="M453" s="1">
        <f>L453-N453</f>
        <v>599.58181546089168</v>
      </c>
      <c r="N453" s="5">
        <v>455.17841198236471</v>
      </c>
    </row>
    <row r="454" spans="1:14" ht="11.65" customHeight="1">
      <c r="A454" s="24">
        <v>383</v>
      </c>
      <c r="C454" s="67"/>
      <c r="H454" s="46"/>
      <c r="I454" s="1"/>
      <c r="J454" s="1"/>
      <c r="K454" s="46"/>
      <c r="L454" s="1"/>
      <c r="M454" s="1"/>
      <c r="N454" s="1"/>
    </row>
    <row r="455" spans="1:14" ht="11.65" customHeight="1">
      <c r="A455" s="24">
        <v>384</v>
      </c>
      <c r="C455" s="67"/>
      <c r="H455" s="46" t="s">
        <v>147</v>
      </c>
      <c r="I455" s="6">
        <v>159946.75999999998</v>
      </c>
      <c r="J455" s="6">
        <v>69024.514125833506</v>
      </c>
      <c r="K455" s="46"/>
      <c r="L455" s="6">
        <f>SUBTOTAL(9,L451:L454)</f>
        <v>180024.59563387919</v>
      </c>
      <c r="M455" s="6">
        <f>SUBTOTAL(9,M451:M454)</f>
        <v>102335.55557874985</v>
      </c>
      <c r="N455" s="6">
        <f>SUBTOTAL(9,N451:N454)</f>
        <v>77689.040055129357</v>
      </c>
    </row>
    <row r="456" spans="1:14" ht="11.65" customHeight="1">
      <c r="A456" s="24">
        <v>385</v>
      </c>
      <c r="C456" s="67"/>
      <c r="H456" s="46"/>
      <c r="I456" s="1"/>
      <c r="J456" s="1"/>
      <c r="K456" s="46"/>
      <c r="L456" s="1"/>
      <c r="M456" s="1"/>
      <c r="N456" s="1"/>
    </row>
    <row r="457" spans="1:14" ht="11.65" customHeight="1">
      <c r="A457" s="24">
        <v>386</v>
      </c>
      <c r="C457" s="67">
        <v>541</v>
      </c>
      <c r="D457" s="23" t="s">
        <v>159</v>
      </c>
      <c r="H457" s="46"/>
      <c r="I457" s="1"/>
      <c r="J457" s="1"/>
      <c r="K457" s="46"/>
      <c r="L457" s="1"/>
      <c r="M457" s="1"/>
      <c r="N457" s="1"/>
    </row>
    <row r="458" spans="1:14" ht="11.65" customHeight="1">
      <c r="A458" s="24">
        <v>387</v>
      </c>
      <c r="C458" s="67"/>
      <c r="F458" s="67" t="s">
        <v>571</v>
      </c>
      <c r="G458" s="23" t="s">
        <v>133</v>
      </c>
      <c r="H458" s="46"/>
      <c r="I458" s="1">
        <v>0</v>
      </c>
      <c r="J458" s="1">
        <v>0</v>
      </c>
      <c r="K458" s="46"/>
      <c r="L458" s="1">
        <v>0</v>
      </c>
      <c r="M458" s="1">
        <f>L458-N458</f>
        <v>0</v>
      </c>
      <c r="N458" s="5">
        <v>0</v>
      </c>
    </row>
    <row r="459" spans="1:14" ht="11.65" customHeight="1">
      <c r="A459" s="24">
        <v>388</v>
      </c>
      <c r="C459" s="67"/>
      <c r="F459" s="67" t="s">
        <v>571</v>
      </c>
      <c r="G459" s="23" t="s">
        <v>132</v>
      </c>
      <c r="H459" s="46"/>
      <c r="I459" s="1">
        <v>1691.4</v>
      </c>
      <c r="J459" s="1">
        <v>729.9182752588099</v>
      </c>
      <c r="K459" s="46"/>
      <c r="L459" s="1">
        <v>1732.0254905103632</v>
      </c>
      <c r="M459" s="1">
        <f>L459-N459</f>
        <v>984.57541439730983</v>
      </c>
      <c r="N459" s="5">
        <v>747.45007611305334</v>
      </c>
    </row>
    <row r="460" spans="1:14" ht="11.65" customHeight="1">
      <c r="A460" s="24">
        <v>389</v>
      </c>
      <c r="C460" s="67"/>
      <c r="F460" s="67" t="s">
        <v>571</v>
      </c>
      <c r="G460" s="23" t="s">
        <v>132</v>
      </c>
      <c r="H460" s="46"/>
      <c r="I460" s="1">
        <v>0</v>
      </c>
      <c r="J460" s="1">
        <v>0</v>
      </c>
      <c r="K460" s="46"/>
      <c r="L460" s="1">
        <v>0</v>
      </c>
      <c r="M460" s="1">
        <f>L460-N460</f>
        <v>0</v>
      </c>
      <c r="N460" s="5">
        <v>0</v>
      </c>
    </row>
    <row r="461" spans="1:14" ht="11.65" customHeight="1">
      <c r="A461" s="24">
        <v>390</v>
      </c>
      <c r="C461" s="67"/>
      <c r="H461" s="46"/>
      <c r="I461" s="1"/>
      <c r="J461" s="1"/>
      <c r="K461" s="46"/>
      <c r="L461" s="1"/>
      <c r="M461" s="1"/>
      <c r="N461" s="1"/>
    </row>
    <row r="462" spans="1:14" ht="11.65" customHeight="1">
      <c r="A462" s="24">
        <v>391</v>
      </c>
      <c r="C462" s="67"/>
      <c r="H462" s="46" t="s">
        <v>147</v>
      </c>
      <c r="I462" s="6">
        <v>1691.4</v>
      </c>
      <c r="J462" s="6">
        <v>729.9182752588099</v>
      </c>
      <c r="K462" s="46"/>
      <c r="L462" s="6">
        <f>SUBTOTAL(9,L458:L461)</f>
        <v>1732.0254905103632</v>
      </c>
      <c r="M462" s="6">
        <f>SUBTOTAL(9,M458:M461)</f>
        <v>984.57541439730983</v>
      </c>
      <c r="N462" s="6">
        <f>SUBTOTAL(9,N458:N461)</f>
        <v>747.45007611305334</v>
      </c>
    </row>
    <row r="463" spans="1:14" ht="11.65" customHeight="1">
      <c r="A463" s="24">
        <v>392</v>
      </c>
      <c r="C463" s="67"/>
      <c r="H463" s="46"/>
      <c r="I463" s="1"/>
      <c r="J463" s="1"/>
      <c r="K463" s="46"/>
      <c r="L463" s="1"/>
      <c r="M463" s="1"/>
      <c r="N463" s="1"/>
    </row>
    <row r="464" spans="1:14" ht="11.65" customHeight="1">
      <c r="A464" s="24">
        <v>393</v>
      </c>
      <c r="C464" s="67">
        <v>542</v>
      </c>
      <c r="D464" s="23" t="s">
        <v>160</v>
      </c>
      <c r="H464" s="46"/>
      <c r="I464" s="1"/>
      <c r="J464" s="1"/>
      <c r="K464" s="46"/>
      <c r="L464" s="1"/>
      <c r="M464" s="1"/>
      <c r="N464" s="1"/>
    </row>
    <row r="465" spans="1:14" ht="11.65" customHeight="1">
      <c r="A465" s="24">
        <v>394</v>
      </c>
      <c r="C465" s="67"/>
      <c r="F465" s="67" t="s">
        <v>571</v>
      </c>
      <c r="G465" s="23" t="s">
        <v>133</v>
      </c>
      <c r="H465" s="46"/>
      <c r="I465" s="1">
        <v>0</v>
      </c>
      <c r="J465" s="1">
        <v>0</v>
      </c>
      <c r="K465" s="46"/>
      <c r="L465" s="1">
        <v>0</v>
      </c>
      <c r="M465" s="1">
        <f>L465-N465</f>
        <v>0</v>
      </c>
      <c r="N465" s="5">
        <v>0</v>
      </c>
    </row>
    <row r="466" spans="1:14" ht="11.65" customHeight="1">
      <c r="A466" s="24">
        <v>395</v>
      </c>
      <c r="C466" s="67"/>
      <c r="F466" s="67" t="s">
        <v>571</v>
      </c>
      <c r="G466" s="23" t="s">
        <v>132</v>
      </c>
      <c r="H466" s="46"/>
      <c r="I466" s="1">
        <v>1028907.6</v>
      </c>
      <c r="J466" s="1">
        <v>444021.79306650197</v>
      </c>
      <c r="K466" s="46"/>
      <c r="L466" s="1">
        <v>1060914.9236462337</v>
      </c>
      <c r="M466" s="1">
        <f>L466-N466</f>
        <v>603080.4721479537</v>
      </c>
      <c r="N466" s="5">
        <v>457834.45149828005</v>
      </c>
    </row>
    <row r="467" spans="1:14" ht="11.65" customHeight="1">
      <c r="A467" s="24">
        <v>396</v>
      </c>
      <c r="C467" s="67"/>
      <c r="F467" s="67" t="s">
        <v>571</v>
      </c>
      <c r="G467" s="23" t="s">
        <v>132</v>
      </c>
      <c r="H467" s="46"/>
      <c r="I467" s="1">
        <v>22385.71</v>
      </c>
      <c r="J467" s="1">
        <v>9660.4817510014727</v>
      </c>
      <c r="K467" s="46"/>
      <c r="L467" s="1">
        <v>21606.107266414951</v>
      </c>
      <c r="M467" s="1">
        <f>L467-N467</f>
        <v>12282.060588539558</v>
      </c>
      <c r="N467" s="5">
        <v>9324.0466778753926</v>
      </c>
    </row>
    <row r="468" spans="1:14" ht="11.65" customHeight="1">
      <c r="A468" s="24">
        <v>397</v>
      </c>
      <c r="C468" s="67"/>
      <c r="H468" s="46"/>
      <c r="I468" s="1"/>
      <c r="J468" s="1"/>
      <c r="K468" s="46"/>
      <c r="L468" s="1"/>
      <c r="M468" s="1"/>
      <c r="N468" s="1"/>
    </row>
    <row r="469" spans="1:14" ht="11.65" customHeight="1">
      <c r="A469" s="24">
        <v>398</v>
      </c>
      <c r="C469" s="67"/>
      <c r="H469" s="46" t="s">
        <v>147</v>
      </c>
      <c r="I469" s="6">
        <v>1051293.31</v>
      </c>
      <c r="J469" s="6">
        <v>453682.27481750346</v>
      </c>
      <c r="K469" s="46"/>
      <c r="L469" s="6">
        <f>SUBTOTAL(9,L465:L468)</f>
        <v>1082521.0309126487</v>
      </c>
      <c r="M469" s="6">
        <f>SUBTOTAL(9,M465:M468)</f>
        <v>615362.53273649327</v>
      </c>
      <c r="N469" s="6">
        <f>SUBTOTAL(9,N465:N468)</f>
        <v>467158.49817615544</v>
      </c>
    </row>
    <row r="470" spans="1:14" ht="11.65" customHeight="1">
      <c r="A470" s="24">
        <v>399</v>
      </c>
      <c r="C470" s="67"/>
      <c r="H470" s="46"/>
      <c r="I470" s="1"/>
      <c r="J470" s="1"/>
      <c r="K470" s="46"/>
      <c r="L470" s="1"/>
      <c r="M470" s="1"/>
      <c r="N470" s="1"/>
    </row>
    <row r="471" spans="1:14" ht="11.65" customHeight="1">
      <c r="A471" s="24">
        <v>400</v>
      </c>
      <c r="C471" s="67"/>
      <c r="H471" s="46"/>
      <c r="I471" s="9"/>
      <c r="J471" s="9"/>
      <c r="K471" s="46"/>
      <c r="L471" s="9"/>
      <c r="M471" s="1"/>
      <c r="N471" s="1"/>
    </row>
    <row r="472" spans="1:14" ht="11.65" customHeight="1">
      <c r="A472" s="24">
        <v>401</v>
      </c>
      <c r="C472" s="67"/>
      <c r="E472" s="43"/>
      <c r="H472" s="46"/>
      <c r="I472" s="9"/>
      <c r="J472" s="9"/>
      <c r="K472" s="46"/>
      <c r="L472" s="9"/>
      <c r="M472" s="9"/>
      <c r="N472" s="9"/>
    </row>
    <row r="473" spans="1:14" ht="11.65" customHeight="1">
      <c r="A473" s="24">
        <v>402</v>
      </c>
      <c r="C473" s="70"/>
      <c r="D473" s="71"/>
      <c r="E473" s="72"/>
      <c r="G473" s="71"/>
      <c r="H473" s="73"/>
      <c r="I473" s="10"/>
      <c r="J473" s="10"/>
      <c r="K473" s="73"/>
      <c r="L473" s="10"/>
      <c r="M473" s="10"/>
      <c r="N473" s="10"/>
    </row>
    <row r="474" spans="1:14" ht="11.65" customHeight="1">
      <c r="A474" s="24">
        <v>403</v>
      </c>
      <c r="C474" s="67">
        <v>543</v>
      </c>
      <c r="D474" s="23" t="s">
        <v>177</v>
      </c>
      <c r="H474" s="46"/>
      <c r="I474" s="1"/>
      <c r="J474" s="1"/>
      <c r="K474" s="46"/>
      <c r="L474" s="1"/>
      <c r="M474" s="1"/>
      <c r="N474" s="1"/>
    </row>
    <row r="475" spans="1:14" ht="11.65" customHeight="1">
      <c r="A475" s="24">
        <v>404</v>
      </c>
      <c r="C475" s="67"/>
      <c r="F475" s="67" t="s">
        <v>571</v>
      </c>
      <c r="G475" s="23" t="s">
        <v>133</v>
      </c>
      <c r="H475" s="46"/>
      <c r="I475" s="1">
        <v>0</v>
      </c>
      <c r="J475" s="1">
        <v>0</v>
      </c>
      <c r="K475" s="46"/>
      <c r="L475" s="1">
        <v>0</v>
      </c>
      <c r="M475" s="1">
        <f>L475-N475</f>
        <v>0</v>
      </c>
      <c r="N475" s="5">
        <v>0</v>
      </c>
    </row>
    <row r="476" spans="1:14" ht="11.65" customHeight="1">
      <c r="A476" s="24">
        <v>405</v>
      </c>
      <c r="C476" s="67"/>
      <c r="F476" s="67" t="s">
        <v>571</v>
      </c>
      <c r="G476" s="23" t="s">
        <v>132</v>
      </c>
      <c r="H476" s="46"/>
      <c r="I476" s="1">
        <v>1391013.23</v>
      </c>
      <c r="J476" s="1">
        <v>600287.32275262277</v>
      </c>
      <c r="K476" s="46"/>
      <c r="L476" s="1">
        <v>1439427.1973071687</v>
      </c>
      <c r="M476" s="1">
        <f>L476-N476</f>
        <v>818246.98138008395</v>
      </c>
      <c r="N476" s="5">
        <v>621180.21592708479</v>
      </c>
    </row>
    <row r="477" spans="1:14" ht="11.65" customHeight="1">
      <c r="A477" s="24">
        <v>406</v>
      </c>
      <c r="C477" s="67"/>
      <c r="F477" s="67" t="s">
        <v>571</v>
      </c>
      <c r="G477" s="23" t="s">
        <v>132</v>
      </c>
      <c r="H477" s="46"/>
      <c r="I477" s="1">
        <v>637040.91</v>
      </c>
      <c r="J477" s="1">
        <v>274912.97286064958</v>
      </c>
      <c r="K477" s="46"/>
      <c r="L477" s="1">
        <v>652891.72228551365</v>
      </c>
      <c r="M477" s="1">
        <f>L477-N477</f>
        <v>371138.38193941221</v>
      </c>
      <c r="N477" s="5">
        <v>281753.34034610144</v>
      </c>
    </row>
    <row r="478" spans="1:14" ht="11.65" customHeight="1">
      <c r="A478" s="24">
        <v>407</v>
      </c>
      <c r="C478" s="67"/>
      <c r="H478" s="46"/>
      <c r="I478" s="1"/>
      <c r="J478" s="1"/>
      <c r="K478" s="46"/>
      <c r="L478" s="1"/>
      <c r="M478" s="1"/>
      <c r="N478" s="1"/>
    </row>
    <row r="479" spans="1:14" ht="11.65" customHeight="1">
      <c r="A479" s="24">
        <v>408</v>
      </c>
      <c r="C479" s="67"/>
      <c r="H479" s="46" t="s">
        <v>147</v>
      </c>
      <c r="I479" s="6">
        <v>2028054.1400000001</v>
      </c>
      <c r="J479" s="6">
        <v>875200.29561327235</v>
      </c>
      <c r="K479" s="46"/>
      <c r="L479" s="6">
        <f>SUBTOTAL(9,L475:L478)</f>
        <v>2092318.9195926823</v>
      </c>
      <c r="M479" s="6">
        <f>SUBTOTAL(9,M475:M478)</f>
        <v>1189385.3633194962</v>
      </c>
      <c r="N479" s="6">
        <f>SUBTOTAL(9,N475:N478)</f>
        <v>902933.55627318623</v>
      </c>
    </row>
    <row r="480" spans="1:14" ht="11.65" customHeight="1">
      <c r="A480" s="24">
        <v>409</v>
      </c>
      <c r="C480" s="67"/>
      <c r="H480" s="46"/>
      <c r="I480" s="1"/>
      <c r="J480" s="1"/>
      <c r="K480" s="46"/>
      <c r="L480" s="1"/>
      <c r="M480" s="1"/>
      <c r="N480" s="1"/>
    </row>
    <row r="481" spans="1:14" ht="11.65" customHeight="1">
      <c r="A481" s="24">
        <v>410</v>
      </c>
      <c r="C481" s="67">
        <v>544</v>
      </c>
      <c r="D481" s="23" t="s">
        <v>162</v>
      </c>
      <c r="H481" s="46"/>
      <c r="I481" s="1"/>
      <c r="J481" s="1"/>
      <c r="K481" s="46"/>
      <c r="L481" s="1"/>
      <c r="M481" s="1"/>
      <c r="N481" s="1"/>
    </row>
    <row r="482" spans="1:14" ht="11.65" customHeight="1">
      <c r="A482" s="24">
        <v>411</v>
      </c>
      <c r="C482" s="67"/>
      <c r="F482" s="67" t="s">
        <v>571</v>
      </c>
      <c r="G482" s="23" t="s">
        <v>133</v>
      </c>
      <c r="H482" s="46"/>
      <c r="I482" s="1">
        <v>0</v>
      </c>
      <c r="J482" s="1">
        <v>0</v>
      </c>
      <c r="K482" s="46"/>
      <c r="L482" s="1">
        <v>0</v>
      </c>
      <c r="M482" s="1">
        <f>L482-N482</f>
        <v>0</v>
      </c>
      <c r="N482" s="5">
        <v>0</v>
      </c>
    </row>
    <row r="483" spans="1:14" ht="11.65" customHeight="1">
      <c r="A483" s="24">
        <v>412</v>
      </c>
      <c r="C483" s="67"/>
      <c r="F483" s="67" t="s">
        <v>571</v>
      </c>
      <c r="G483" s="23" t="s">
        <v>132</v>
      </c>
      <c r="H483" s="46"/>
      <c r="I483" s="1">
        <v>1280143.29</v>
      </c>
      <c r="J483" s="1">
        <v>552441.75376666582</v>
      </c>
      <c r="K483" s="46"/>
      <c r="L483" s="1">
        <v>1314684.9552700077</v>
      </c>
      <c r="M483" s="1">
        <f>L483-N483</f>
        <v>747336.85602713819</v>
      </c>
      <c r="N483" s="5">
        <v>567348.09924286953</v>
      </c>
    </row>
    <row r="484" spans="1:14" ht="11.65" customHeight="1">
      <c r="A484" s="24">
        <v>413</v>
      </c>
      <c r="C484" s="67"/>
      <c r="F484" s="67" t="s">
        <v>571</v>
      </c>
      <c r="G484" s="23" t="s">
        <v>132</v>
      </c>
      <c r="H484" s="46"/>
      <c r="I484" s="1">
        <v>361513.8</v>
      </c>
      <c r="J484" s="1">
        <v>156010.12733726992</v>
      </c>
      <c r="K484" s="46"/>
      <c r="L484" s="1">
        <v>370419.91890933318</v>
      </c>
      <c r="M484" s="1">
        <f>L484-N484</f>
        <v>210566.38436291678</v>
      </c>
      <c r="N484" s="5">
        <v>159853.5345464164</v>
      </c>
    </row>
    <row r="485" spans="1:14" ht="11.65" customHeight="1">
      <c r="A485" s="24">
        <v>414</v>
      </c>
      <c r="C485" s="67"/>
      <c r="H485" s="46"/>
      <c r="I485" s="1"/>
      <c r="J485" s="1"/>
      <c r="K485" s="46"/>
      <c r="L485" s="1"/>
      <c r="M485" s="1"/>
      <c r="N485" s="1"/>
    </row>
    <row r="486" spans="1:14" ht="11.65" customHeight="1">
      <c r="A486" s="24">
        <v>415</v>
      </c>
      <c r="C486" s="67"/>
      <c r="H486" s="46" t="s">
        <v>147</v>
      </c>
      <c r="I486" s="6">
        <v>1641657.09</v>
      </c>
      <c r="J486" s="6">
        <v>708451.88110393577</v>
      </c>
      <c r="K486" s="46"/>
      <c r="L486" s="6">
        <f>SUBTOTAL(9,L482:L485)</f>
        <v>1685104.8741793409</v>
      </c>
      <c r="M486" s="6">
        <f>SUBTOTAL(9,M482:M485)</f>
        <v>957903.240390055</v>
      </c>
      <c r="N486" s="6">
        <f>SUBTOTAL(9,N482:N485)</f>
        <v>727201.6337892859</v>
      </c>
    </row>
    <row r="487" spans="1:14" ht="11.65" customHeight="1">
      <c r="A487" s="24">
        <v>416</v>
      </c>
      <c r="C487" s="67"/>
      <c r="H487" s="46"/>
      <c r="I487" s="1"/>
      <c r="J487" s="1"/>
      <c r="K487" s="46"/>
      <c r="L487" s="1"/>
      <c r="M487" s="1"/>
      <c r="N487" s="1"/>
    </row>
    <row r="488" spans="1:14" ht="11.65" customHeight="1">
      <c r="A488" s="24">
        <v>417</v>
      </c>
      <c r="C488" s="67">
        <v>545</v>
      </c>
      <c r="D488" s="23" t="s">
        <v>178</v>
      </c>
      <c r="H488" s="46"/>
      <c r="I488" s="1"/>
      <c r="J488" s="1"/>
      <c r="K488" s="46"/>
      <c r="L488" s="1"/>
      <c r="M488" s="1"/>
      <c r="N488" s="1"/>
    </row>
    <row r="489" spans="1:14" ht="11.65" customHeight="1">
      <c r="A489" s="24">
        <v>418</v>
      </c>
      <c r="C489" s="67"/>
      <c r="F489" s="67" t="s">
        <v>571</v>
      </c>
      <c r="G489" s="23" t="s">
        <v>133</v>
      </c>
      <c r="H489" s="46"/>
      <c r="I489" s="1">
        <v>0</v>
      </c>
      <c r="J489" s="1">
        <v>0</v>
      </c>
      <c r="K489" s="46"/>
      <c r="L489" s="1">
        <v>0</v>
      </c>
      <c r="M489" s="1">
        <f>L489-N489</f>
        <v>0</v>
      </c>
      <c r="N489" s="5">
        <v>0</v>
      </c>
    </row>
    <row r="490" spans="1:14" ht="11.65" customHeight="1">
      <c r="A490" s="24">
        <v>419</v>
      </c>
      <c r="C490" s="67"/>
      <c r="F490" s="67" t="s">
        <v>571</v>
      </c>
      <c r="G490" s="23" t="s">
        <v>132</v>
      </c>
      <c r="H490" s="46"/>
      <c r="I490" s="1">
        <v>1978265.22</v>
      </c>
      <c r="J490" s="1">
        <v>853714.04598964762</v>
      </c>
      <c r="K490" s="46"/>
      <c r="L490" s="1">
        <v>2033886.0551935954</v>
      </c>
      <c r="M490" s="1">
        <f>L490-N490</f>
        <v>1156169.0151794925</v>
      </c>
      <c r="N490" s="5">
        <v>877717.04001410294</v>
      </c>
    </row>
    <row r="491" spans="1:14" ht="11.65" customHeight="1">
      <c r="A491" s="24">
        <v>420</v>
      </c>
      <c r="C491" s="67"/>
      <c r="F491" s="67" t="s">
        <v>571</v>
      </c>
      <c r="G491" s="23" t="s">
        <v>132</v>
      </c>
      <c r="H491" s="46"/>
      <c r="I491" s="1">
        <v>863439.14788200008</v>
      </c>
      <c r="J491" s="1">
        <v>372614.41031865083</v>
      </c>
      <c r="K491" s="46"/>
      <c r="L491" s="1">
        <v>892678.99155571195</v>
      </c>
      <c r="M491" s="1">
        <f>L491-N491</f>
        <v>507446.21996051335</v>
      </c>
      <c r="N491" s="5">
        <v>385232.7715951986</v>
      </c>
    </row>
    <row r="492" spans="1:14" ht="11.65" customHeight="1">
      <c r="A492" s="24">
        <v>421</v>
      </c>
      <c r="C492" s="67"/>
      <c r="H492" s="46"/>
      <c r="I492" s="1"/>
      <c r="J492" s="1"/>
      <c r="K492" s="46"/>
      <c r="L492" s="1"/>
      <c r="M492" s="1"/>
      <c r="N492" s="1"/>
    </row>
    <row r="493" spans="1:14" ht="11.65" customHeight="1">
      <c r="A493" s="24">
        <v>422</v>
      </c>
      <c r="C493" s="67"/>
      <c r="H493" s="46" t="s">
        <v>147</v>
      </c>
      <c r="I493" s="6">
        <v>2841704.3678820003</v>
      </c>
      <c r="J493" s="6">
        <v>1226328.4563082985</v>
      </c>
      <c r="K493" s="46"/>
      <c r="L493" s="6">
        <f>SUBTOTAL(9,L489:L492)</f>
        <v>2926565.0467493073</v>
      </c>
      <c r="M493" s="6">
        <f>SUBTOTAL(9,M489:M492)</f>
        <v>1663615.2351400058</v>
      </c>
      <c r="N493" s="6">
        <f>SUBTOTAL(9,N489:N492)</f>
        <v>1262949.8116093015</v>
      </c>
    </row>
    <row r="494" spans="1:14" ht="11.65" customHeight="1">
      <c r="A494" s="24">
        <v>423</v>
      </c>
      <c r="C494" s="67"/>
      <c r="H494" s="46"/>
      <c r="I494" s="1"/>
      <c r="J494" s="1"/>
      <c r="K494" s="46"/>
      <c r="L494" s="1"/>
      <c r="M494" s="1"/>
      <c r="N494" s="1"/>
    </row>
    <row r="495" spans="1:14" ht="11.65" customHeight="1" thickBot="1">
      <c r="A495" s="24">
        <v>424</v>
      </c>
      <c r="C495" s="68" t="s">
        <v>179</v>
      </c>
      <c r="H495" s="69" t="s">
        <v>147</v>
      </c>
      <c r="I495" s="8">
        <v>43249454.339999884</v>
      </c>
      <c r="J495" s="8">
        <v>18664164.075758174</v>
      </c>
      <c r="K495" s="69"/>
      <c r="L495" s="8">
        <f>SUBTOTAL(9,L415:L493)</f>
        <v>48554506.888122439</v>
      </c>
      <c r="M495" s="8">
        <f>SUBTOTAL(9,M415:M493)</f>
        <v>27600964.305752605</v>
      </c>
      <c r="N495" s="8">
        <f>SUBTOTAL(9,N415:N493)</f>
        <v>20953542.58236983</v>
      </c>
    </row>
    <row r="496" spans="1:14" ht="11.65" customHeight="1" thickTop="1">
      <c r="A496" s="24">
        <v>425</v>
      </c>
      <c r="C496" s="67"/>
      <c r="H496" s="46"/>
      <c r="I496" s="1"/>
      <c r="J496" s="1"/>
      <c r="K496" s="46"/>
      <c r="L496" s="1"/>
      <c r="M496" s="1"/>
      <c r="N496" s="1"/>
    </row>
    <row r="497" spans="1:14" ht="11.65" customHeight="1">
      <c r="A497" s="24">
        <v>426</v>
      </c>
      <c r="C497" s="67">
        <v>546</v>
      </c>
      <c r="D497" s="23" t="s">
        <v>165</v>
      </c>
      <c r="H497" s="46"/>
      <c r="I497" s="1"/>
      <c r="J497" s="1"/>
      <c r="K497" s="46"/>
      <c r="L497" s="1"/>
      <c r="M497" s="1"/>
      <c r="N497" s="1"/>
    </row>
    <row r="498" spans="1:14" ht="11.65" customHeight="1">
      <c r="A498" s="24">
        <v>427</v>
      </c>
      <c r="C498" s="67"/>
      <c r="F498" s="67" t="s">
        <v>571</v>
      </c>
      <c r="G498" s="23" t="s">
        <v>132</v>
      </c>
      <c r="H498" s="46"/>
      <c r="I498" s="1">
        <v>398438.84</v>
      </c>
      <c r="J498" s="1">
        <v>171945.01057639878</v>
      </c>
      <c r="K498" s="46"/>
      <c r="L498" s="1">
        <v>424835.69810581428</v>
      </c>
      <c r="M498" s="1">
        <f>L498-N498</f>
        <v>241499.2076069563</v>
      </c>
      <c r="N498" s="5">
        <v>183336.49049885798</v>
      </c>
    </row>
    <row r="499" spans="1:14" ht="11.65" customHeight="1">
      <c r="A499" s="24">
        <v>428</v>
      </c>
      <c r="C499" s="67"/>
      <c r="F499" s="67" t="s">
        <v>571</v>
      </c>
      <c r="G499" s="23" t="s">
        <v>132</v>
      </c>
      <c r="H499" s="46"/>
      <c r="I499" s="1">
        <v>0</v>
      </c>
      <c r="J499" s="1">
        <v>0</v>
      </c>
      <c r="K499" s="46"/>
      <c r="L499" s="1">
        <v>0</v>
      </c>
      <c r="M499" s="1">
        <f>L499-N499</f>
        <v>0</v>
      </c>
      <c r="N499" s="5">
        <v>0</v>
      </c>
    </row>
    <row r="500" spans="1:14" ht="11.65" customHeight="1">
      <c r="A500" s="24">
        <v>429</v>
      </c>
      <c r="C500" s="67"/>
      <c r="H500" s="46" t="s">
        <v>147</v>
      </c>
      <c r="I500" s="6">
        <v>398438.84</v>
      </c>
      <c r="J500" s="6">
        <v>171945.01057639878</v>
      </c>
      <c r="K500" s="46"/>
      <c r="L500" s="6">
        <f>SUBTOTAL(9,L498:L499)</f>
        <v>424835.69810581428</v>
      </c>
      <c r="M500" s="6">
        <f>SUBTOTAL(9,M498:M499)</f>
        <v>241499.2076069563</v>
      </c>
      <c r="N500" s="6">
        <f>SUBTOTAL(9,N498:N499)</f>
        <v>183336.49049885798</v>
      </c>
    </row>
    <row r="501" spans="1:14" ht="11.65" customHeight="1">
      <c r="A501" s="24">
        <v>430</v>
      </c>
      <c r="C501" s="67"/>
      <c r="H501" s="46"/>
      <c r="I501" s="1"/>
      <c r="J501" s="1"/>
      <c r="K501" s="46"/>
      <c r="L501" s="1"/>
      <c r="M501" s="1"/>
      <c r="N501" s="1"/>
    </row>
    <row r="502" spans="1:14" ht="11.65" customHeight="1">
      <c r="A502" s="24">
        <v>431</v>
      </c>
      <c r="C502" s="67">
        <v>547</v>
      </c>
      <c r="D502" s="23" t="s">
        <v>180</v>
      </c>
      <c r="H502" s="46"/>
      <c r="I502" s="1"/>
      <c r="J502" s="1"/>
      <c r="K502" s="46"/>
      <c r="L502" s="1"/>
      <c r="M502" s="1"/>
      <c r="N502" s="1"/>
    </row>
    <row r="503" spans="1:14" ht="11.65" customHeight="1">
      <c r="A503" s="24">
        <v>432</v>
      </c>
      <c r="C503" s="67"/>
      <c r="F503" s="67" t="s">
        <v>571</v>
      </c>
      <c r="G503" s="23" t="s">
        <v>130</v>
      </c>
      <c r="H503" s="46"/>
      <c r="I503" s="1">
        <v>0</v>
      </c>
      <c r="J503" s="1">
        <v>0</v>
      </c>
      <c r="K503" s="46"/>
      <c r="L503" s="1">
        <v>0</v>
      </c>
      <c r="M503" s="1">
        <f>L503-N503</f>
        <v>0</v>
      </c>
      <c r="N503" s="5">
        <v>0</v>
      </c>
    </row>
    <row r="504" spans="1:14" ht="11.65" customHeight="1">
      <c r="A504" s="24">
        <v>433</v>
      </c>
      <c r="C504" s="67"/>
      <c r="F504" s="67" t="s">
        <v>571</v>
      </c>
      <c r="G504" s="23" t="s">
        <v>130</v>
      </c>
      <c r="H504" s="46"/>
      <c r="I504" s="1">
        <v>0</v>
      </c>
      <c r="J504" s="1">
        <v>0</v>
      </c>
      <c r="K504" s="46"/>
      <c r="L504" s="1">
        <v>0</v>
      </c>
      <c r="M504" s="1">
        <f>L504-N504</f>
        <v>0</v>
      </c>
      <c r="N504" s="5">
        <v>0</v>
      </c>
    </row>
    <row r="505" spans="1:14" ht="11.65" customHeight="1">
      <c r="A505" s="24">
        <v>434</v>
      </c>
      <c r="C505" s="67"/>
      <c r="H505" s="46" t="s">
        <v>147</v>
      </c>
      <c r="I505" s="6">
        <v>0</v>
      </c>
      <c r="J505" s="6">
        <v>0</v>
      </c>
      <c r="K505" s="46"/>
      <c r="L505" s="6">
        <f>SUBTOTAL(9,L503:L504)</f>
        <v>0</v>
      </c>
      <c r="M505" s="6">
        <f>SUBTOTAL(9,M503:M504)</f>
        <v>0</v>
      </c>
      <c r="N505" s="6">
        <f>SUBTOTAL(9,N503:N504)</f>
        <v>0</v>
      </c>
    </row>
    <row r="506" spans="1:14" ht="11.65" customHeight="1">
      <c r="A506" s="24">
        <v>435</v>
      </c>
      <c r="C506" s="67"/>
      <c r="H506" s="46"/>
      <c r="I506" s="1"/>
      <c r="J506" s="1"/>
      <c r="K506" s="46"/>
      <c r="L506" s="1"/>
      <c r="M506" s="1"/>
      <c r="N506" s="1"/>
    </row>
    <row r="507" spans="1:14" ht="11.65" customHeight="1">
      <c r="A507" s="24">
        <v>436</v>
      </c>
      <c r="C507" s="67" t="s">
        <v>181</v>
      </c>
      <c r="D507" s="23" t="s">
        <v>182</v>
      </c>
      <c r="H507" s="46"/>
      <c r="I507" s="1"/>
      <c r="J507" s="1"/>
      <c r="K507" s="46"/>
      <c r="L507" s="1"/>
      <c r="M507" s="1"/>
      <c r="N507" s="1"/>
    </row>
    <row r="508" spans="1:14" ht="11.65" customHeight="1">
      <c r="A508" s="24">
        <v>437</v>
      </c>
      <c r="C508" s="67"/>
      <c r="F508" s="67" t="s">
        <v>571</v>
      </c>
      <c r="G508" s="23" t="s">
        <v>130</v>
      </c>
      <c r="H508" s="46"/>
      <c r="I508" s="1">
        <v>365731150.58999902</v>
      </c>
      <c r="J508" s="1">
        <v>157093844.58670112</v>
      </c>
      <c r="K508" s="46"/>
      <c r="L508" s="1">
        <v>356536101.54786599</v>
      </c>
      <c r="M508" s="1">
        <f>L508-N508</f>
        <v>203391840.15324923</v>
      </c>
      <c r="N508" s="5">
        <v>153144261.39461675</v>
      </c>
    </row>
    <row r="509" spans="1:14" ht="11.65" customHeight="1">
      <c r="A509" s="24">
        <v>438</v>
      </c>
      <c r="C509" s="67"/>
      <c r="F509" s="67" t="s">
        <v>571</v>
      </c>
      <c r="G509" s="23" t="s">
        <v>130</v>
      </c>
      <c r="H509" s="46"/>
      <c r="I509" s="1">
        <v>16065664.24</v>
      </c>
      <c r="J509" s="1">
        <v>6900743.7764851311</v>
      </c>
      <c r="K509" s="46"/>
      <c r="L509" s="1">
        <v>20798119.962942347</v>
      </c>
      <c r="M509" s="1">
        <f>L509-N509</f>
        <v>11864627.09561814</v>
      </c>
      <c r="N509" s="5">
        <v>8933492.867324207</v>
      </c>
    </row>
    <row r="510" spans="1:14" ht="11.65" customHeight="1">
      <c r="A510" s="24">
        <v>439</v>
      </c>
      <c r="C510" s="67"/>
      <c r="H510" s="46" t="s">
        <v>147</v>
      </c>
      <c r="I510" s="6">
        <v>381796814.82999903</v>
      </c>
      <c r="J510" s="6">
        <v>163994588.36318627</v>
      </c>
      <c r="K510" s="46"/>
      <c r="L510" s="6">
        <f>SUBTOTAL(9,L508:L509)</f>
        <v>377334221.51080835</v>
      </c>
      <c r="M510" s="6">
        <f>SUBTOTAL(9,M508:M509)</f>
        <v>215256467.24886736</v>
      </c>
      <c r="N510" s="6">
        <f>SUBTOTAL(9,N508:N509)</f>
        <v>162077754.26194096</v>
      </c>
    </row>
    <row r="511" spans="1:14" ht="11.65" customHeight="1">
      <c r="A511" s="24">
        <v>440</v>
      </c>
      <c r="C511" s="67"/>
      <c r="H511" s="46"/>
      <c r="I511" s="1"/>
      <c r="J511" s="1"/>
      <c r="K511" s="46"/>
      <c r="L511" s="1"/>
      <c r="M511" s="1"/>
      <c r="N511" s="1"/>
    </row>
    <row r="512" spans="1:14" ht="11.65" customHeight="1">
      <c r="A512" s="24">
        <v>441</v>
      </c>
      <c r="C512" s="67">
        <v>548</v>
      </c>
      <c r="D512" s="23" t="s">
        <v>183</v>
      </c>
      <c r="H512" s="46"/>
      <c r="I512" s="1"/>
      <c r="J512" s="1"/>
      <c r="K512" s="46"/>
      <c r="L512" s="1"/>
      <c r="M512" s="1"/>
      <c r="N512" s="1"/>
    </row>
    <row r="513" spans="1:14" ht="11.65" customHeight="1">
      <c r="A513" s="24">
        <v>442</v>
      </c>
      <c r="C513" s="67"/>
      <c r="F513" s="67" t="s">
        <v>571</v>
      </c>
      <c r="G513" s="23" t="s">
        <v>132</v>
      </c>
      <c r="H513" s="46"/>
      <c r="I513" s="1">
        <v>12707630.51</v>
      </c>
      <c r="J513" s="1">
        <v>5483937.4154460393</v>
      </c>
      <c r="K513" s="46"/>
      <c r="L513" s="1">
        <v>12185007.92962943</v>
      </c>
      <c r="M513" s="1">
        <f>L513-N513</f>
        <v>6926606.6218311358</v>
      </c>
      <c r="N513" s="5">
        <v>5258401.3077982944</v>
      </c>
    </row>
    <row r="514" spans="1:14" ht="11.65" customHeight="1">
      <c r="A514" s="24">
        <v>443</v>
      </c>
      <c r="C514" s="67"/>
      <c r="F514" s="67" t="s">
        <v>571</v>
      </c>
      <c r="G514" s="23" t="s">
        <v>132</v>
      </c>
      <c r="H514" s="46"/>
      <c r="I514" s="1">
        <v>1195094.8400000001</v>
      </c>
      <c r="J514" s="1">
        <v>515739.36643224751</v>
      </c>
      <c r="K514" s="46"/>
      <c r="L514" s="1">
        <v>1251527.7305514733</v>
      </c>
      <c r="M514" s="1">
        <f>L514-N514</f>
        <v>711434.93019513902</v>
      </c>
      <c r="N514" s="5">
        <v>540092.80035633431</v>
      </c>
    </row>
    <row r="515" spans="1:14" ht="11.65" customHeight="1">
      <c r="A515" s="24">
        <v>444</v>
      </c>
      <c r="C515" s="67"/>
      <c r="H515" s="46" t="s">
        <v>147</v>
      </c>
      <c r="I515" s="6">
        <v>13902725.35</v>
      </c>
      <c r="J515" s="6">
        <v>5999676.781878287</v>
      </c>
      <c r="K515" s="46"/>
      <c r="L515" s="6">
        <f>SUBTOTAL(9,L513:L514)</f>
        <v>13436535.660180904</v>
      </c>
      <c r="M515" s="6">
        <f>SUBTOTAL(9,M513:M514)</f>
        <v>7638041.5520262746</v>
      </c>
      <c r="N515" s="6">
        <f>SUBTOTAL(9,N513:N514)</f>
        <v>5798494.1081546284</v>
      </c>
    </row>
    <row r="516" spans="1:14" ht="11.65" customHeight="1">
      <c r="A516" s="24">
        <v>445</v>
      </c>
      <c r="C516" s="67"/>
      <c r="H516" s="46"/>
      <c r="I516" s="1"/>
      <c r="J516" s="1"/>
      <c r="K516" s="46"/>
      <c r="L516" s="1"/>
      <c r="M516" s="1"/>
      <c r="N516" s="1"/>
    </row>
    <row r="517" spans="1:14" ht="11.65" customHeight="1">
      <c r="A517" s="24">
        <v>446</v>
      </c>
      <c r="C517" s="67">
        <v>549</v>
      </c>
      <c r="D517" s="23" t="s">
        <v>184</v>
      </c>
      <c r="H517" s="46"/>
      <c r="I517" s="1"/>
      <c r="J517" s="1"/>
      <c r="K517" s="46"/>
      <c r="L517" s="1"/>
      <c r="M517" s="1"/>
      <c r="N517" s="1"/>
    </row>
    <row r="518" spans="1:14" ht="11.65" customHeight="1">
      <c r="A518" s="24">
        <v>447</v>
      </c>
      <c r="C518" s="67"/>
      <c r="F518" s="67" t="s">
        <v>571</v>
      </c>
      <c r="G518" s="23" t="s">
        <v>132</v>
      </c>
      <c r="H518" s="46"/>
      <c r="I518" s="1">
        <v>3963096.73</v>
      </c>
      <c r="J518" s="1">
        <v>1710261.7534855322</v>
      </c>
      <c r="K518" s="46"/>
      <c r="L518" s="1">
        <v>4068764.8059362322</v>
      </c>
      <c r="M518" s="1">
        <f>L518-N518</f>
        <v>2312902.3313100524</v>
      </c>
      <c r="N518" s="5">
        <v>1755862.47462618</v>
      </c>
    </row>
    <row r="519" spans="1:14" ht="11.65" customHeight="1">
      <c r="A519" s="24">
        <v>448</v>
      </c>
      <c r="C519" s="67"/>
      <c r="F519" s="67" t="s">
        <v>571</v>
      </c>
      <c r="G519" s="23" t="s">
        <v>132</v>
      </c>
      <c r="H519" s="46"/>
      <c r="I519" s="1">
        <v>17518956.52</v>
      </c>
      <c r="J519" s="1">
        <v>7560249.8092778064</v>
      </c>
      <c r="K519" s="46"/>
      <c r="L519" s="1">
        <v>19753774.183044989</v>
      </c>
      <c r="M519" s="1">
        <f>L519-N519</f>
        <v>11229095.939258656</v>
      </c>
      <c r="N519" s="5">
        <v>8524678.2437863331</v>
      </c>
    </row>
    <row r="520" spans="1:14" ht="11.65" customHeight="1">
      <c r="A520" s="24">
        <v>449</v>
      </c>
      <c r="C520" s="67"/>
      <c r="H520" s="46" t="s">
        <v>147</v>
      </c>
      <c r="I520" s="6">
        <v>21482053.25</v>
      </c>
      <c r="J520" s="6">
        <v>9270511.5627633389</v>
      </c>
      <c r="K520" s="46"/>
      <c r="L520" s="6">
        <f>SUBTOTAL(9,L518:L519)</f>
        <v>23822538.988981221</v>
      </c>
      <c r="M520" s="6">
        <f>SUBTOTAL(9,M518:M519)</f>
        <v>13541998.270568708</v>
      </c>
      <c r="N520" s="6">
        <f>SUBTOTAL(9,N518:N519)</f>
        <v>10280540.718412513</v>
      </c>
    </row>
    <row r="521" spans="1:14" ht="11.65" customHeight="1">
      <c r="A521" s="24">
        <v>450</v>
      </c>
      <c r="C521" s="67"/>
      <c r="H521" s="46"/>
      <c r="I521" s="1"/>
      <c r="J521" s="1"/>
      <c r="K521" s="46"/>
      <c r="L521" s="1"/>
      <c r="M521" s="1"/>
      <c r="N521" s="1"/>
    </row>
    <row r="522" spans="1:14" ht="11.65" customHeight="1">
      <c r="A522" s="24">
        <v>451</v>
      </c>
      <c r="C522" s="67"/>
      <c r="H522" s="46"/>
      <c r="I522" s="9"/>
      <c r="J522" s="9"/>
      <c r="K522" s="46"/>
      <c r="L522" s="9"/>
      <c r="M522" s="1"/>
      <c r="N522" s="1"/>
    </row>
    <row r="523" spans="1:14" ht="11.65" customHeight="1">
      <c r="A523" s="24">
        <v>452</v>
      </c>
      <c r="C523" s="67"/>
      <c r="E523" s="43"/>
      <c r="H523" s="46"/>
      <c r="I523" s="9"/>
      <c r="J523" s="9"/>
      <c r="K523" s="46"/>
      <c r="L523" s="9"/>
      <c r="M523" s="9"/>
      <c r="N523" s="9"/>
    </row>
    <row r="524" spans="1:14" ht="11.65" customHeight="1">
      <c r="A524" s="24">
        <v>453</v>
      </c>
      <c r="C524" s="70"/>
      <c r="D524" s="71"/>
      <c r="E524" s="72"/>
      <c r="G524" s="71"/>
      <c r="H524" s="73"/>
      <c r="I524" s="10"/>
      <c r="J524" s="10"/>
      <c r="K524" s="73"/>
      <c r="L524" s="10"/>
      <c r="M524" s="10"/>
      <c r="N524" s="10"/>
    </row>
    <row r="525" spans="1:14" ht="11.65" customHeight="1">
      <c r="A525" s="24">
        <v>454</v>
      </c>
      <c r="C525" s="67">
        <v>550</v>
      </c>
      <c r="D525" s="23" t="s">
        <v>158</v>
      </c>
      <c r="H525" s="46"/>
      <c r="I525" s="1"/>
      <c r="J525" s="1"/>
      <c r="K525" s="46"/>
      <c r="L525" s="1"/>
      <c r="M525" s="1"/>
      <c r="N525" s="1"/>
    </row>
    <row r="526" spans="1:14" ht="11.65" customHeight="1">
      <c r="A526" s="24">
        <v>455</v>
      </c>
      <c r="C526" s="67"/>
      <c r="F526" s="67" t="s">
        <v>571</v>
      </c>
      <c r="G526" s="23" t="s">
        <v>132</v>
      </c>
      <c r="H526" s="46"/>
      <c r="I526" s="1">
        <v>61133.85</v>
      </c>
      <c r="J526" s="1">
        <v>26382.117980330371</v>
      </c>
      <c r="K526" s="46"/>
      <c r="L526" s="1">
        <v>65193.032632850241</v>
      </c>
      <c r="M526" s="1">
        <f>L526-N526</f>
        <v>37059.187334126487</v>
      </c>
      <c r="N526" s="5">
        <v>28133.845298723754</v>
      </c>
    </row>
    <row r="527" spans="1:14" ht="11.65" customHeight="1">
      <c r="A527" s="24">
        <v>456</v>
      </c>
      <c r="C527" s="67"/>
      <c r="F527" s="67" t="s">
        <v>571</v>
      </c>
      <c r="G527" s="23" t="s">
        <v>132</v>
      </c>
      <c r="H527" s="46"/>
      <c r="I527" s="1">
        <v>3785801.72</v>
      </c>
      <c r="J527" s="1">
        <v>1633750.6574046565</v>
      </c>
      <c r="K527" s="46"/>
      <c r="L527" s="1">
        <v>4037172.4514889969</v>
      </c>
      <c r="M527" s="1">
        <f>L527-N527</f>
        <v>2294943.5566603169</v>
      </c>
      <c r="N527" s="5">
        <v>1742228.8948286802</v>
      </c>
    </row>
    <row r="528" spans="1:14" ht="11.65" customHeight="1">
      <c r="A528" s="24">
        <v>457</v>
      </c>
      <c r="C528" s="67"/>
      <c r="H528" s="46" t="s">
        <v>147</v>
      </c>
      <c r="I528" s="6">
        <v>3846935.5700000003</v>
      </c>
      <c r="J528" s="6">
        <v>1660132.775384987</v>
      </c>
      <c r="K528" s="46"/>
      <c r="L528" s="6">
        <f>SUBTOTAL(9,L526:L527)</f>
        <v>4102365.484121847</v>
      </c>
      <c r="M528" s="6">
        <f>SUBTOTAL(9,M526:M527)</f>
        <v>2332002.7439944432</v>
      </c>
      <c r="N528" s="6">
        <f>SUBTOTAL(9,N526:N527)</f>
        <v>1770362.740127404</v>
      </c>
    </row>
    <row r="529" spans="1:14" ht="11.65" customHeight="1">
      <c r="A529" s="24">
        <v>458</v>
      </c>
      <c r="C529" s="70"/>
      <c r="D529" s="71"/>
      <c r="E529" s="72"/>
      <c r="G529" s="71"/>
      <c r="H529" s="73"/>
      <c r="I529" s="10"/>
      <c r="J529" s="10"/>
      <c r="K529" s="73"/>
      <c r="L529" s="10"/>
      <c r="M529" s="10"/>
      <c r="N529" s="10"/>
    </row>
    <row r="530" spans="1:14" ht="11.65" customHeight="1">
      <c r="A530" s="24">
        <v>459</v>
      </c>
      <c r="C530" s="67">
        <v>551</v>
      </c>
      <c r="D530" s="23" t="s">
        <v>159</v>
      </c>
      <c r="H530" s="46"/>
      <c r="I530" s="1"/>
      <c r="J530" s="1"/>
      <c r="K530" s="46"/>
      <c r="L530" s="1"/>
      <c r="M530" s="1"/>
      <c r="N530" s="1"/>
    </row>
    <row r="531" spans="1:14" ht="11.65" customHeight="1">
      <c r="A531" s="24">
        <v>460</v>
      </c>
      <c r="C531" s="67"/>
      <c r="F531" s="67" t="s">
        <v>571</v>
      </c>
      <c r="G531" s="23" t="s">
        <v>132</v>
      </c>
      <c r="H531" s="46"/>
      <c r="I531" s="1">
        <v>0</v>
      </c>
      <c r="J531" s="1">
        <v>0</v>
      </c>
      <c r="K531" s="46"/>
      <c r="L531" s="1">
        <v>0</v>
      </c>
      <c r="M531" s="1">
        <f>L531-N531</f>
        <v>0</v>
      </c>
      <c r="N531" s="5">
        <v>0</v>
      </c>
    </row>
    <row r="532" spans="1:14" ht="11.65" customHeight="1">
      <c r="A532" s="24">
        <v>461</v>
      </c>
      <c r="C532" s="67"/>
      <c r="H532" s="46" t="s">
        <v>147</v>
      </c>
      <c r="I532" s="6">
        <v>0</v>
      </c>
      <c r="J532" s="6">
        <v>0</v>
      </c>
      <c r="K532" s="46"/>
      <c r="L532" s="6">
        <f>SUBTOTAL(9,L531)</f>
        <v>0</v>
      </c>
      <c r="M532" s="6">
        <f>SUBTOTAL(9,M531)</f>
        <v>0</v>
      </c>
      <c r="N532" s="6">
        <f>SUBTOTAL(9,N531)</f>
        <v>0</v>
      </c>
    </row>
    <row r="533" spans="1:14" ht="11.65" customHeight="1">
      <c r="A533" s="24">
        <v>462</v>
      </c>
      <c r="C533" s="67"/>
      <c r="H533" s="46"/>
      <c r="I533" s="1"/>
      <c r="J533" s="1"/>
      <c r="K533" s="46"/>
      <c r="L533" s="1"/>
      <c r="M533" s="1"/>
      <c r="N533" s="1"/>
    </row>
    <row r="534" spans="1:14" ht="11.65" customHeight="1">
      <c r="A534" s="24">
        <v>463</v>
      </c>
      <c r="C534" s="67">
        <v>552</v>
      </c>
      <c r="D534" s="23" t="s">
        <v>160</v>
      </c>
      <c r="H534" s="46"/>
      <c r="I534" s="1"/>
      <c r="J534" s="1"/>
      <c r="K534" s="46"/>
      <c r="L534" s="1"/>
      <c r="M534" s="1"/>
      <c r="N534" s="1"/>
    </row>
    <row r="535" spans="1:14" ht="11.65" customHeight="1">
      <c r="A535" s="24">
        <v>464</v>
      </c>
      <c r="C535" s="67"/>
      <c r="F535" s="67" t="s">
        <v>571</v>
      </c>
      <c r="G535" s="23" t="s">
        <v>132</v>
      </c>
      <c r="H535" s="46"/>
      <c r="I535" s="1">
        <v>2539067.65</v>
      </c>
      <c r="J535" s="1">
        <v>1095726.5459698709</v>
      </c>
      <c r="K535" s="46"/>
      <c r="L535" s="1">
        <v>2646943.65081954</v>
      </c>
      <c r="M535" s="1">
        <f>L535-N535</f>
        <v>1504663.5607678336</v>
      </c>
      <c r="N535" s="5">
        <v>1142280.0900517064</v>
      </c>
    </row>
    <row r="536" spans="1:14" ht="11.65" customHeight="1">
      <c r="A536" s="24">
        <v>465</v>
      </c>
      <c r="C536" s="67"/>
      <c r="F536" s="67" t="s">
        <v>571</v>
      </c>
      <c r="G536" s="23" t="s">
        <v>132</v>
      </c>
      <c r="H536" s="46"/>
      <c r="I536" s="1">
        <v>141862.53</v>
      </c>
      <c r="J536" s="1">
        <v>61220.322349208451</v>
      </c>
      <c r="K536" s="46"/>
      <c r="L536" s="1">
        <v>146957.67416953543</v>
      </c>
      <c r="M536" s="1">
        <f>L536-N536</f>
        <v>83538.55860498923</v>
      </c>
      <c r="N536" s="5">
        <v>63419.115564546206</v>
      </c>
    </row>
    <row r="537" spans="1:14" ht="11.65" customHeight="1">
      <c r="A537" s="24">
        <v>466</v>
      </c>
      <c r="C537" s="67"/>
      <c r="H537" s="46" t="s">
        <v>147</v>
      </c>
      <c r="I537" s="6">
        <v>2680930.1799999997</v>
      </c>
      <c r="J537" s="6">
        <v>1156946.8683190793</v>
      </c>
      <c r="K537" s="46"/>
      <c r="L537" s="6">
        <f>SUBTOTAL(9,L535:L536)</f>
        <v>2793901.3249890753</v>
      </c>
      <c r="M537" s="6">
        <f>SUBTOTAL(9,M535:M536)</f>
        <v>1588202.1193728228</v>
      </c>
      <c r="N537" s="6">
        <f>SUBTOTAL(9,N535:N536)</f>
        <v>1205699.2056162527</v>
      </c>
    </row>
    <row r="538" spans="1:14" ht="11.65" customHeight="1">
      <c r="A538" s="24">
        <v>467</v>
      </c>
      <c r="C538" s="67"/>
      <c r="H538" s="46"/>
      <c r="I538" s="1"/>
      <c r="J538" s="1"/>
      <c r="K538" s="46"/>
      <c r="L538" s="1"/>
      <c r="M538" s="1"/>
      <c r="N538" s="1"/>
    </row>
    <row r="539" spans="1:14" ht="11.65" customHeight="1">
      <c r="A539" s="24">
        <v>468</v>
      </c>
      <c r="C539" s="67">
        <v>553</v>
      </c>
      <c r="D539" s="23" t="s">
        <v>185</v>
      </c>
      <c r="H539" s="46"/>
      <c r="I539" s="1"/>
      <c r="J539" s="1"/>
      <c r="K539" s="46"/>
      <c r="L539" s="1"/>
      <c r="M539" s="1"/>
      <c r="N539" s="1"/>
    </row>
    <row r="540" spans="1:14" ht="11.65" customHeight="1">
      <c r="A540" s="24">
        <v>469</v>
      </c>
      <c r="C540" s="67"/>
      <c r="F540" s="67" t="s">
        <v>571</v>
      </c>
      <c r="G540" s="23" t="s">
        <v>132</v>
      </c>
      <c r="H540" s="46"/>
      <c r="I540" s="1">
        <v>6888102.3799999999</v>
      </c>
      <c r="J540" s="1">
        <v>2972538.6124013853</v>
      </c>
      <c r="K540" s="46"/>
      <c r="L540" s="1">
        <v>8005921.5677590426</v>
      </c>
      <c r="M540" s="1">
        <f>L540-N540</f>
        <v>4550991.6501783477</v>
      </c>
      <c r="N540" s="5">
        <v>3454929.9175806949</v>
      </c>
    </row>
    <row r="541" spans="1:14" ht="11.65" customHeight="1">
      <c r="A541" s="24">
        <v>470</v>
      </c>
      <c r="C541" s="67"/>
      <c r="F541" s="67" t="s">
        <v>571</v>
      </c>
      <c r="G541" s="23" t="s">
        <v>132</v>
      </c>
      <c r="H541" s="46"/>
      <c r="I541" s="1">
        <v>2618036.2200000002</v>
      </c>
      <c r="J541" s="1">
        <v>1129805.1804821417</v>
      </c>
      <c r="K541" s="46"/>
      <c r="L541" s="1">
        <v>2735468.6704215314</v>
      </c>
      <c r="M541" s="1">
        <f>L541-N541</f>
        <v>1554985.8905122292</v>
      </c>
      <c r="N541" s="5">
        <v>1180482.7799093022</v>
      </c>
    </row>
    <row r="542" spans="1:14" ht="11.65" customHeight="1">
      <c r="A542" s="24">
        <v>471</v>
      </c>
      <c r="C542" s="67"/>
      <c r="F542" s="67" t="s">
        <v>571</v>
      </c>
      <c r="G542" s="23" t="s">
        <v>132</v>
      </c>
      <c r="H542" s="46"/>
      <c r="I542" s="1">
        <v>517184.52</v>
      </c>
      <c r="J542" s="1">
        <v>223189.33003958582</v>
      </c>
      <c r="K542" s="46"/>
      <c r="L542" s="1">
        <v>537501.88692942541</v>
      </c>
      <c r="M542" s="1">
        <f>L542-N542</f>
        <v>305544.66199393885</v>
      </c>
      <c r="N542" s="5">
        <v>231957.22493548659</v>
      </c>
    </row>
    <row r="543" spans="1:14" ht="11.65" customHeight="1">
      <c r="A543" s="24">
        <v>472</v>
      </c>
      <c r="C543" s="67"/>
      <c r="H543" s="46" t="s">
        <v>147</v>
      </c>
      <c r="I543" s="6">
        <v>10023323.119999999</v>
      </c>
      <c r="J543" s="6">
        <v>4325533.1229231125</v>
      </c>
      <c r="K543" s="46"/>
      <c r="L543" s="6">
        <f>SUBTOTAL(9,L540:L542)</f>
        <v>11278892.12511</v>
      </c>
      <c r="M543" s="6">
        <f>SUBTOTAL(9,M540:M542)</f>
        <v>6411522.2026845152</v>
      </c>
      <c r="N543" s="6">
        <f>SUBTOTAL(9,N540:N542)</f>
        <v>4867369.9224254843</v>
      </c>
    </row>
    <row r="544" spans="1:14" ht="11.65" customHeight="1">
      <c r="A544" s="24">
        <v>473</v>
      </c>
      <c r="C544" s="67"/>
      <c r="H544" s="46"/>
      <c r="I544" s="1"/>
      <c r="J544" s="1"/>
      <c r="K544" s="46"/>
      <c r="L544" s="1"/>
      <c r="M544" s="1"/>
      <c r="N544" s="1"/>
    </row>
    <row r="545" spans="1:14" ht="11.65" customHeight="1">
      <c r="A545" s="24">
        <v>474</v>
      </c>
      <c r="C545" s="67">
        <v>554</v>
      </c>
      <c r="D545" s="23" t="s">
        <v>186</v>
      </c>
      <c r="H545" s="46"/>
      <c r="I545" s="1"/>
      <c r="J545" s="1"/>
      <c r="K545" s="46"/>
      <c r="L545" s="1"/>
      <c r="M545" s="1"/>
      <c r="N545" s="1"/>
    </row>
    <row r="546" spans="1:14" ht="11.65" customHeight="1">
      <c r="A546" s="24">
        <v>475</v>
      </c>
      <c r="C546" s="67"/>
      <c r="F546" s="67" t="s">
        <v>571</v>
      </c>
      <c r="G546" s="23" t="s">
        <v>132</v>
      </c>
      <c r="H546" s="46"/>
      <c r="I546" s="1">
        <v>269227.78000000003</v>
      </c>
      <c r="J546" s="1">
        <v>116184.38975367052</v>
      </c>
      <c r="K546" s="46"/>
      <c r="L546" s="1">
        <v>280219.17349993205</v>
      </c>
      <c r="M546" s="1">
        <f>L546-N546</f>
        <v>159291.48293855117</v>
      </c>
      <c r="N546" s="5">
        <v>120927.69056138086</v>
      </c>
    </row>
    <row r="547" spans="1:14" ht="11.65" customHeight="1">
      <c r="A547" s="24">
        <v>476</v>
      </c>
      <c r="C547" s="67"/>
      <c r="F547" s="67" t="s">
        <v>571</v>
      </c>
      <c r="G547" s="23" t="s">
        <v>132</v>
      </c>
      <c r="H547" s="46"/>
      <c r="I547" s="1">
        <v>2314385.41</v>
      </c>
      <c r="J547" s="1">
        <v>998765.64192465041</v>
      </c>
      <c r="K547" s="46"/>
      <c r="L547" s="1">
        <v>2418197.5527961529</v>
      </c>
      <c r="M547" s="1">
        <f>L547-N547</f>
        <v>1374632.1117579346</v>
      </c>
      <c r="N547" s="5">
        <v>1043565.4410382184</v>
      </c>
    </row>
    <row r="548" spans="1:14" ht="11.65" customHeight="1">
      <c r="A548" s="24">
        <v>477</v>
      </c>
      <c r="C548" s="67"/>
      <c r="F548" s="67" t="s">
        <v>571</v>
      </c>
      <c r="G548" s="23" t="s">
        <v>132</v>
      </c>
      <c r="H548" s="46"/>
      <c r="I548" s="1">
        <v>133251.47</v>
      </c>
      <c r="J548" s="1">
        <v>57504.24687129067</v>
      </c>
      <c r="K548" s="46"/>
      <c r="L548" s="1">
        <v>137790.0149808171</v>
      </c>
      <c r="M548" s="1">
        <f>L548-N548</f>
        <v>78327.173498800083</v>
      </c>
      <c r="N548" s="5">
        <v>59462.841482017022</v>
      </c>
    </row>
    <row r="549" spans="1:14" ht="11.65" customHeight="1">
      <c r="A549" s="24">
        <v>478</v>
      </c>
      <c r="C549" s="67"/>
      <c r="H549" s="46" t="s">
        <v>147</v>
      </c>
      <c r="I549" s="6">
        <v>2716864.6600000006</v>
      </c>
      <c r="J549" s="6">
        <v>1172454.2785496116</v>
      </c>
      <c r="K549" s="46"/>
      <c r="L549" s="6">
        <f>SUBTOTAL(9,L546:L548)</f>
        <v>2836206.7412769021</v>
      </c>
      <c r="M549" s="6">
        <f>SUBTOTAL(9,M546:M548)</f>
        <v>1612250.7681952857</v>
      </c>
      <c r="N549" s="6">
        <f>SUBTOTAL(9,N546:N548)</f>
        <v>1223955.9730816162</v>
      </c>
    </row>
    <row r="550" spans="1:14" ht="11.65" customHeight="1">
      <c r="A550" s="24">
        <v>479</v>
      </c>
      <c r="C550" s="67"/>
      <c r="H550" s="46"/>
      <c r="I550" s="1"/>
      <c r="J550" s="1"/>
      <c r="K550" s="46"/>
      <c r="L550" s="1"/>
      <c r="M550" s="1"/>
      <c r="N550" s="1"/>
    </row>
    <row r="551" spans="1:14" ht="11.65" customHeight="1" thickBot="1">
      <c r="A551" s="24">
        <v>480</v>
      </c>
      <c r="C551" s="68" t="s">
        <v>187</v>
      </c>
      <c r="H551" s="69" t="s">
        <v>147</v>
      </c>
      <c r="I551" s="8">
        <v>436848085.799999</v>
      </c>
      <c r="J551" s="8">
        <v>187751788.76358113</v>
      </c>
      <c r="K551" s="69"/>
      <c r="L551" s="8">
        <f>SUBTOTAL(9,L498:L549)</f>
        <v>436029497.53357404</v>
      </c>
      <c r="M551" s="8">
        <f>SUBTOTAL(9,M498:M549)</f>
        <v>248621984.11331642</v>
      </c>
      <c r="N551" s="8">
        <f>SUBTOTAL(9,N498:N549)</f>
        <v>187407513.42025775</v>
      </c>
    </row>
    <row r="552" spans="1:14" ht="11.65" customHeight="1" thickTop="1">
      <c r="A552" s="24">
        <v>481</v>
      </c>
      <c r="C552" s="67"/>
      <c r="H552" s="46"/>
      <c r="I552" s="1"/>
      <c r="J552" s="1"/>
      <c r="K552" s="46"/>
      <c r="L552" s="1"/>
      <c r="M552" s="1"/>
      <c r="N552" s="1"/>
    </row>
    <row r="553" spans="1:14">
      <c r="A553" s="24">
        <v>482</v>
      </c>
      <c r="C553" s="67"/>
      <c r="H553" s="46"/>
      <c r="I553" s="1"/>
      <c r="J553" s="1"/>
      <c r="K553" s="46"/>
      <c r="L553" s="1"/>
      <c r="M553" s="1"/>
      <c r="N553" s="1"/>
    </row>
    <row r="554" spans="1:14" ht="11.65" customHeight="1">
      <c r="A554" s="24">
        <v>483</v>
      </c>
      <c r="C554" s="67">
        <v>555</v>
      </c>
      <c r="D554" s="23" t="s">
        <v>188</v>
      </c>
      <c r="H554" s="46"/>
      <c r="I554" s="1"/>
      <c r="J554" s="1"/>
      <c r="K554" s="46"/>
      <c r="L554" s="1"/>
      <c r="M554" s="1"/>
      <c r="N554" s="1"/>
    </row>
    <row r="555" spans="1:14" ht="11.65" customHeight="1">
      <c r="A555" s="24">
        <v>484</v>
      </c>
      <c r="C555" s="67"/>
      <c r="F555" s="67" t="s">
        <v>675</v>
      </c>
      <c r="G555" s="23" t="s">
        <v>128</v>
      </c>
      <c r="H555" s="46"/>
      <c r="I555" s="1">
        <v>-30986809.459999997</v>
      </c>
      <c r="J555" s="1">
        <v>0</v>
      </c>
      <c r="K555" s="46"/>
      <c r="L555" s="1">
        <v>-30986809.459999997</v>
      </c>
      <c r="M555" s="1">
        <f>L555-N555</f>
        <v>-30986809.459999997</v>
      </c>
      <c r="N555" s="5">
        <v>0</v>
      </c>
    </row>
    <row r="556" spans="1:14" ht="11.65" customHeight="1">
      <c r="A556" s="24">
        <v>485</v>
      </c>
      <c r="C556" s="67"/>
      <c r="F556" s="67"/>
      <c r="H556" s="46"/>
      <c r="I556" s="6">
        <v>-30986809.459999997</v>
      </c>
      <c r="J556" s="6">
        <v>0</v>
      </c>
      <c r="K556" s="46"/>
      <c r="L556" s="6">
        <f>SUBTOTAL(9,L555:L555)</f>
        <v>-30986809.459999997</v>
      </c>
      <c r="M556" s="6">
        <f>SUBTOTAL(9,M555:M555)</f>
        <v>-30986809.459999997</v>
      </c>
      <c r="N556" s="11">
        <f>SUBTOTAL(9,N555:N555)</f>
        <v>0</v>
      </c>
    </row>
    <row r="557" spans="1:14" ht="11.65" customHeight="1">
      <c r="A557" s="24">
        <v>486</v>
      </c>
      <c r="C557" s="67"/>
      <c r="F557" s="67"/>
      <c r="H557" s="46"/>
      <c r="I557" s="1"/>
      <c r="J557" s="1"/>
      <c r="K557" s="46"/>
      <c r="L557" s="1"/>
      <c r="M557" s="1"/>
      <c r="N557" s="5"/>
    </row>
    <row r="558" spans="1:14" ht="11.65" customHeight="1">
      <c r="A558" s="24">
        <v>487</v>
      </c>
      <c r="C558" s="67" t="s">
        <v>189</v>
      </c>
      <c r="D558" s="23" t="s">
        <v>190</v>
      </c>
      <c r="F558" s="67"/>
      <c r="H558" s="46"/>
      <c r="I558" s="1"/>
      <c r="J558" s="1"/>
      <c r="K558" s="46"/>
      <c r="L558" s="1"/>
      <c r="M558" s="1"/>
      <c r="N558" s="5"/>
    </row>
    <row r="559" spans="1:14" ht="11.65" customHeight="1">
      <c r="A559" s="24">
        <v>488</v>
      </c>
      <c r="C559" s="67"/>
      <c r="F559" s="67" t="s">
        <v>571</v>
      </c>
      <c r="G559" s="23" t="s">
        <v>132</v>
      </c>
      <c r="H559" s="46"/>
      <c r="I559" s="1">
        <v>402775435.91000003</v>
      </c>
      <c r="J559" s="1">
        <v>173816454.70973307</v>
      </c>
      <c r="K559" s="46"/>
      <c r="L559" s="1">
        <v>650300390.58792377</v>
      </c>
      <c r="M559" s="1">
        <f>L559-N559</f>
        <v>369665331.17083275</v>
      </c>
      <c r="N559" s="5">
        <v>280635059.41709101</v>
      </c>
    </row>
    <row r="560" spans="1:14" ht="11.65" customHeight="1">
      <c r="A560" s="24">
        <v>489</v>
      </c>
      <c r="C560" s="67"/>
      <c r="F560" s="67" t="s">
        <v>571</v>
      </c>
      <c r="G560" s="23" t="s">
        <v>130</v>
      </c>
      <c r="H560" s="46"/>
      <c r="I560" s="1">
        <v>23644780.1399999</v>
      </c>
      <c r="J560" s="1">
        <v>10156229.27007365</v>
      </c>
      <c r="K560" s="46"/>
      <c r="L560" s="1">
        <v>28296037.898129653</v>
      </c>
      <c r="M560" s="1">
        <f>L560-N560</f>
        <v>16141936.797314813</v>
      </c>
      <c r="N560" s="5">
        <v>12154101.10081484</v>
      </c>
    </row>
    <row r="561" spans="1:14" ht="11.65" customHeight="1">
      <c r="A561" s="24">
        <v>490</v>
      </c>
      <c r="C561" s="67"/>
      <c r="D561" s="23" t="s">
        <v>191</v>
      </c>
      <c r="F561" s="67" t="s">
        <v>571</v>
      </c>
      <c r="G561" s="23" t="s">
        <v>132</v>
      </c>
      <c r="H561" s="46"/>
      <c r="I561" s="1">
        <v>0</v>
      </c>
      <c r="J561" s="1">
        <v>0</v>
      </c>
      <c r="K561" s="46"/>
      <c r="L561" s="1">
        <v>0</v>
      </c>
      <c r="M561" s="1">
        <f>L561-N561</f>
        <v>0</v>
      </c>
      <c r="N561" s="5">
        <v>0</v>
      </c>
    </row>
    <row r="562" spans="1:14" ht="11.65" customHeight="1">
      <c r="A562" s="24">
        <v>491</v>
      </c>
      <c r="C562" s="67"/>
      <c r="G562" s="23" t="s">
        <v>133</v>
      </c>
      <c r="H562" s="46"/>
      <c r="I562" s="1">
        <v>0</v>
      </c>
      <c r="J562" s="1">
        <v>0</v>
      </c>
      <c r="K562" s="46"/>
      <c r="L562" s="1">
        <v>0</v>
      </c>
      <c r="M562" s="1">
        <f>L562-N562</f>
        <v>0</v>
      </c>
      <c r="N562" s="5">
        <v>0</v>
      </c>
    </row>
    <row r="563" spans="1:14" ht="11.65" customHeight="1">
      <c r="A563" s="24">
        <v>492</v>
      </c>
      <c r="C563" s="67"/>
      <c r="F563" s="23" t="s">
        <v>1</v>
      </c>
      <c r="H563" s="46"/>
      <c r="I563" s="6">
        <v>426420216.04999995</v>
      </c>
      <c r="J563" s="6">
        <v>183972683.97980672</v>
      </c>
      <c r="K563" s="46"/>
      <c r="L563" s="6">
        <f>SUBTOTAL(9,L559:L562)</f>
        <v>678596428.48605347</v>
      </c>
      <c r="M563" s="6">
        <f>SUBTOTAL(9,M559:M562)</f>
        <v>385807267.96814758</v>
      </c>
      <c r="N563" s="11">
        <f>SUBTOTAL(9,N559:N562)</f>
        <v>292789160.51790583</v>
      </c>
    </row>
    <row r="564" spans="1:14" ht="11.65" customHeight="1">
      <c r="A564" s="24">
        <v>493</v>
      </c>
      <c r="C564" s="67"/>
      <c r="H564" s="46"/>
      <c r="I564" s="1"/>
      <c r="J564" s="1"/>
      <c r="K564" s="46"/>
      <c r="L564" s="1"/>
      <c r="M564" s="1"/>
      <c r="N564" s="1"/>
    </row>
    <row r="565" spans="1:14" ht="11.65" customHeight="1">
      <c r="A565" s="24">
        <v>494</v>
      </c>
      <c r="C565" s="67"/>
      <c r="D565" s="23" t="s">
        <v>192</v>
      </c>
      <c r="H565" s="46" t="s">
        <v>147</v>
      </c>
      <c r="I565" s="6">
        <v>395433406.58999997</v>
      </c>
      <c r="J565" s="6">
        <v>183972683.97980672</v>
      </c>
      <c r="K565" s="46"/>
      <c r="L565" s="6">
        <f>SUBTOTAL(9,L555:L563)</f>
        <v>647609619.02605343</v>
      </c>
      <c r="M565" s="6">
        <f>SUBTOTAL(9,M555:M563)</f>
        <v>354820458.5081476</v>
      </c>
      <c r="N565" s="6">
        <f>SUBTOTAL(9,N555:N563)</f>
        <v>292789160.51790583</v>
      </c>
    </row>
    <row r="566" spans="1:14" ht="11.65" customHeight="1">
      <c r="A566" s="24">
        <v>495</v>
      </c>
      <c r="C566" s="67"/>
      <c r="H566" s="46"/>
      <c r="I566" s="1"/>
      <c r="J566" s="1"/>
      <c r="K566" s="46"/>
      <c r="L566" s="1"/>
      <c r="M566" s="1"/>
      <c r="N566" s="1"/>
    </row>
    <row r="567" spans="1:14" ht="11.65" customHeight="1">
      <c r="A567" s="24">
        <v>496</v>
      </c>
      <c r="C567" s="67">
        <v>556</v>
      </c>
      <c r="D567" s="23" t="s">
        <v>193</v>
      </c>
      <c r="H567" s="46"/>
      <c r="I567" s="1"/>
      <c r="J567" s="1"/>
      <c r="K567" s="46"/>
      <c r="L567" s="1"/>
      <c r="M567" s="1"/>
      <c r="N567" s="1"/>
    </row>
    <row r="568" spans="1:14" ht="11.65" customHeight="1">
      <c r="A568" s="24">
        <v>497</v>
      </c>
      <c r="C568" s="67"/>
      <c r="F568" s="67" t="s">
        <v>571</v>
      </c>
      <c r="G568" s="23" t="s">
        <v>132</v>
      </c>
      <c r="H568" s="46"/>
      <c r="I568" s="1">
        <v>1200429.92</v>
      </c>
      <c r="J568" s="1">
        <v>518041.70318994386</v>
      </c>
      <c r="K568" s="46"/>
      <c r="L568" s="1">
        <v>1253837.8595507327</v>
      </c>
      <c r="M568" s="1">
        <f>L568-N568</f>
        <v>712748.13039295294</v>
      </c>
      <c r="N568" s="5">
        <v>541089.72915777972</v>
      </c>
    </row>
    <row r="569" spans="1:14" ht="11.65" customHeight="1">
      <c r="A569" s="24">
        <v>498</v>
      </c>
      <c r="C569" s="67"/>
      <c r="H569" s="46"/>
      <c r="I569" s="1"/>
      <c r="J569" s="1"/>
      <c r="K569" s="46"/>
      <c r="L569" s="1"/>
      <c r="M569" s="1"/>
      <c r="N569" s="1"/>
    </row>
    <row r="570" spans="1:14" ht="11.65" customHeight="1">
      <c r="A570" s="24">
        <v>499</v>
      </c>
      <c r="C570" s="67"/>
      <c r="H570" s="46" t="s">
        <v>147</v>
      </c>
      <c r="I570" s="6">
        <v>1200429.92</v>
      </c>
      <c r="J570" s="6">
        <v>518041.70318994386</v>
      </c>
      <c r="K570" s="46"/>
      <c r="L570" s="6">
        <f>SUBTOTAL(9,L568)</f>
        <v>1253837.8595507327</v>
      </c>
      <c r="M570" s="6">
        <f>SUBTOTAL(9,M568)</f>
        <v>712748.13039295294</v>
      </c>
      <c r="N570" s="6">
        <f>SUBTOTAL(9,N568)</f>
        <v>541089.72915777972</v>
      </c>
    </row>
    <row r="571" spans="1:14" ht="11.65" customHeight="1">
      <c r="A571" s="24">
        <v>500</v>
      </c>
      <c r="C571" s="67"/>
      <c r="H571" s="46"/>
      <c r="I571" s="9"/>
      <c r="J571" s="9"/>
      <c r="K571" s="46"/>
      <c r="L571" s="9"/>
      <c r="M571" s="1"/>
      <c r="N571" s="1"/>
    </row>
    <row r="572" spans="1:14" ht="11.65" customHeight="1">
      <c r="A572" s="24">
        <v>501</v>
      </c>
      <c r="C572" s="67"/>
      <c r="E572" s="43"/>
      <c r="H572" s="46"/>
      <c r="I572" s="15"/>
      <c r="J572" s="15"/>
      <c r="K572" s="46"/>
      <c r="L572" s="15"/>
      <c r="M572" s="1"/>
      <c r="N572" s="1"/>
    </row>
    <row r="573" spans="1:14" ht="11.65" customHeight="1">
      <c r="A573" s="24">
        <v>502</v>
      </c>
      <c r="C573" s="70"/>
      <c r="D573" s="71"/>
      <c r="E573" s="72"/>
      <c r="G573" s="71"/>
      <c r="H573" s="73"/>
      <c r="I573" s="10"/>
      <c r="J573" s="10"/>
      <c r="K573" s="73"/>
      <c r="L573" s="10"/>
      <c r="M573" s="1"/>
      <c r="N573" s="1"/>
    </row>
    <row r="574" spans="1:14" ht="11.65" customHeight="1">
      <c r="A574" s="24">
        <v>503</v>
      </c>
      <c r="C574" s="67">
        <v>557</v>
      </c>
      <c r="D574" s="23" t="s">
        <v>194</v>
      </c>
      <c r="H574" s="46"/>
      <c r="I574" s="1"/>
      <c r="J574" s="1"/>
      <c r="K574" s="46"/>
      <c r="L574" s="1"/>
      <c r="M574" s="1"/>
      <c r="N574" s="1"/>
    </row>
    <row r="575" spans="1:14" ht="11.65" customHeight="1">
      <c r="A575" s="24">
        <v>504</v>
      </c>
      <c r="C575" s="67"/>
      <c r="F575" s="67" t="s">
        <v>571</v>
      </c>
      <c r="G575" s="23" t="s">
        <v>128</v>
      </c>
      <c r="H575" s="46"/>
      <c r="I575" s="1">
        <v>-183792.47999999998</v>
      </c>
      <c r="J575" s="1">
        <v>0</v>
      </c>
      <c r="K575" s="46"/>
      <c r="L575" s="1">
        <v>9432439.8529592063</v>
      </c>
      <c r="M575" s="1">
        <f t="shared" ref="M575:M580" si="2">L575-N575</f>
        <v>9432439.8529592063</v>
      </c>
      <c r="N575" s="5">
        <v>0</v>
      </c>
    </row>
    <row r="576" spans="1:14" ht="11.65" customHeight="1">
      <c r="A576" s="24">
        <v>505</v>
      </c>
      <c r="C576" s="67"/>
      <c r="F576" s="67" t="s">
        <v>571</v>
      </c>
      <c r="G576" s="23" t="s">
        <v>132</v>
      </c>
      <c r="H576" s="46"/>
      <c r="I576" s="1">
        <v>62079483.210000001</v>
      </c>
      <c r="J576" s="1">
        <v>26790202.975997072</v>
      </c>
      <c r="K576" s="46"/>
      <c r="L576" s="1">
        <v>68950595.550029606</v>
      </c>
      <c r="M576" s="1">
        <f t="shared" si="2"/>
        <v>39195185.959190428</v>
      </c>
      <c r="N576" s="5">
        <v>29755409.590839174</v>
      </c>
    </row>
    <row r="577" spans="1:14" ht="11.65" customHeight="1">
      <c r="A577" s="24">
        <v>506</v>
      </c>
      <c r="C577" s="67"/>
      <c r="F577" s="67" t="s">
        <v>571</v>
      </c>
      <c r="G577" s="23" t="s">
        <v>206</v>
      </c>
      <c r="H577" s="46"/>
      <c r="I577" s="1">
        <v>1122425.04</v>
      </c>
      <c r="J577" s="1">
        <v>486015.41697231389</v>
      </c>
      <c r="K577" s="46"/>
      <c r="L577" s="1">
        <v>1122425.0400000003</v>
      </c>
      <c r="M577" s="1">
        <f t="shared" si="2"/>
        <v>636409.62302768626</v>
      </c>
      <c r="N577" s="5">
        <v>486015.41697231401</v>
      </c>
    </row>
    <row r="578" spans="1:14" ht="11.65" customHeight="1">
      <c r="A578" s="24">
        <v>507</v>
      </c>
      <c r="C578" s="67"/>
      <c r="F578" s="67" t="s">
        <v>571</v>
      </c>
      <c r="G578" s="23" t="s">
        <v>130</v>
      </c>
      <c r="H578" s="46"/>
      <c r="I578" s="1">
        <v>4302803</v>
      </c>
      <c r="J578" s="1">
        <v>1848198.7784708957</v>
      </c>
      <c r="K578" s="46"/>
      <c r="L578" s="1">
        <v>0</v>
      </c>
      <c r="M578" s="1">
        <f t="shared" si="2"/>
        <v>0</v>
      </c>
      <c r="N578" s="5">
        <v>0</v>
      </c>
    </row>
    <row r="579" spans="1:14" ht="11.65" customHeight="1">
      <c r="A579" s="24">
        <v>508</v>
      </c>
      <c r="C579" s="67"/>
      <c r="F579" s="67" t="s">
        <v>571</v>
      </c>
      <c r="G579" s="23" t="s">
        <v>132</v>
      </c>
      <c r="H579" s="46"/>
      <c r="I579" s="1">
        <v>0</v>
      </c>
      <c r="J579" s="1">
        <v>0</v>
      </c>
      <c r="K579" s="46"/>
      <c r="L579" s="1">
        <v>0</v>
      </c>
      <c r="M579" s="1">
        <f t="shared" si="2"/>
        <v>0</v>
      </c>
      <c r="N579" s="5">
        <v>0</v>
      </c>
    </row>
    <row r="580" spans="1:14" ht="11.65" customHeight="1">
      <c r="A580" s="24">
        <v>509</v>
      </c>
      <c r="C580" s="67"/>
      <c r="F580" s="67" t="s">
        <v>571</v>
      </c>
      <c r="G580" s="23" t="s">
        <v>205</v>
      </c>
      <c r="H580" s="46"/>
      <c r="I580" s="1">
        <v>0</v>
      </c>
      <c r="J580" s="1">
        <v>0</v>
      </c>
      <c r="K580" s="46"/>
      <c r="L580" s="1">
        <v>0</v>
      </c>
      <c r="M580" s="1">
        <f t="shared" si="2"/>
        <v>0</v>
      </c>
      <c r="N580" s="5">
        <v>0</v>
      </c>
    </row>
    <row r="581" spans="1:14" ht="11.65" customHeight="1">
      <c r="A581" s="24">
        <v>510</v>
      </c>
      <c r="C581" s="67"/>
      <c r="H581" s="46"/>
      <c r="I581" s="1"/>
      <c r="J581" s="1"/>
      <c r="K581" s="46"/>
      <c r="L581" s="1"/>
      <c r="M581" s="1"/>
      <c r="N581" s="1"/>
    </row>
    <row r="582" spans="1:14" ht="11.65" customHeight="1">
      <c r="A582" s="24">
        <v>511</v>
      </c>
      <c r="C582" s="67"/>
      <c r="H582" s="46" t="s">
        <v>147</v>
      </c>
      <c r="I582" s="6">
        <v>67320918.770000011</v>
      </c>
      <c r="J582" s="6">
        <v>29124417.171440281</v>
      </c>
      <c r="K582" s="69"/>
      <c r="L582" s="6">
        <f>SUBTOTAL(9,L575:L581)</f>
        <v>79505460.442988813</v>
      </c>
      <c r="M582" s="6">
        <f>SUBTOTAL(9,M575:M581)</f>
        <v>49264035.435177326</v>
      </c>
      <c r="N582" s="6">
        <f>SUBTOTAL(9,N575:N581)</f>
        <v>30241425.007811487</v>
      </c>
    </row>
    <row r="583" spans="1:14" ht="11.65" customHeight="1">
      <c r="A583" s="24">
        <v>512</v>
      </c>
      <c r="C583" s="67"/>
      <c r="H583" s="46"/>
      <c r="I583" s="1"/>
      <c r="J583" s="1"/>
      <c r="K583" s="46"/>
      <c r="L583" s="1"/>
      <c r="M583" s="1"/>
      <c r="N583" s="1"/>
    </row>
    <row r="584" spans="1:14" ht="11.65" customHeight="1">
      <c r="A584" s="24">
        <v>513</v>
      </c>
      <c r="C584" s="23" t="s">
        <v>195</v>
      </c>
      <c r="H584" s="46"/>
      <c r="I584" s="1"/>
      <c r="J584" s="1"/>
      <c r="K584" s="46"/>
      <c r="L584" s="1"/>
      <c r="M584" s="1"/>
      <c r="N584" s="1"/>
    </row>
    <row r="585" spans="1:14" ht="11.65" customHeight="1">
      <c r="A585" s="24">
        <v>514</v>
      </c>
      <c r="C585" s="76" t="s">
        <v>196</v>
      </c>
      <c r="F585" s="67" t="s">
        <v>571</v>
      </c>
      <c r="G585" s="23" t="s">
        <v>133</v>
      </c>
      <c r="H585" s="46"/>
      <c r="I585" s="1">
        <v>0</v>
      </c>
      <c r="J585" s="1">
        <v>0</v>
      </c>
      <c r="K585" s="46"/>
      <c r="L585" s="1">
        <v>0</v>
      </c>
      <c r="M585" s="1">
        <f t="shared" ref="M585:M590" si="3">L585-N585</f>
        <v>0</v>
      </c>
      <c r="N585" s="5">
        <v>0</v>
      </c>
    </row>
    <row r="586" spans="1:14" ht="11.65" customHeight="1">
      <c r="A586" s="24">
        <v>515</v>
      </c>
      <c r="C586" s="76" t="s">
        <v>196</v>
      </c>
      <c r="F586" s="67" t="s">
        <v>571</v>
      </c>
      <c r="G586" s="23" t="s">
        <v>132</v>
      </c>
      <c r="H586" s="46"/>
      <c r="I586" s="1">
        <v>0</v>
      </c>
      <c r="J586" s="1">
        <v>0</v>
      </c>
      <c r="K586" s="46"/>
      <c r="L586" s="1">
        <v>0</v>
      </c>
      <c r="M586" s="1">
        <f t="shared" si="3"/>
        <v>0</v>
      </c>
      <c r="N586" s="5">
        <v>0</v>
      </c>
    </row>
    <row r="587" spans="1:14" ht="11.65" customHeight="1">
      <c r="A587" s="24">
        <v>516</v>
      </c>
      <c r="C587" s="76" t="s">
        <v>197</v>
      </c>
      <c r="F587" s="67" t="s">
        <v>571</v>
      </c>
      <c r="G587" s="23" t="s">
        <v>212</v>
      </c>
      <c r="H587" s="46"/>
      <c r="I587" s="1">
        <v>0</v>
      </c>
      <c r="J587" s="1">
        <v>0</v>
      </c>
      <c r="K587" s="46"/>
      <c r="L587" s="1">
        <v>0</v>
      </c>
      <c r="M587" s="1">
        <f t="shared" si="3"/>
        <v>0</v>
      </c>
      <c r="N587" s="5">
        <v>0</v>
      </c>
    </row>
    <row r="588" spans="1:14" ht="11.65" customHeight="1">
      <c r="A588" s="24">
        <v>517</v>
      </c>
      <c r="C588" s="76" t="s">
        <v>197</v>
      </c>
      <c r="F588" s="67" t="s">
        <v>571</v>
      </c>
      <c r="G588" s="23" t="s">
        <v>132</v>
      </c>
      <c r="H588" s="46"/>
      <c r="I588" s="1">
        <v>0</v>
      </c>
      <c r="J588" s="1">
        <v>0</v>
      </c>
      <c r="K588" s="46"/>
      <c r="L588" s="1">
        <v>0</v>
      </c>
      <c r="M588" s="1">
        <f t="shared" si="3"/>
        <v>0</v>
      </c>
      <c r="N588" s="5">
        <v>0</v>
      </c>
    </row>
    <row r="589" spans="1:14" ht="11.65" customHeight="1">
      <c r="A589" s="24">
        <v>518</v>
      </c>
      <c r="C589" s="76" t="s">
        <v>198</v>
      </c>
      <c r="F589" s="67" t="s">
        <v>571</v>
      </c>
      <c r="G589" s="23" t="s">
        <v>128</v>
      </c>
      <c r="H589" s="46"/>
      <c r="I589" s="1">
        <v>0</v>
      </c>
      <c r="J589" s="1">
        <v>0</v>
      </c>
      <c r="K589" s="46"/>
      <c r="L589" s="1">
        <v>0</v>
      </c>
      <c r="M589" s="1">
        <f t="shared" si="3"/>
        <v>0</v>
      </c>
      <c r="N589" s="5">
        <v>0</v>
      </c>
    </row>
    <row r="590" spans="1:14" ht="11.65" customHeight="1">
      <c r="A590" s="24">
        <v>519</v>
      </c>
      <c r="C590" s="76" t="s">
        <v>198</v>
      </c>
      <c r="F590" s="67" t="s">
        <v>571</v>
      </c>
      <c r="G590" s="23" t="s">
        <v>132</v>
      </c>
      <c r="H590" s="46"/>
      <c r="I590" s="1">
        <v>0</v>
      </c>
      <c r="J590" s="1">
        <v>0</v>
      </c>
      <c r="K590" s="46"/>
      <c r="L590" s="1">
        <v>0</v>
      </c>
      <c r="M590" s="1">
        <f t="shared" si="3"/>
        <v>0</v>
      </c>
      <c r="N590" s="5">
        <v>0</v>
      </c>
    </row>
    <row r="591" spans="1:14" ht="11.65" customHeight="1">
      <c r="A591" s="24">
        <v>520</v>
      </c>
      <c r="C591" s="67"/>
      <c r="H591" s="46"/>
      <c r="I591" s="1"/>
      <c r="J591" s="1"/>
      <c r="K591" s="46"/>
      <c r="L591" s="1"/>
      <c r="M591" s="1"/>
      <c r="N591" s="1"/>
    </row>
    <row r="592" spans="1:14" ht="11.65" customHeight="1">
      <c r="A592" s="24">
        <v>521</v>
      </c>
      <c r="C592" s="67"/>
      <c r="H592" s="46"/>
      <c r="I592" s="6">
        <v>0</v>
      </c>
      <c r="J592" s="6">
        <v>0</v>
      </c>
      <c r="K592" s="46"/>
      <c r="L592" s="6">
        <f>SUBTOTAL(9,L585:L591)</f>
        <v>0</v>
      </c>
      <c r="M592" s="6">
        <f>SUBTOTAL(9,M585:M591)</f>
        <v>0</v>
      </c>
      <c r="N592" s="6">
        <f>SUBTOTAL(9,N585:N591)</f>
        <v>0</v>
      </c>
    </row>
    <row r="593" spans="1:14" ht="11.65" customHeight="1">
      <c r="A593" s="24">
        <v>522</v>
      </c>
      <c r="C593" s="67"/>
      <c r="H593" s="46"/>
      <c r="I593" s="1"/>
      <c r="J593" s="1"/>
      <c r="K593" s="46"/>
      <c r="L593" s="1"/>
      <c r="M593" s="1"/>
      <c r="N593" s="1"/>
    </row>
    <row r="594" spans="1:14" ht="11.65" customHeight="1">
      <c r="A594" s="24">
        <v>523</v>
      </c>
      <c r="C594" s="67" t="s">
        <v>199</v>
      </c>
      <c r="H594" s="46"/>
      <c r="I594" s="1"/>
      <c r="J594" s="1"/>
      <c r="K594" s="46"/>
      <c r="L594" s="1"/>
      <c r="M594" s="1"/>
      <c r="N594" s="1"/>
    </row>
    <row r="595" spans="1:14" ht="11.65" customHeight="1">
      <c r="A595" s="24">
        <v>524</v>
      </c>
      <c r="C595" s="43" t="s">
        <v>196</v>
      </c>
      <c r="F595" s="67" t="s">
        <v>571</v>
      </c>
      <c r="G595" s="23" t="s">
        <v>133</v>
      </c>
      <c r="H595" s="46"/>
      <c r="I595" s="1">
        <v>0</v>
      </c>
      <c r="J595" s="1">
        <v>0</v>
      </c>
      <c r="K595" s="46"/>
      <c r="L595" s="1">
        <v>0</v>
      </c>
      <c r="M595" s="1">
        <f>L595-N595</f>
        <v>0</v>
      </c>
      <c r="N595" s="5">
        <v>0</v>
      </c>
    </row>
    <row r="596" spans="1:14" ht="11.65" customHeight="1">
      <c r="A596" s="24">
        <v>525</v>
      </c>
      <c r="C596" s="43" t="s">
        <v>196</v>
      </c>
      <c r="F596" s="67" t="s">
        <v>571</v>
      </c>
      <c r="G596" s="23" t="s">
        <v>132</v>
      </c>
      <c r="H596" s="46"/>
      <c r="I596" s="1">
        <v>0</v>
      </c>
      <c r="J596" s="1">
        <v>0</v>
      </c>
      <c r="K596" s="46"/>
      <c r="L596" s="1">
        <v>0</v>
      </c>
      <c r="M596" s="1">
        <f>L596-N596</f>
        <v>0</v>
      </c>
      <c r="N596" s="5">
        <v>0</v>
      </c>
    </row>
    <row r="597" spans="1:14" ht="11.65" customHeight="1">
      <c r="A597" s="24">
        <v>526</v>
      </c>
      <c r="C597" s="43" t="s">
        <v>197</v>
      </c>
      <c r="F597" s="67" t="s">
        <v>571</v>
      </c>
      <c r="G597" s="23" t="s">
        <v>212</v>
      </c>
      <c r="H597" s="46"/>
      <c r="I597" s="1">
        <v>0</v>
      </c>
      <c r="J597" s="1">
        <v>0</v>
      </c>
      <c r="K597" s="46"/>
      <c r="L597" s="1">
        <v>0</v>
      </c>
      <c r="M597" s="1">
        <f>L597-N597</f>
        <v>0</v>
      </c>
      <c r="N597" s="5">
        <v>0</v>
      </c>
    </row>
    <row r="598" spans="1:14" ht="11.65" customHeight="1">
      <c r="A598" s="24">
        <v>527</v>
      </c>
      <c r="C598" s="43" t="s">
        <v>197</v>
      </c>
      <c r="F598" s="67" t="s">
        <v>571</v>
      </c>
      <c r="G598" s="23" t="s">
        <v>132</v>
      </c>
      <c r="H598" s="46"/>
      <c r="I598" s="1">
        <v>0</v>
      </c>
      <c r="J598" s="1">
        <v>0</v>
      </c>
      <c r="K598" s="46"/>
      <c r="L598" s="1">
        <v>0</v>
      </c>
      <c r="M598" s="1">
        <f>L598-N598</f>
        <v>0</v>
      </c>
      <c r="N598" s="5">
        <v>0</v>
      </c>
    </row>
    <row r="599" spans="1:14" ht="11.65" customHeight="1">
      <c r="A599" s="24">
        <v>528</v>
      </c>
      <c r="C599" s="43" t="s">
        <v>200</v>
      </c>
      <c r="F599" s="67" t="s">
        <v>571</v>
      </c>
      <c r="G599" s="23" t="s">
        <v>128</v>
      </c>
      <c r="H599" s="46"/>
      <c r="I599" s="1">
        <v>0</v>
      </c>
      <c r="J599" s="1">
        <v>0</v>
      </c>
      <c r="K599" s="46"/>
      <c r="L599" s="1">
        <v>0</v>
      </c>
      <c r="M599" s="1">
        <f>L599-N599</f>
        <v>0</v>
      </c>
      <c r="N599" s="5">
        <v>0</v>
      </c>
    </row>
    <row r="600" spans="1:14" ht="11.65" customHeight="1">
      <c r="A600" s="24">
        <v>529</v>
      </c>
      <c r="C600" s="67"/>
      <c r="H600" s="46"/>
      <c r="I600" s="6">
        <v>0</v>
      </c>
      <c r="J600" s="6">
        <v>0</v>
      </c>
      <c r="K600" s="46"/>
      <c r="L600" s="6">
        <f>SUBTOTAL(9,L595:L599)</f>
        <v>0</v>
      </c>
      <c r="M600" s="6"/>
      <c r="N600" s="6">
        <f>SUBTOTAL(9,N595:N599)</f>
        <v>0</v>
      </c>
    </row>
    <row r="601" spans="1:14" ht="11.65" customHeight="1">
      <c r="A601" s="24">
        <v>530</v>
      </c>
      <c r="C601" s="67"/>
      <c r="H601" s="46"/>
      <c r="I601" s="1"/>
      <c r="J601" s="1"/>
      <c r="K601" s="46"/>
      <c r="L601" s="1"/>
      <c r="M601" s="1"/>
      <c r="N601" s="1"/>
    </row>
    <row r="602" spans="1:14" ht="11.65" customHeight="1" thickBot="1">
      <c r="A602" s="24">
        <v>531</v>
      </c>
      <c r="C602" s="68" t="s">
        <v>201</v>
      </c>
      <c r="H602" s="69" t="s">
        <v>147</v>
      </c>
      <c r="I602" s="8">
        <v>463954755.27999997</v>
      </c>
      <c r="J602" s="8">
        <v>213615142.85443693</v>
      </c>
      <c r="K602" s="69"/>
      <c r="L602" s="8">
        <f>SUBTOTAL(9,L555:L600)</f>
        <v>728368917.3285929</v>
      </c>
      <c r="M602" s="8">
        <f>SUBTOTAL(9,M555:M600)</f>
        <v>404797242.07371789</v>
      </c>
      <c r="N602" s="8">
        <f>SUBTOTAL(9,N555:N600)</f>
        <v>323571675.25487512</v>
      </c>
    </row>
    <row r="603" spans="1:14" ht="11.65" customHeight="1" thickTop="1">
      <c r="A603" s="24">
        <v>532</v>
      </c>
      <c r="C603" s="67"/>
      <c r="H603" s="46"/>
      <c r="I603" s="1"/>
      <c r="J603" s="1"/>
      <c r="K603" s="46"/>
      <c r="L603" s="1"/>
      <c r="M603" s="1"/>
      <c r="N603" s="1"/>
    </row>
    <row r="604" spans="1:14" ht="11.65" customHeight="1" thickBot="1">
      <c r="A604" s="24">
        <v>533</v>
      </c>
      <c r="C604" s="68" t="s">
        <v>202</v>
      </c>
      <c r="H604" s="69" t="s">
        <v>147</v>
      </c>
      <c r="I604" s="8">
        <v>1935054442.3299975</v>
      </c>
      <c r="J604" s="8">
        <v>846485754.62701416</v>
      </c>
      <c r="K604" s="69"/>
      <c r="L604" s="8">
        <f>L602+L551+L495+L412+L364</f>
        <v>2291872680.6171751</v>
      </c>
      <c r="M604" s="8">
        <f>M602+M551+M495+M412+M364</f>
        <v>1295879757.6364512</v>
      </c>
      <c r="N604" s="8">
        <f>N602+N551+N495+N412+N364</f>
        <v>995992922.98072362</v>
      </c>
    </row>
    <row r="605" spans="1:14" ht="11.65" customHeight="1" thickTop="1">
      <c r="A605" s="24">
        <v>534</v>
      </c>
      <c r="C605" s="67"/>
      <c r="H605" s="46"/>
      <c r="I605" s="1"/>
      <c r="J605" s="1"/>
      <c r="K605" s="46"/>
      <c r="L605" s="1"/>
      <c r="M605" s="1"/>
      <c r="N605" s="1"/>
    </row>
    <row r="606" spans="1:14" ht="15" customHeight="1">
      <c r="A606" s="24">
        <v>535</v>
      </c>
      <c r="C606" s="67"/>
      <c r="H606" s="46"/>
      <c r="I606" s="9"/>
      <c r="J606" s="9"/>
      <c r="K606" s="46"/>
      <c r="L606" s="9"/>
      <c r="M606" s="1"/>
      <c r="N606" s="1"/>
    </row>
    <row r="607" spans="1:14" ht="11.65" customHeight="1">
      <c r="A607" s="24">
        <v>536</v>
      </c>
      <c r="C607" s="67" t="s">
        <v>203</v>
      </c>
      <c r="H607" s="46"/>
      <c r="I607" s="1"/>
      <c r="J607" s="1"/>
      <c r="K607" s="46"/>
      <c r="L607" s="1"/>
      <c r="M607" s="1"/>
      <c r="N607" s="1"/>
    </row>
    <row r="608" spans="1:14" ht="11.65" customHeight="1">
      <c r="A608" s="24">
        <v>537</v>
      </c>
      <c r="C608" s="67"/>
      <c r="E608" s="67" t="s">
        <v>128</v>
      </c>
      <c r="H608" s="46"/>
      <c r="I608" s="1">
        <v>-31579883.859999999</v>
      </c>
      <c r="J608" s="1">
        <v>0</v>
      </c>
      <c r="K608" s="46"/>
      <c r="L608" s="1">
        <v>-21554369.607040793</v>
      </c>
      <c r="M608" s="1">
        <f t="shared" ref="M608:M625" si="4">L608-N608</f>
        <v>-21554369.607040793</v>
      </c>
      <c r="N608" s="5">
        <v>0</v>
      </c>
    </row>
    <row r="609" spans="1:14" ht="11.65" customHeight="1">
      <c r="A609" s="24">
        <v>538</v>
      </c>
      <c r="C609" s="67"/>
      <c r="E609" s="23" t="s">
        <v>132</v>
      </c>
      <c r="H609" s="46"/>
      <c r="I609" s="1">
        <v>867398557.9399997</v>
      </c>
      <c r="J609" s="1">
        <v>374323081.10059333</v>
      </c>
      <c r="K609" s="46"/>
      <c r="L609" s="1">
        <v>1139618316.2859247</v>
      </c>
      <c r="M609" s="1">
        <f t="shared" si="4"/>
        <v>647819666.71942878</v>
      </c>
      <c r="N609" s="5">
        <v>491798649.5664959</v>
      </c>
    </row>
    <row r="610" spans="1:14" ht="11.65" customHeight="1">
      <c r="A610" s="24">
        <v>539</v>
      </c>
      <c r="C610" s="67"/>
      <c r="E610" s="23" t="s">
        <v>130</v>
      </c>
      <c r="H610" s="46"/>
      <c r="I610" s="1">
        <v>1098113343.2099979</v>
      </c>
      <c r="J610" s="1">
        <v>471676658.10944849</v>
      </c>
      <c r="K610" s="46"/>
      <c r="L610" s="1">
        <v>1172686308.8982906</v>
      </c>
      <c r="M610" s="1">
        <f t="shared" si="4"/>
        <v>668978050.90103531</v>
      </c>
      <c r="N610" s="5">
        <v>503708257.99725533</v>
      </c>
    </row>
    <row r="611" spans="1:14" ht="11.65" customHeight="1">
      <c r="A611" s="24">
        <v>540</v>
      </c>
      <c r="C611" s="67"/>
      <c r="E611" s="23" t="s">
        <v>204</v>
      </c>
      <c r="H611" s="46"/>
      <c r="I611" s="1">
        <v>0</v>
      </c>
      <c r="J611" s="1">
        <v>0</v>
      </c>
      <c r="K611" s="46"/>
      <c r="L611" s="1">
        <v>0</v>
      </c>
      <c r="M611" s="1">
        <f t="shared" si="4"/>
        <v>0</v>
      </c>
      <c r="N611" s="5">
        <v>0</v>
      </c>
    </row>
    <row r="612" spans="1:14" ht="11.65" customHeight="1">
      <c r="A612" s="24">
        <v>541</v>
      </c>
      <c r="C612" s="67"/>
      <c r="E612" s="23" t="s">
        <v>205</v>
      </c>
      <c r="H612" s="46"/>
      <c r="I612" s="1">
        <v>0</v>
      </c>
      <c r="J612" s="1">
        <v>0</v>
      </c>
      <c r="K612" s="46"/>
      <c r="L612" s="1">
        <v>0</v>
      </c>
      <c r="M612" s="1">
        <f t="shared" si="4"/>
        <v>0</v>
      </c>
      <c r="N612" s="5">
        <v>0</v>
      </c>
    </row>
    <row r="613" spans="1:14" ht="11.65" customHeight="1">
      <c r="A613" s="24">
        <v>542</v>
      </c>
      <c r="C613" s="67"/>
      <c r="E613" s="23" t="s">
        <v>206</v>
      </c>
      <c r="H613" s="46"/>
      <c r="I613" s="1">
        <v>1122425.04</v>
      </c>
      <c r="J613" s="1">
        <v>486015.41697231389</v>
      </c>
      <c r="K613" s="46"/>
      <c r="L613" s="1">
        <v>1122425.0400000003</v>
      </c>
      <c r="M613" s="1">
        <f t="shared" si="4"/>
        <v>636409.62302768626</v>
      </c>
      <c r="N613" s="5">
        <v>486015.41697231401</v>
      </c>
    </row>
    <row r="614" spans="1:14" ht="11.65" customHeight="1">
      <c r="A614" s="24">
        <v>543</v>
      </c>
      <c r="C614" s="67"/>
      <c r="E614" s="23" t="s">
        <v>133</v>
      </c>
      <c r="H614" s="46"/>
      <c r="I614" s="1">
        <v>0</v>
      </c>
      <c r="J614" s="1">
        <v>0</v>
      </c>
      <c r="K614" s="46"/>
      <c r="L614" s="1">
        <v>0</v>
      </c>
      <c r="M614" s="1">
        <f>L614-N614</f>
        <v>0</v>
      </c>
      <c r="N614" s="5">
        <v>0</v>
      </c>
    </row>
    <row r="615" spans="1:14" ht="11.65" customHeight="1">
      <c r="A615" s="24">
        <v>544</v>
      </c>
      <c r="C615" s="67"/>
      <c r="E615" s="23" t="s">
        <v>207</v>
      </c>
      <c r="H615" s="46"/>
      <c r="I615" s="1">
        <v>0</v>
      </c>
      <c r="J615" s="1">
        <v>0</v>
      </c>
      <c r="K615" s="46"/>
      <c r="L615" s="1">
        <v>0</v>
      </c>
      <c r="M615" s="1">
        <f t="shared" si="4"/>
        <v>0</v>
      </c>
      <c r="N615" s="5">
        <v>0</v>
      </c>
    </row>
    <row r="616" spans="1:14" ht="11.65" customHeight="1">
      <c r="A616" s="24">
        <v>545</v>
      </c>
      <c r="C616" s="67"/>
      <c r="E616" s="23" t="s">
        <v>208</v>
      </c>
      <c r="H616" s="46"/>
      <c r="I616" s="1">
        <v>0</v>
      </c>
      <c r="J616" s="1">
        <v>0</v>
      </c>
      <c r="K616" s="46"/>
      <c r="L616" s="1">
        <v>0</v>
      </c>
      <c r="M616" s="1">
        <f t="shared" si="4"/>
        <v>0</v>
      </c>
      <c r="N616" s="5">
        <v>0</v>
      </c>
    </row>
    <row r="617" spans="1:14" ht="11.65" customHeight="1">
      <c r="A617" s="24">
        <v>546</v>
      </c>
      <c r="C617" s="67"/>
      <c r="E617" s="23" t="s">
        <v>209</v>
      </c>
      <c r="H617" s="46"/>
      <c r="I617" s="1">
        <v>0</v>
      </c>
      <c r="J617" s="1">
        <v>0</v>
      </c>
      <c r="K617" s="46"/>
      <c r="L617" s="1">
        <v>0</v>
      </c>
      <c r="M617" s="1">
        <f t="shared" si="4"/>
        <v>0</v>
      </c>
      <c r="N617" s="5">
        <v>0</v>
      </c>
    </row>
    <row r="618" spans="1:14" ht="11.65" customHeight="1">
      <c r="A618" s="24">
        <v>547</v>
      </c>
      <c r="C618" s="67"/>
      <c r="E618" s="23" t="s">
        <v>210</v>
      </c>
      <c r="H618" s="46"/>
      <c r="I618" s="1">
        <v>0</v>
      </c>
      <c r="J618" s="1">
        <v>0</v>
      </c>
      <c r="K618" s="46"/>
      <c r="L618" s="1">
        <v>0</v>
      </c>
      <c r="M618" s="1">
        <f t="shared" si="4"/>
        <v>0</v>
      </c>
      <c r="N618" s="5">
        <v>0</v>
      </c>
    </row>
    <row r="619" spans="1:14" ht="11.65" customHeight="1">
      <c r="A619" s="24">
        <v>548</v>
      </c>
      <c r="C619" s="67"/>
      <c r="E619" s="23" t="s">
        <v>211</v>
      </c>
      <c r="H619" s="46"/>
      <c r="I619" s="1">
        <v>0</v>
      </c>
      <c r="J619" s="1">
        <v>0</v>
      </c>
      <c r="K619" s="46"/>
      <c r="L619" s="1">
        <v>0</v>
      </c>
      <c r="M619" s="1">
        <f t="shared" si="4"/>
        <v>0</v>
      </c>
      <c r="N619" s="5">
        <v>0</v>
      </c>
    </row>
    <row r="620" spans="1:14" ht="11.65" customHeight="1">
      <c r="A620" s="24">
        <v>549</v>
      </c>
      <c r="C620" s="67"/>
      <c r="E620" s="23" t="s">
        <v>212</v>
      </c>
      <c r="H620" s="46"/>
      <c r="I620" s="1">
        <v>0</v>
      </c>
      <c r="J620" s="1">
        <v>0</v>
      </c>
      <c r="K620" s="46"/>
      <c r="L620" s="1">
        <v>0</v>
      </c>
      <c r="M620" s="1">
        <f>L620-N620</f>
        <v>0</v>
      </c>
      <c r="N620" s="5">
        <v>0</v>
      </c>
    </row>
    <row r="621" spans="1:14" ht="11.65" customHeight="1">
      <c r="A621" s="24">
        <v>550</v>
      </c>
      <c r="C621" s="67"/>
      <c r="E621" s="23" t="s">
        <v>213</v>
      </c>
      <c r="H621" s="46"/>
      <c r="I621" s="1">
        <v>0</v>
      </c>
      <c r="J621" s="1">
        <v>0</v>
      </c>
      <c r="K621" s="46"/>
      <c r="L621" s="1">
        <v>0</v>
      </c>
      <c r="M621" s="1">
        <f t="shared" si="4"/>
        <v>0</v>
      </c>
      <c r="N621" s="5">
        <v>0</v>
      </c>
    </row>
    <row r="622" spans="1:14" ht="11.65" customHeight="1">
      <c r="A622" s="24">
        <v>551</v>
      </c>
      <c r="C622" s="67"/>
      <c r="E622" s="23" t="s">
        <v>214</v>
      </c>
      <c r="H622" s="46"/>
      <c r="I622" s="1">
        <v>0</v>
      </c>
      <c r="J622" s="1">
        <v>0</v>
      </c>
      <c r="K622" s="46"/>
      <c r="L622" s="1">
        <v>0</v>
      </c>
      <c r="M622" s="1">
        <f t="shared" si="4"/>
        <v>0</v>
      </c>
      <c r="N622" s="5">
        <v>0</v>
      </c>
    </row>
    <row r="623" spans="1:14" ht="11.65" customHeight="1">
      <c r="A623" s="24">
        <v>552</v>
      </c>
      <c r="C623" s="67"/>
      <c r="E623" s="23" t="s">
        <v>215</v>
      </c>
      <c r="H623" s="46"/>
      <c r="I623" s="1">
        <v>0</v>
      </c>
      <c r="J623" s="1">
        <v>0</v>
      </c>
      <c r="K623" s="46"/>
      <c r="L623" s="1">
        <v>0</v>
      </c>
      <c r="M623" s="1">
        <f t="shared" si="4"/>
        <v>0</v>
      </c>
      <c r="N623" s="5">
        <v>0</v>
      </c>
    </row>
    <row r="624" spans="1:14" ht="11.65" customHeight="1">
      <c r="A624" s="24">
        <v>553</v>
      </c>
      <c r="C624" s="67"/>
      <c r="E624" s="23" t="s">
        <v>216</v>
      </c>
      <c r="H624" s="46"/>
      <c r="I624" s="1">
        <v>0</v>
      </c>
      <c r="J624" s="1">
        <v>0</v>
      </c>
      <c r="K624" s="46"/>
      <c r="L624" s="1">
        <v>0</v>
      </c>
      <c r="M624" s="1">
        <f t="shared" si="4"/>
        <v>0</v>
      </c>
      <c r="N624" s="5">
        <v>0</v>
      </c>
    </row>
    <row r="625" spans="1:14" ht="11.65" customHeight="1">
      <c r="A625" s="24">
        <v>554</v>
      </c>
      <c r="C625" s="67"/>
      <c r="E625" s="23" t="s">
        <v>217</v>
      </c>
      <c r="H625" s="46"/>
      <c r="I625" s="1">
        <v>0</v>
      </c>
      <c r="J625" s="1">
        <v>0</v>
      </c>
      <c r="K625" s="46"/>
      <c r="L625" s="1">
        <v>0</v>
      </c>
      <c r="M625" s="1">
        <f t="shared" si="4"/>
        <v>0</v>
      </c>
      <c r="N625" s="5">
        <v>0</v>
      </c>
    </row>
    <row r="626" spans="1:14" ht="11.65" customHeight="1" thickBot="1">
      <c r="A626" s="24">
        <v>555</v>
      </c>
      <c r="C626" s="67" t="s">
        <v>218</v>
      </c>
      <c r="H626" s="46"/>
      <c r="I626" s="13">
        <v>1935054442.3299975</v>
      </c>
      <c r="J626" s="13">
        <v>846485754.62701404</v>
      </c>
      <c r="K626" s="46"/>
      <c r="L626" s="13">
        <f>SUM(L608:L625)</f>
        <v>2291872680.6171741</v>
      </c>
      <c r="M626" s="13">
        <f>SUM(M608:M625)</f>
        <v>1295879757.6364512</v>
      </c>
      <c r="N626" s="13">
        <f>SUM(N608:N625)</f>
        <v>995992922.9807235</v>
      </c>
    </row>
    <row r="627" spans="1:14" ht="11.65" customHeight="1" thickTop="1">
      <c r="A627" s="24">
        <v>556</v>
      </c>
      <c r="C627" s="67">
        <v>560</v>
      </c>
      <c r="D627" s="23" t="s">
        <v>146</v>
      </c>
      <c r="H627" s="46"/>
      <c r="I627" s="1"/>
      <c r="J627" s="1"/>
      <c r="K627" s="46"/>
      <c r="L627" s="1"/>
      <c r="M627" s="1"/>
      <c r="N627" s="1"/>
    </row>
    <row r="628" spans="1:14" ht="11.65" customHeight="1">
      <c r="A628" s="24">
        <v>557</v>
      </c>
      <c r="C628" s="67"/>
      <c r="F628" s="67" t="s">
        <v>669</v>
      </c>
      <c r="G628" s="23" t="s">
        <v>132</v>
      </c>
      <c r="H628" s="46"/>
      <c r="I628" s="1">
        <v>6080103.0499999998</v>
      </c>
      <c r="J628" s="1">
        <v>2623849.0786637277</v>
      </c>
      <c r="K628" s="46"/>
      <c r="L628" s="1">
        <v>6166975.0425103959</v>
      </c>
      <c r="M628" s="1">
        <f>L628-N628</f>
        <v>3505636.6325580995</v>
      </c>
      <c r="N628" s="5">
        <v>2661338.4099522964</v>
      </c>
    </row>
    <row r="629" spans="1:14" ht="11.65" customHeight="1">
      <c r="A629" s="24">
        <v>558</v>
      </c>
      <c r="C629" s="67"/>
      <c r="H629" s="46"/>
      <c r="I629" s="1"/>
      <c r="J629" s="1"/>
      <c r="K629" s="46"/>
      <c r="L629" s="1"/>
      <c r="M629" s="1"/>
      <c r="N629" s="1"/>
    </row>
    <row r="630" spans="1:14" ht="11.65" customHeight="1">
      <c r="A630" s="24">
        <v>559</v>
      </c>
      <c r="C630" s="67"/>
      <c r="H630" s="46" t="s">
        <v>147</v>
      </c>
      <c r="I630" s="6">
        <v>6080103.0499999998</v>
      </c>
      <c r="J630" s="6">
        <v>2623849.0786637277</v>
      </c>
      <c r="K630" s="46"/>
      <c r="L630" s="6">
        <f>SUBTOTAL(9,L628)</f>
        <v>6166975.0425103959</v>
      </c>
      <c r="M630" s="6">
        <f>SUBTOTAL(9,M628)</f>
        <v>3505636.6325580995</v>
      </c>
      <c r="N630" s="6">
        <f>SUBTOTAL(9,N628)</f>
        <v>2661338.4099522964</v>
      </c>
    </row>
    <row r="631" spans="1:14" ht="11.65" customHeight="1">
      <c r="A631" s="24">
        <v>560</v>
      </c>
      <c r="C631" s="67"/>
      <c r="H631" s="46"/>
      <c r="I631" s="1"/>
      <c r="J631" s="1"/>
      <c r="K631" s="46"/>
      <c r="L631" s="1"/>
      <c r="M631" s="1"/>
      <c r="N631" s="1"/>
    </row>
    <row r="632" spans="1:14" ht="11.65" customHeight="1">
      <c r="A632" s="24">
        <v>561</v>
      </c>
      <c r="C632" s="67">
        <v>561</v>
      </c>
      <c r="D632" s="23" t="s">
        <v>219</v>
      </c>
      <c r="H632" s="46"/>
      <c r="I632" s="1"/>
      <c r="J632" s="1"/>
      <c r="K632" s="46"/>
      <c r="L632" s="1"/>
      <c r="M632" s="1"/>
      <c r="N632" s="1"/>
    </row>
    <row r="633" spans="1:14" ht="11.65" customHeight="1">
      <c r="A633" s="24">
        <v>562</v>
      </c>
      <c r="C633" s="67"/>
      <c r="F633" s="67" t="s">
        <v>669</v>
      </c>
      <c r="G633" s="23" t="s">
        <v>132</v>
      </c>
      <c r="H633" s="46"/>
      <c r="I633" s="1">
        <v>10809557.07</v>
      </c>
      <c r="J633" s="1">
        <v>4664829.8763427185</v>
      </c>
      <c r="K633" s="46"/>
      <c r="L633" s="1">
        <v>11069664.48572408</v>
      </c>
      <c r="M633" s="1">
        <f>L633-N633</f>
        <v>6292586.0837414498</v>
      </c>
      <c r="N633" s="5">
        <v>4777078.4019826306</v>
      </c>
    </row>
    <row r="634" spans="1:14" ht="11.65" customHeight="1">
      <c r="A634" s="24">
        <v>563</v>
      </c>
      <c r="C634" s="67"/>
      <c r="H634" s="46"/>
      <c r="I634" s="1"/>
      <c r="J634" s="1"/>
      <c r="K634" s="46"/>
      <c r="L634" s="1"/>
      <c r="M634" s="1"/>
      <c r="N634" s="1"/>
    </row>
    <row r="635" spans="1:14" ht="11.65" customHeight="1">
      <c r="A635" s="24">
        <v>564</v>
      </c>
      <c r="C635" s="67"/>
      <c r="H635" s="46" t="s">
        <v>147</v>
      </c>
      <c r="I635" s="6">
        <v>10809557.07</v>
      </c>
      <c r="J635" s="6">
        <v>4664829.8763427185</v>
      </c>
      <c r="K635" s="46"/>
      <c r="L635" s="6">
        <f>SUBTOTAL(9,L633)</f>
        <v>11069664.48572408</v>
      </c>
      <c r="M635" s="6">
        <f>SUBTOTAL(9,M633)</f>
        <v>6292586.0837414498</v>
      </c>
      <c r="N635" s="6">
        <f>SUBTOTAL(9,N633)</f>
        <v>4777078.4019826306</v>
      </c>
    </row>
    <row r="636" spans="1:14" ht="11.65" customHeight="1">
      <c r="A636" s="24">
        <v>565</v>
      </c>
      <c r="C636" s="67">
        <v>562</v>
      </c>
      <c r="D636" s="23" t="s">
        <v>220</v>
      </c>
      <c r="H636" s="46"/>
      <c r="I636" s="1"/>
      <c r="J636" s="1"/>
      <c r="K636" s="46"/>
      <c r="L636" s="1"/>
      <c r="M636" s="1"/>
      <c r="N636" s="1"/>
    </row>
    <row r="637" spans="1:14" ht="11.65" customHeight="1">
      <c r="A637" s="24">
        <v>566</v>
      </c>
      <c r="C637" s="67"/>
      <c r="F637" s="67" t="s">
        <v>669</v>
      </c>
      <c r="G637" s="23" t="s">
        <v>132</v>
      </c>
      <c r="H637" s="46"/>
      <c r="I637" s="1">
        <v>2821129.4499999899</v>
      </c>
      <c r="J637" s="1">
        <v>1217449.4161202717</v>
      </c>
      <c r="K637" s="46"/>
      <c r="L637" s="1">
        <v>2926885.9772732565</v>
      </c>
      <c r="M637" s="1">
        <f>L637-N637</f>
        <v>1663797.6691199567</v>
      </c>
      <c r="N637" s="5">
        <v>1263088.3081532998</v>
      </c>
    </row>
    <row r="638" spans="1:14" ht="11.65" customHeight="1">
      <c r="A638" s="24">
        <v>567</v>
      </c>
      <c r="C638" s="67"/>
      <c r="H638" s="46"/>
      <c r="I638" s="1"/>
      <c r="J638" s="1"/>
      <c r="K638" s="46"/>
      <c r="L638" s="1"/>
      <c r="M638" s="1"/>
      <c r="N638" s="1"/>
    </row>
    <row r="639" spans="1:14" ht="11.65" customHeight="1">
      <c r="A639" s="24">
        <v>568</v>
      </c>
      <c r="C639" s="67"/>
      <c r="H639" s="46" t="s">
        <v>147</v>
      </c>
      <c r="I639" s="6">
        <v>2821129.4499999899</v>
      </c>
      <c r="J639" s="6">
        <v>1217449.4161202717</v>
      </c>
      <c r="K639" s="46"/>
      <c r="L639" s="6">
        <f>SUBTOTAL(9,L637)</f>
        <v>2926885.9772732565</v>
      </c>
      <c r="M639" s="6">
        <f>SUBTOTAL(9,M637)</f>
        <v>1663797.6691199567</v>
      </c>
      <c r="N639" s="6">
        <f>SUBTOTAL(9,N637)</f>
        <v>1263088.3081532998</v>
      </c>
    </row>
    <row r="640" spans="1:14" ht="11.65" customHeight="1">
      <c r="A640" s="24">
        <v>569</v>
      </c>
      <c r="C640" s="67"/>
      <c r="H640" s="46"/>
      <c r="I640" s="1"/>
      <c r="J640" s="1"/>
      <c r="K640" s="46"/>
      <c r="L640" s="1"/>
      <c r="M640" s="1"/>
      <c r="N640" s="1"/>
    </row>
    <row r="641" spans="1:14" ht="11.65" customHeight="1">
      <c r="A641" s="24">
        <v>570</v>
      </c>
      <c r="C641" s="67">
        <v>563</v>
      </c>
      <c r="D641" s="23" t="s">
        <v>221</v>
      </c>
      <c r="H641" s="46"/>
      <c r="I641" s="1"/>
      <c r="J641" s="1"/>
      <c r="K641" s="46"/>
      <c r="L641" s="1"/>
      <c r="M641" s="1"/>
      <c r="N641" s="1"/>
    </row>
    <row r="642" spans="1:14" ht="11.65" customHeight="1">
      <c r="A642" s="24">
        <v>571</v>
      </c>
      <c r="C642" s="67"/>
      <c r="F642" s="67" t="s">
        <v>669</v>
      </c>
      <c r="G642" s="23" t="s">
        <v>132</v>
      </c>
      <c r="H642" s="46"/>
      <c r="I642" s="1">
        <v>117236.44</v>
      </c>
      <c r="J642" s="1">
        <v>50593.011754926658</v>
      </c>
      <c r="K642" s="46"/>
      <c r="L642" s="1">
        <v>120487.79267613265</v>
      </c>
      <c r="M642" s="1">
        <f>L642-N642</f>
        <v>68491.670044050465</v>
      </c>
      <c r="N642" s="5">
        <v>51996.122632082188</v>
      </c>
    </row>
    <row r="643" spans="1:14" ht="11.65" customHeight="1">
      <c r="A643" s="24">
        <v>572</v>
      </c>
      <c r="C643" s="67"/>
      <c r="H643" s="46"/>
      <c r="I643" s="1"/>
      <c r="J643" s="1"/>
      <c r="K643" s="46"/>
      <c r="L643" s="1"/>
      <c r="M643" s="1"/>
      <c r="N643" s="1"/>
    </row>
    <row r="644" spans="1:14" ht="11.65" customHeight="1">
      <c r="A644" s="24">
        <v>573</v>
      </c>
      <c r="C644" s="67"/>
      <c r="H644" s="46" t="s">
        <v>147</v>
      </c>
      <c r="I644" s="6">
        <v>117236.44</v>
      </c>
      <c r="J644" s="6">
        <v>50593.011754926658</v>
      </c>
      <c r="K644" s="46"/>
      <c r="L644" s="6">
        <f>SUBTOTAL(9,L642)</f>
        <v>120487.79267613265</v>
      </c>
      <c r="M644" s="6">
        <f>SUBTOTAL(9,M642)</f>
        <v>68491.670044050465</v>
      </c>
      <c r="N644" s="6">
        <f>SUBTOTAL(9,N642)</f>
        <v>51996.122632082188</v>
      </c>
    </row>
    <row r="645" spans="1:14" ht="11.65" customHeight="1">
      <c r="A645" s="24">
        <v>574</v>
      </c>
      <c r="C645" s="67"/>
      <c r="H645" s="46"/>
      <c r="I645" s="1"/>
      <c r="J645" s="1"/>
      <c r="K645" s="46"/>
      <c r="L645" s="1"/>
      <c r="M645" s="1"/>
      <c r="N645" s="1"/>
    </row>
    <row r="646" spans="1:14" ht="11.65" customHeight="1">
      <c r="A646" s="24">
        <v>575</v>
      </c>
      <c r="C646" s="67">
        <v>564</v>
      </c>
      <c r="D646" s="23" t="s">
        <v>222</v>
      </c>
      <c r="H646" s="46"/>
      <c r="I646" s="1"/>
      <c r="J646" s="1"/>
      <c r="K646" s="46"/>
      <c r="L646" s="1"/>
      <c r="M646" s="1"/>
      <c r="N646" s="1"/>
    </row>
    <row r="647" spans="1:14" ht="11.65" customHeight="1">
      <c r="A647" s="24">
        <v>576</v>
      </c>
      <c r="C647" s="67"/>
      <c r="F647" s="67" t="s">
        <v>669</v>
      </c>
      <c r="G647" s="23" t="s">
        <v>132</v>
      </c>
      <c r="H647" s="46"/>
      <c r="I647" s="1">
        <v>0</v>
      </c>
      <c r="J647" s="1">
        <v>0</v>
      </c>
      <c r="K647" s="46"/>
      <c r="L647" s="1">
        <v>0</v>
      </c>
      <c r="M647" s="1">
        <f>L647-N647</f>
        <v>0</v>
      </c>
      <c r="N647" s="5">
        <v>0</v>
      </c>
    </row>
    <row r="648" spans="1:14" ht="11.65" customHeight="1">
      <c r="A648" s="24">
        <v>577</v>
      </c>
      <c r="C648" s="67"/>
      <c r="H648" s="46"/>
      <c r="I648" s="1"/>
      <c r="J648" s="1"/>
      <c r="K648" s="46"/>
      <c r="L648" s="1"/>
      <c r="M648" s="1"/>
      <c r="N648" s="1"/>
    </row>
    <row r="649" spans="1:14" ht="11.65" customHeight="1">
      <c r="A649" s="24">
        <v>578</v>
      </c>
      <c r="C649" s="67"/>
      <c r="H649" s="46" t="s">
        <v>147</v>
      </c>
      <c r="I649" s="6">
        <v>0</v>
      </c>
      <c r="J649" s="6">
        <v>0</v>
      </c>
      <c r="K649" s="46"/>
      <c r="L649" s="6">
        <f>SUBTOTAL(9,L647)</f>
        <v>0</v>
      </c>
      <c r="M649" s="6">
        <f>SUBTOTAL(9,M647)</f>
        <v>0</v>
      </c>
      <c r="N649" s="6">
        <f>SUBTOTAL(9,N647)</f>
        <v>0</v>
      </c>
    </row>
    <row r="650" spans="1:14" ht="11.65" customHeight="1">
      <c r="A650" s="24">
        <v>579</v>
      </c>
      <c r="C650" s="67"/>
      <c r="H650" s="46"/>
      <c r="I650" s="1"/>
      <c r="J650" s="1"/>
      <c r="K650" s="46"/>
      <c r="L650" s="1"/>
      <c r="M650" s="1"/>
      <c r="N650" s="1"/>
    </row>
    <row r="651" spans="1:14" ht="11.65" customHeight="1">
      <c r="A651" s="24">
        <v>580</v>
      </c>
      <c r="C651" s="67">
        <v>565</v>
      </c>
      <c r="D651" s="23" t="s">
        <v>223</v>
      </c>
      <c r="H651" s="46"/>
      <c r="I651" s="1"/>
      <c r="J651" s="1"/>
      <c r="K651" s="46"/>
      <c r="L651" s="1"/>
      <c r="M651" s="1"/>
      <c r="N651" s="1"/>
    </row>
    <row r="652" spans="1:14" ht="11.65" customHeight="1">
      <c r="A652" s="24">
        <v>581</v>
      </c>
      <c r="C652" s="67"/>
      <c r="F652" s="67" t="s">
        <v>669</v>
      </c>
      <c r="G652" s="23" t="s">
        <v>132</v>
      </c>
      <c r="H652" s="46"/>
      <c r="I652" s="1">
        <v>0</v>
      </c>
      <c r="J652" s="1">
        <v>0</v>
      </c>
      <c r="K652" s="46"/>
      <c r="L652" s="1">
        <v>0</v>
      </c>
      <c r="M652" s="1">
        <f>L652-N652</f>
        <v>0</v>
      </c>
      <c r="N652" s="5">
        <v>0</v>
      </c>
    </row>
    <row r="653" spans="1:14" ht="11.65" customHeight="1">
      <c r="A653" s="24">
        <v>582</v>
      </c>
      <c r="C653" s="67"/>
      <c r="F653" s="67" t="s">
        <v>669</v>
      </c>
      <c r="G653" s="23" t="s">
        <v>130</v>
      </c>
      <c r="H653" s="46"/>
      <c r="I653" s="1">
        <v>0</v>
      </c>
      <c r="J653" s="1">
        <v>0</v>
      </c>
      <c r="K653" s="46"/>
      <c r="L653" s="1">
        <v>0</v>
      </c>
      <c r="M653" s="1">
        <f>L653-N653</f>
        <v>0</v>
      </c>
      <c r="N653" s="5">
        <v>0</v>
      </c>
    </row>
    <row r="654" spans="1:14" ht="11.65" customHeight="1">
      <c r="A654" s="24">
        <v>583</v>
      </c>
      <c r="C654" s="67"/>
      <c r="H654" s="46"/>
      <c r="I654" s="6">
        <v>0</v>
      </c>
      <c r="J654" s="6">
        <v>0</v>
      </c>
      <c r="K654" s="46"/>
      <c r="L654" s="6">
        <f>SUBTOTAL(9,L652:L653)</f>
        <v>0</v>
      </c>
      <c r="M654" s="6">
        <f>SUBTOTAL(9,M652:M653)</f>
        <v>0</v>
      </c>
      <c r="N654" s="6">
        <f>SUBTOTAL(9,N652:N653)</f>
        <v>0</v>
      </c>
    </row>
    <row r="655" spans="1:14" ht="11.65" customHeight="1">
      <c r="A655" s="24">
        <v>584</v>
      </c>
      <c r="C655" s="67"/>
      <c r="H655" s="46"/>
      <c r="I655" s="1"/>
      <c r="J655" s="1"/>
      <c r="K655" s="46"/>
      <c r="L655" s="1"/>
      <c r="M655" s="1"/>
      <c r="N655" s="1"/>
    </row>
    <row r="656" spans="1:14" ht="11.65" customHeight="1">
      <c r="A656" s="24">
        <v>585</v>
      </c>
      <c r="C656" s="67" t="s">
        <v>224</v>
      </c>
      <c r="D656" s="23" t="s">
        <v>225</v>
      </c>
      <c r="H656" s="46"/>
      <c r="I656" s="1"/>
      <c r="J656" s="1"/>
      <c r="K656" s="46"/>
      <c r="L656" s="1"/>
      <c r="M656" s="1"/>
      <c r="N656" s="1"/>
    </row>
    <row r="657" spans="1:14" ht="11.65" customHeight="1">
      <c r="A657" s="24">
        <v>586</v>
      </c>
      <c r="C657" s="67"/>
      <c r="F657" s="67" t="s">
        <v>669</v>
      </c>
      <c r="G657" s="23" t="s">
        <v>132</v>
      </c>
      <c r="H657" s="46"/>
      <c r="I657" s="1">
        <v>131608085.83</v>
      </c>
      <c r="J657" s="1">
        <v>56795049.674321279</v>
      </c>
      <c r="K657" s="46"/>
      <c r="L657" s="1">
        <v>129228174.56000002</v>
      </c>
      <c r="M657" s="1">
        <f>L657-N657</f>
        <v>73460168.003490835</v>
      </c>
      <c r="N657" s="5">
        <v>55768006.556509174</v>
      </c>
    </row>
    <row r="658" spans="1:14" ht="11.65" customHeight="1">
      <c r="A658" s="24">
        <v>587</v>
      </c>
      <c r="C658" s="67"/>
      <c r="F658" s="67" t="s">
        <v>669</v>
      </c>
      <c r="G658" s="23" t="s">
        <v>130</v>
      </c>
      <c r="H658" s="46"/>
      <c r="I658" s="1">
        <v>6292489.8799999999</v>
      </c>
      <c r="J658" s="1">
        <v>2702836.292936598</v>
      </c>
      <c r="K658" s="46"/>
      <c r="L658" s="1">
        <v>6017203.5099999998</v>
      </c>
      <c r="M658" s="1">
        <f>L658-N658</f>
        <v>3432611.9828041727</v>
      </c>
      <c r="N658" s="5">
        <v>2584591.5271958271</v>
      </c>
    </row>
    <row r="659" spans="1:14" ht="11.65" customHeight="1">
      <c r="A659" s="24">
        <v>588</v>
      </c>
      <c r="C659" s="67"/>
      <c r="H659" s="46"/>
      <c r="I659" s="6">
        <v>137900575.71000001</v>
      </c>
      <c r="J659" s="6">
        <v>59497885.96725788</v>
      </c>
      <c r="K659" s="46"/>
      <c r="L659" s="6">
        <f>SUBTOTAL(9,L657:L658)</f>
        <v>135245378.07000002</v>
      </c>
      <c r="M659" s="6">
        <f>SUBTOTAL(9,M657:M658)</f>
        <v>76892779.986295015</v>
      </c>
      <c r="N659" s="6">
        <f>SUBTOTAL(9,N657:N658)</f>
        <v>58352598.083705001</v>
      </c>
    </row>
    <row r="660" spans="1:14" ht="11.65" customHeight="1">
      <c r="A660" s="24">
        <v>589</v>
      </c>
      <c r="C660" s="67"/>
      <c r="H660" s="46"/>
      <c r="I660" s="1"/>
      <c r="J660" s="1"/>
      <c r="K660" s="46"/>
      <c r="L660" s="1"/>
      <c r="M660" s="1"/>
      <c r="N660" s="1"/>
    </row>
    <row r="661" spans="1:14" ht="11.65" customHeight="1">
      <c r="A661" s="24">
        <v>590</v>
      </c>
      <c r="C661" s="67"/>
      <c r="D661" s="23" t="s">
        <v>226</v>
      </c>
      <c r="H661" s="46" t="s">
        <v>147</v>
      </c>
      <c r="I661" s="6">
        <v>137900575.71000001</v>
      </c>
      <c r="J661" s="6">
        <v>59497885.96725788</v>
      </c>
      <c r="K661" s="46"/>
      <c r="L661" s="6">
        <f>SUBTOTAL(9,L652:L659)</f>
        <v>135245378.07000002</v>
      </c>
      <c r="M661" s="6">
        <f>SUBTOTAL(9,M652:M659)</f>
        <v>76892779.986295015</v>
      </c>
      <c r="N661" s="6">
        <f>SUBTOTAL(9,N652:N659)</f>
        <v>58352598.083705001</v>
      </c>
    </row>
    <row r="662" spans="1:14" ht="11.65" customHeight="1">
      <c r="A662" s="24">
        <v>591</v>
      </c>
      <c r="C662" s="67"/>
      <c r="H662" s="46"/>
      <c r="I662" s="1"/>
      <c r="J662" s="1"/>
      <c r="K662" s="46"/>
      <c r="L662" s="1"/>
      <c r="M662" s="1"/>
      <c r="N662" s="1"/>
    </row>
    <row r="663" spans="1:14" ht="11.65" customHeight="1">
      <c r="A663" s="24">
        <v>592</v>
      </c>
      <c r="C663" s="67">
        <v>566</v>
      </c>
      <c r="D663" s="23" t="s">
        <v>227</v>
      </c>
      <c r="H663" s="46"/>
      <c r="I663" s="1"/>
      <c r="J663" s="1"/>
      <c r="K663" s="46"/>
      <c r="L663" s="1"/>
      <c r="M663" s="1"/>
      <c r="N663" s="1"/>
    </row>
    <row r="664" spans="1:14" ht="11.65" customHeight="1">
      <c r="A664" s="24">
        <v>593</v>
      </c>
      <c r="C664" s="67"/>
      <c r="F664" s="67" t="s">
        <v>669</v>
      </c>
      <c r="G664" s="23" t="s">
        <v>132</v>
      </c>
      <c r="H664" s="46"/>
      <c r="I664" s="1">
        <v>4256726.84</v>
      </c>
      <c r="J664" s="1">
        <v>1836976.8909191699</v>
      </c>
      <c r="K664" s="46"/>
      <c r="L664" s="1">
        <v>3542429.8754125973</v>
      </c>
      <c r="M664" s="1">
        <f>L664-N664</f>
        <v>2013705.5613021303</v>
      </c>
      <c r="N664" s="5">
        <v>1528724.314110467</v>
      </c>
    </row>
    <row r="665" spans="1:14" ht="11.65" customHeight="1">
      <c r="A665" s="24">
        <v>594</v>
      </c>
      <c r="C665" s="67"/>
      <c r="H665" s="46"/>
      <c r="I665" s="1"/>
      <c r="J665" s="1"/>
      <c r="K665" s="46"/>
      <c r="L665" s="1"/>
      <c r="M665" s="1"/>
      <c r="N665" s="1"/>
    </row>
    <row r="666" spans="1:14" ht="11.65" customHeight="1">
      <c r="A666" s="24">
        <v>595</v>
      </c>
      <c r="C666" s="67"/>
      <c r="H666" s="46" t="s">
        <v>147</v>
      </c>
      <c r="I666" s="6">
        <v>4256726.84</v>
      </c>
      <c r="J666" s="6">
        <v>1836976.8909191699</v>
      </c>
      <c r="K666" s="46"/>
      <c r="L666" s="6">
        <f>SUBTOTAL(9,L664)</f>
        <v>3542429.8754125973</v>
      </c>
      <c r="M666" s="6">
        <f>SUBTOTAL(9,M664)</f>
        <v>2013705.5613021303</v>
      </c>
      <c r="N666" s="6">
        <f>SUBTOTAL(9,N664)</f>
        <v>1528724.314110467</v>
      </c>
    </row>
    <row r="667" spans="1:14" ht="11.65" customHeight="1">
      <c r="A667" s="24">
        <v>596</v>
      </c>
      <c r="C667" s="67"/>
      <c r="H667" s="46"/>
      <c r="I667" s="1"/>
      <c r="J667" s="1"/>
      <c r="K667" s="46"/>
      <c r="L667" s="1"/>
      <c r="M667" s="1"/>
      <c r="N667" s="1"/>
    </row>
    <row r="668" spans="1:14" ht="11.65" customHeight="1">
      <c r="A668" s="24">
        <v>597</v>
      </c>
      <c r="C668" s="67">
        <v>567</v>
      </c>
      <c r="D668" s="23" t="s">
        <v>228</v>
      </c>
      <c r="H668" s="46"/>
      <c r="I668" s="1"/>
      <c r="J668" s="1"/>
      <c r="K668" s="46"/>
      <c r="L668" s="1"/>
      <c r="M668" s="1"/>
      <c r="N668" s="1"/>
    </row>
    <row r="669" spans="1:14" ht="11.65" customHeight="1">
      <c r="A669" s="24">
        <v>598</v>
      </c>
      <c r="C669" s="67"/>
      <c r="F669" s="67" t="s">
        <v>669</v>
      </c>
      <c r="G669" s="23" t="s">
        <v>132</v>
      </c>
      <c r="H669" s="46"/>
      <c r="I669" s="1">
        <v>1837477.56</v>
      </c>
      <c r="J669" s="1">
        <v>792957.58036062808</v>
      </c>
      <c r="K669" s="46"/>
      <c r="L669" s="1">
        <v>1927539.12162114</v>
      </c>
      <c r="M669" s="1">
        <f>L669-N669</f>
        <v>1095715.7615953721</v>
      </c>
      <c r="N669" s="5">
        <v>831823.36002576794</v>
      </c>
    </row>
    <row r="670" spans="1:14" ht="11.65" customHeight="1">
      <c r="A670" s="24">
        <v>599</v>
      </c>
      <c r="C670" s="67"/>
      <c r="H670" s="46"/>
      <c r="I670" s="1"/>
      <c r="J670" s="1"/>
      <c r="K670" s="46"/>
      <c r="L670" s="1"/>
      <c r="M670" s="1"/>
      <c r="N670" s="1"/>
    </row>
    <row r="671" spans="1:14" ht="11.65" customHeight="1">
      <c r="A671" s="24">
        <v>600</v>
      </c>
      <c r="C671" s="67"/>
      <c r="H671" s="46" t="s">
        <v>147</v>
      </c>
      <c r="I671" s="6">
        <v>1837477.56</v>
      </c>
      <c r="J671" s="6">
        <v>792957.58036062808</v>
      </c>
      <c r="K671" s="46"/>
      <c r="L671" s="6">
        <f>SUBTOTAL(9,L669)</f>
        <v>1927539.12162114</v>
      </c>
      <c r="M671" s="6">
        <f>SUBTOTAL(9,M669)</f>
        <v>1095715.7615953721</v>
      </c>
      <c r="N671" s="6">
        <f>SUBTOTAL(9,N669)</f>
        <v>831823.36002576794</v>
      </c>
    </row>
    <row r="672" spans="1:14" ht="11.65" customHeight="1">
      <c r="A672" s="24">
        <v>601</v>
      </c>
      <c r="C672" s="70"/>
      <c r="D672" s="71"/>
      <c r="E672" s="72"/>
      <c r="G672" s="71"/>
      <c r="H672" s="73"/>
      <c r="I672" s="10"/>
      <c r="J672" s="10"/>
      <c r="K672" s="73"/>
      <c r="L672" s="10"/>
      <c r="M672" s="10"/>
      <c r="N672" s="10"/>
    </row>
    <row r="673" spans="1:14" ht="11.65" customHeight="1">
      <c r="A673" s="24">
        <v>602</v>
      </c>
      <c r="C673" s="67">
        <v>568</v>
      </c>
      <c r="D673" s="23" t="s">
        <v>159</v>
      </c>
      <c r="H673" s="46"/>
      <c r="I673" s="1"/>
      <c r="J673" s="1"/>
      <c r="K673" s="46"/>
      <c r="L673" s="1"/>
      <c r="M673" s="1"/>
      <c r="N673" s="1"/>
    </row>
    <row r="674" spans="1:14" ht="11.65" customHeight="1">
      <c r="A674" s="24">
        <v>603</v>
      </c>
      <c r="C674" s="67"/>
      <c r="F674" s="67" t="s">
        <v>669</v>
      </c>
      <c r="G674" s="23" t="s">
        <v>132</v>
      </c>
      <c r="H674" s="46"/>
      <c r="I674" s="1">
        <v>2286817.16</v>
      </c>
      <c r="J674" s="1">
        <v>986868.65156642417</v>
      </c>
      <c r="K674" s="46"/>
      <c r="L674" s="1">
        <v>2343394.6261247462</v>
      </c>
      <c r="M674" s="1">
        <f>L674-N674</f>
        <v>1332110.1495067147</v>
      </c>
      <c r="N674" s="5">
        <v>1011284.4766180314</v>
      </c>
    </row>
    <row r="675" spans="1:14" ht="11.65" customHeight="1">
      <c r="A675" s="24">
        <v>604</v>
      </c>
      <c r="C675" s="67"/>
      <c r="H675" s="46"/>
      <c r="I675" s="1"/>
      <c r="J675" s="1"/>
      <c r="K675" s="46"/>
      <c r="L675" s="1"/>
      <c r="M675" s="1"/>
      <c r="N675" s="1"/>
    </row>
    <row r="676" spans="1:14" ht="11.65" customHeight="1">
      <c r="A676" s="24">
        <v>605</v>
      </c>
      <c r="C676" s="67"/>
      <c r="H676" s="46" t="s">
        <v>147</v>
      </c>
      <c r="I676" s="6">
        <v>2286817.16</v>
      </c>
      <c r="J676" s="6">
        <v>986868.65156642417</v>
      </c>
      <c r="K676" s="46"/>
      <c r="L676" s="6">
        <f>SUBTOTAL(9,L674)</f>
        <v>2343394.6261247462</v>
      </c>
      <c r="M676" s="6">
        <f>SUBTOTAL(9,M674)</f>
        <v>1332110.1495067147</v>
      </c>
      <c r="N676" s="6">
        <f>SUBTOTAL(9,N674)</f>
        <v>1011284.4766180314</v>
      </c>
    </row>
    <row r="677" spans="1:14" ht="11.65" customHeight="1">
      <c r="A677" s="24">
        <v>606</v>
      </c>
      <c r="C677" s="67"/>
      <c r="H677" s="46"/>
      <c r="I677" s="1"/>
      <c r="J677" s="1"/>
      <c r="K677" s="46"/>
      <c r="L677" s="1"/>
      <c r="M677" s="1"/>
      <c r="N677" s="1"/>
    </row>
    <row r="678" spans="1:14" ht="11.65" customHeight="1">
      <c r="A678" s="24">
        <v>607</v>
      </c>
      <c r="C678" s="67">
        <v>569</v>
      </c>
      <c r="D678" s="23" t="s">
        <v>160</v>
      </c>
      <c r="H678" s="46"/>
      <c r="I678" s="1"/>
      <c r="J678" s="1"/>
      <c r="K678" s="46"/>
      <c r="L678" s="1"/>
      <c r="M678" s="1"/>
      <c r="N678" s="1"/>
    </row>
    <row r="679" spans="1:14" ht="11.65" customHeight="1">
      <c r="A679" s="24">
        <v>608</v>
      </c>
      <c r="C679" s="67"/>
      <c r="F679" s="67" t="s">
        <v>669</v>
      </c>
      <c r="G679" s="23" t="s">
        <v>132</v>
      </c>
      <c r="H679" s="46"/>
      <c r="I679" s="1">
        <v>4806787.97</v>
      </c>
      <c r="J679" s="1">
        <v>2074354.0171439019</v>
      </c>
      <c r="K679" s="46"/>
      <c r="L679" s="1">
        <v>4975451.0401012385</v>
      </c>
      <c r="M679" s="1">
        <f>L679-N679</f>
        <v>2828311.0130080921</v>
      </c>
      <c r="N679" s="5">
        <v>2147140.0270931465</v>
      </c>
    </row>
    <row r="680" spans="1:14" ht="11.65" customHeight="1">
      <c r="A680" s="24">
        <v>609</v>
      </c>
      <c r="C680" s="67"/>
      <c r="H680" s="46"/>
      <c r="I680" s="1"/>
      <c r="J680" s="1"/>
      <c r="K680" s="46"/>
      <c r="L680" s="1"/>
      <c r="M680" s="1"/>
      <c r="N680" s="1"/>
    </row>
    <row r="681" spans="1:14" ht="11.65" customHeight="1">
      <c r="A681" s="24">
        <v>610</v>
      </c>
      <c r="C681" s="67"/>
      <c r="H681" s="46" t="s">
        <v>147</v>
      </c>
      <c r="I681" s="6">
        <v>4806787.97</v>
      </c>
      <c r="J681" s="6">
        <v>2074354.0171439019</v>
      </c>
      <c r="K681" s="46"/>
      <c r="L681" s="6">
        <f>SUBTOTAL(9,L679)</f>
        <v>4975451.0401012385</v>
      </c>
      <c r="M681" s="6">
        <f>SUBTOTAL(9,M679)</f>
        <v>2828311.0130080921</v>
      </c>
      <c r="N681" s="6">
        <f>SUBTOTAL(9,N679)</f>
        <v>2147140.0270931465</v>
      </c>
    </row>
    <row r="682" spans="1:14" ht="11.65" customHeight="1">
      <c r="A682" s="24">
        <v>611</v>
      </c>
      <c r="C682" s="67"/>
      <c r="H682" s="46"/>
      <c r="I682" s="1"/>
      <c r="J682" s="1"/>
      <c r="K682" s="46"/>
      <c r="L682" s="1"/>
      <c r="M682" s="1"/>
      <c r="N682" s="1"/>
    </row>
    <row r="683" spans="1:14" ht="11.65" customHeight="1">
      <c r="A683" s="24">
        <v>612</v>
      </c>
      <c r="C683" s="67">
        <v>570</v>
      </c>
      <c r="D683" s="23" t="s">
        <v>229</v>
      </c>
      <c r="H683" s="46"/>
      <c r="I683" s="1"/>
      <c r="J683" s="1"/>
      <c r="K683" s="46"/>
      <c r="L683" s="1"/>
      <c r="M683" s="1"/>
      <c r="N683" s="1"/>
    </row>
    <row r="684" spans="1:14" ht="11.65" customHeight="1">
      <c r="A684" s="24">
        <v>613</v>
      </c>
      <c r="C684" s="67"/>
      <c r="F684" s="67" t="s">
        <v>669</v>
      </c>
      <c r="G684" s="23" t="s">
        <v>132</v>
      </c>
      <c r="H684" s="46"/>
      <c r="I684" s="1">
        <v>11187554.810000001</v>
      </c>
      <c r="J684" s="1">
        <v>4827953.5954112587</v>
      </c>
      <c r="K684" s="46"/>
      <c r="L684" s="1">
        <v>11523177.859702257</v>
      </c>
      <c r="M684" s="1">
        <f>L684-N684</f>
        <v>6550387.2076658523</v>
      </c>
      <c r="N684" s="5">
        <v>4972790.6520364052</v>
      </c>
    </row>
    <row r="685" spans="1:14" ht="11.65" customHeight="1">
      <c r="A685" s="24">
        <v>614</v>
      </c>
      <c r="C685" s="67"/>
      <c r="H685" s="46"/>
      <c r="I685" s="1"/>
      <c r="J685" s="1"/>
      <c r="K685" s="46"/>
      <c r="L685" s="1"/>
      <c r="M685" s="1"/>
      <c r="N685" s="1"/>
    </row>
    <row r="686" spans="1:14" ht="11.65" customHeight="1">
      <c r="A686" s="24">
        <v>615</v>
      </c>
      <c r="C686" s="67"/>
      <c r="H686" s="46" t="s">
        <v>147</v>
      </c>
      <c r="I686" s="6">
        <v>11187554.810000001</v>
      </c>
      <c r="J686" s="6">
        <v>4827953.5954112587</v>
      </c>
      <c r="K686" s="46"/>
      <c r="L686" s="6">
        <f>SUBTOTAL(9,L684)</f>
        <v>11523177.859702257</v>
      </c>
      <c r="M686" s="6">
        <f>SUBTOTAL(9,M684)</f>
        <v>6550387.2076658523</v>
      </c>
      <c r="N686" s="6">
        <f>SUBTOTAL(9,N684)</f>
        <v>4972790.6520364052</v>
      </c>
    </row>
    <row r="687" spans="1:14" ht="11.65" customHeight="1">
      <c r="A687" s="24">
        <v>616</v>
      </c>
      <c r="C687" s="67"/>
      <c r="H687" s="46"/>
      <c r="I687" s="1"/>
      <c r="J687" s="1"/>
      <c r="K687" s="46"/>
      <c r="L687" s="1"/>
      <c r="M687" s="1"/>
      <c r="N687" s="1"/>
    </row>
    <row r="688" spans="1:14" ht="11.65" customHeight="1">
      <c r="A688" s="24">
        <v>617</v>
      </c>
      <c r="C688" s="67">
        <v>571</v>
      </c>
      <c r="D688" s="23" t="s">
        <v>230</v>
      </c>
      <c r="H688" s="46"/>
      <c r="I688" s="1"/>
      <c r="J688" s="1"/>
      <c r="K688" s="46"/>
      <c r="L688" s="1"/>
      <c r="M688" s="1"/>
      <c r="N688" s="1"/>
    </row>
    <row r="689" spans="1:14" ht="11.65" customHeight="1">
      <c r="A689" s="24">
        <v>618</v>
      </c>
      <c r="C689" s="67"/>
      <c r="F689" s="67" t="s">
        <v>669</v>
      </c>
      <c r="G689" s="23" t="s">
        <v>132</v>
      </c>
      <c r="H689" s="46"/>
      <c r="I689" s="1">
        <v>20881691.759999901</v>
      </c>
      <c r="J689" s="1">
        <v>9011427.4766141828</v>
      </c>
      <c r="K689" s="46"/>
      <c r="L689" s="1">
        <v>22683458.974627234</v>
      </c>
      <c r="M689" s="1">
        <f>L689-N689</f>
        <v>12894484.603299409</v>
      </c>
      <c r="N689" s="5">
        <v>9788974.3713278249</v>
      </c>
    </row>
    <row r="690" spans="1:14" ht="11.65" customHeight="1">
      <c r="A690" s="24">
        <v>619</v>
      </c>
      <c r="C690" s="67"/>
      <c r="H690" s="46"/>
      <c r="I690" s="1"/>
      <c r="J690" s="1"/>
      <c r="K690" s="46"/>
      <c r="L690" s="1"/>
      <c r="M690" s="1"/>
      <c r="N690" s="1"/>
    </row>
    <row r="691" spans="1:14" ht="11.65" customHeight="1">
      <c r="A691" s="24">
        <v>620</v>
      </c>
      <c r="C691" s="67"/>
      <c r="H691" s="46" t="s">
        <v>147</v>
      </c>
      <c r="I691" s="6">
        <v>20881691.759999901</v>
      </c>
      <c r="J691" s="6">
        <v>9011427.4766141828</v>
      </c>
      <c r="K691" s="46"/>
      <c r="L691" s="6">
        <f>SUBTOTAL(9,L689)</f>
        <v>22683458.974627234</v>
      </c>
      <c r="M691" s="6">
        <f>SUBTOTAL(9,M689)</f>
        <v>12894484.603299409</v>
      </c>
      <c r="N691" s="6">
        <f>SUBTOTAL(9,N689)</f>
        <v>9788974.3713278249</v>
      </c>
    </row>
    <row r="692" spans="1:14" ht="11.65" customHeight="1">
      <c r="A692" s="24">
        <v>621</v>
      </c>
      <c r="C692" s="67"/>
      <c r="H692" s="46"/>
      <c r="I692" s="1"/>
      <c r="J692" s="1"/>
      <c r="K692" s="46"/>
      <c r="L692" s="1"/>
      <c r="M692" s="1"/>
      <c r="N692" s="1"/>
    </row>
    <row r="693" spans="1:14" ht="11.65" customHeight="1">
      <c r="A693" s="24">
        <v>622</v>
      </c>
      <c r="C693" s="67">
        <v>572</v>
      </c>
      <c r="D693" s="23" t="s">
        <v>231</v>
      </c>
      <c r="H693" s="46"/>
      <c r="I693" s="1"/>
      <c r="J693" s="1"/>
      <c r="K693" s="46"/>
      <c r="L693" s="1"/>
      <c r="M693" s="1"/>
      <c r="N693" s="1"/>
    </row>
    <row r="694" spans="1:14" ht="11.65" customHeight="1">
      <c r="A694" s="24">
        <v>623</v>
      </c>
      <c r="C694" s="67"/>
      <c r="F694" s="67" t="s">
        <v>669</v>
      </c>
      <c r="G694" s="23" t="s">
        <v>132</v>
      </c>
      <c r="H694" s="46"/>
      <c r="I694" s="1">
        <v>140682.62</v>
      </c>
      <c r="J694" s="1">
        <v>60711.135952045966</v>
      </c>
      <c r="K694" s="46"/>
      <c r="L694" s="1">
        <v>145644.62343732547</v>
      </c>
      <c r="M694" s="1">
        <f>L694-N694</f>
        <v>82792.150728272944</v>
      </c>
      <c r="N694" s="5">
        <v>62852.472709052527</v>
      </c>
    </row>
    <row r="695" spans="1:14" ht="11.65" customHeight="1">
      <c r="A695" s="24">
        <v>624</v>
      </c>
      <c r="C695" s="67"/>
      <c r="H695" s="46"/>
      <c r="I695" s="1"/>
      <c r="J695" s="1"/>
      <c r="K695" s="46"/>
      <c r="L695" s="1"/>
      <c r="M695" s="1"/>
      <c r="N695" s="1"/>
    </row>
    <row r="696" spans="1:14" ht="11.65" customHeight="1">
      <c r="A696" s="24">
        <v>625</v>
      </c>
      <c r="C696" s="67"/>
      <c r="H696" s="46" t="s">
        <v>147</v>
      </c>
      <c r="I696" s="6">
        <v>140682.62</v>
      </c>
      <c r="J696" s="6">
        <v>60711.135952045966</v>
      </c>
      <c r="K696" s="46"/>
      <c r="L696" s="6">
        <f>SUBTOTAL(9,L694)</f>
        <v>145644.62343732547</v>
      </c>
      <c r="M696" s="6">
        <f>SUBTOTAL(9,M694)</f>
        <v>82792.150728272944</v>
      </c>
      <c r="N696" s="6">
        <f>SUBTOTAL(9,N694)</f>
        <v>62852.472709052527</v>
      </c>
    </row>
    <row r="697" spans="1:14" ht="11.65" customHeight="1">
      <c r="A697" s="24">
        <v>626</v>
      </c>
      <c r="C697" s="67"/>
      <c r="H697" s="46"/>
      <c r="I697" s="1"/>
      <c r="J697" s="1"/>
      <c r="K697" s="46"/>
      <c r="L697" s="1"/>
      <c r="M697" s="1"/>
      <c r="N697" s="1"/>
    </row>
    <row r="698" spans="1:14" ht="11.65" customHeight="1">
      <c r="A698" s="24">
        <v>627</v>
      </c>
      <c r="C698" s="67">
        <v>573</v>
      </c>
      <c r="D698" s="23" t="s">
        <v>232</v>
      </c>
      <c r="H698" s="46"/>
      <c r="I698" s="1"/>
      <c r="J698" s="1"/>
      <c r="K698" s="46"/>
      <c r="L698" s="1"/>
      <c r="M698" s="1"/>
      <c r="N698" s="1"/>
    </row>
    <row r="699" spans="1:14" ht="11.65" customHeight="1">
      <c r="A699" s="24">
        <v>628</v>
      </c>
      <c r="C699" s="67"/>
      <c r="F699" s="67" t="s">
        <v>669</v>
      </c>
      <c r="G699" s="23" t="s">
        <v>132</v>
      </c>
      <c r="H699" s="46"/>
      <c r="I699" s="1">
        <v>269056.34000000003</v>
      </c>
      <c r="J699" s="1">
        <v>116110.40536848053</v>
      </c>
      <c r="K699" s="46"/>
      <c r="L699" s="1">
        <v>283432.38948508952</v>
      </c>
      <c r="M699" s="1">
        <f>L699-N699</f>
        <v>161118.04581390601</v>
      </c>
      <c r="N699" s="5">
        <v>122314.34367118349</v>
      </c>
    </row>
    <row r="700" spans="1:14" ht="11.65" customHeight="1">
      <c r="A700" s="24">
        <v>629</v>
      </c>
      <c r="C700" s="67"/>
      <c r="H700" s="46"/>
      <c r="I700" s="1"/>
      <c r="J700" s="1"/>
      <c r="K700" s="46"/>
      <c r="L700" s="1"/>
      <c r="M700" s="1"/>
      <c r="N700" s="1"/>
    </row>
    <row r="701" spans="1:14" ht="11.65" customHeight="1">
      <c r="A701" s="24">
        <v>630</v>
      </c>
      <c r="C701" s="67"/>
      <c r="H701" s="46" t="s">
        <v>147</v>
      </c>
      <c r="I701" s="6">
        <v>269056.34000000003</v>
      </c>
      <c r="J701" s="6">
        <v>116110.40536848053</v>
      </c>
      <c r="K701" s="46"/>
      <c r="L701" s="6">
        <f>SUBTOTAL(9,L699)</f>
        <v>283432.38948508952</v>
      </c>
      <c r="M701" s="6">
        <f>SUBTOTAL(9,M699)</f>
        <v>161118.04581390601</v>
      </c>
      <c r="N701" s="6">
        <f>SUBTOTAL(9,N699)</f>
        <v>122314.34367118349</v>
      </c>
    </row>
    <row r="702" spans="1:14" ht="11.65" customHeight="1">
      <c r="A702" s="24">
        <v>631</v>
      </c>
      <c r="C702" s="67"/>
      <c r="H702" s="46"/>
      <c r="I702" s="1"/>
      <c r="J702" s="1"/>
      <c r="K702" s="46"/>
      <c r="L702" s="1"/>
      <c r="M702" s="1"/>
      <c r="N702" s="1"/>
    </row>
    <row r="703" spans="1:14" ht="11.65" customHeight="1" thickBot="1">
      <c r="A703" s="24">
        <v>632</v>
      </c>
      <c r="C703" s="68" t="s">
        <v>233</v>
      </c>
      <c r="H703" s="69" t="s">
        <v>147</v>
      </c>
      <c r="I703" s="8">
        <v>203395396.77999991</v>
      </c>
      <c r="J703" s="8">
        <v>87761967.103475586</v>
      </c>
      <c r="K703" s="69"/>
      <c r="L703" s="8">
        <f>SUBTOTAL(9,L628:L701)</f>
        <v>202953919.87869546</v>
      </c>
      <c r="M703" s="8">
        <f>SUBTOTAL(9,M628:M701)</f>
        <v>115381916.5346783</v>
      </c>
      <c r="N703" s="8">
        <f>SUBTOTAL(9,N628:N701)</f>
        <v>87572003.344017193</v>
      </c>
    </row>
    <row r="704" spans="1:14" ht="11.65" customHeight="1" thickTop="1">
      <c r="A704" s="24">
        <v>633</v>
      </c>
      <c r="C704" s="67"/>
      <c r="H704" s="46"/>
      <c r="I704" s="1"/>
      <c r="J704" s="1"/>
      <c r="K704" s="46"/>
      <c r="L704" s="1"/>
      <c r="M704" s="1"/>
      <c r="N704" s="1"/>
    </row>
    <row r="705" spans="1:14" ht="11.65" customHeight="1">
      <c r="A705" s="24">
        <v>634</v>
      </c>
      <c r="C705" s="67" t="s">
        <v>234</v>
      </c>
      <c r="H705" s="46"/>
      <c r="I705" s="1"/>
      <c r="J705" s="1"/>
      <c r="K705" s="46"/>
      <c r="L705" s="1"/>
      <c r="M705" s="1"/>
      <c r="N705" s="1"/>
    </row>
    <row r="706" spans="1:14" ht="11.65" customHeight="1">
      <c r="A706" s="24">
        <v>635</v>
      </c>
      <c r="C706" s="67"/>
      <c r="E706" s="23" t="s">
        <v>130</v>
      </c>
      <c r="H706" s="46"/>
      <c r="I706" s="1">
        <v>6292489.8799999999</v>
      </c>
      <c r="J706" s="1">
        <v>2702836.292936598</v>
      </c>
      <c r="K706" s="46"/>
      <c r="L706" s="1">
        <v>6017203.5099999998</v>
      </c>
      <c r="M706" s="1">
        <f>L706-N706</f>
        <v>3432611.9828041727</v>
      </c>
      <c r="N706" s="5">
        <v>2584591.5271958271</v>
      </c>
    </row>
    <row r="707" spans="1:14" ht="11.65" customHeight="1">
      <c r="A707" s="24">
        <v>636</v>
      </c>
      <c r="C707" s="67"/>
      <c r="E707" s="23" t="s">
        <v>132</v>
      </c>
      <c r="H707" s="46"/>
      <c r="I707" s="1">
        <v>197102906.89999992</v>
      </c>
      <c r="J707" s="1">
        <v>85059130.810538992</v>
      </c>
      <c r="K707" s="46"/>
      <c r="L707" s="1">
        <v>196936716.36869547</v>
      </c>
      <c r="M707" s="1">
        <f>L707-N707</f>
        <v>111949304.55187409</v>
      </c>
      <c r="N707" s="5">
        <v>84987411.816821381</v>
      </c>
    </row>
    <row r="708" spans="1:14" ht="11.65" customHeight="1">
      <c r="A708" s="24">
        <v>637</v>
      </c>
      <c r="C708" s="67"/>
      <c r="E708" s="43" t="s">
        <v>235</v>
      </c>
      <c r="H708" s="46"/>
      <c r="I708" s="1">
        <v>0</v>
      </c>
      <c r="J708" s="1">
        <v>0</v>
      </c>
      <c r="K708" s="46"/>
      <c r="L708" s="1">
        <v>0</v>
      </c>
      <c r="M708" s="1">
        <f>L708-N708</f>
        <v>0</v>
      </c>
      <c r="N708" s="5">
        <v>0</v>
      </c>
    </row>
    <row r="709" spans="1:14" ht="11.65" customHeight="1" thickBot="1">
      <c r="A709" s="24">
        <v>638</v>
      </c>
      <c r="C709" s="43" t="s">
        <v>236</v>
      </c>
      <c r="H709" s="46" t="s">
        <v>1</v>
      </c>
      <c r="I709" s="13">
        <v>203395396.77999991</v>
      </c>
      <c r="J709" s="13">
        <v>87761967.103475586</v>
      </c>
      <c r="K709" s="46"/>
      <c r="L709" s="13">
        <f>SUM(L706:L708)</f>
        <v>202953919.87869546</v>
      </c>
      <c r="M709" s="13">
        <f>SUM(M706:M708)</f>
        <v>115381916.53467827</v>
      </c>
      <c r="N709" s="13">
        <f>SUM(N706:N708)</f>
        <v>87572003.344017208</v>
      </c>
    </row>
    <row r="710" spans="1:14" ht="11.65" customHeight="1" thickTop="1">
      <c r="A710" s="24">
        <v>639</v>
      </c>
      <c r="C710" s="67">
        <v>580</v>
      </c>
      <c r="D710" s="23" t="s">
        <v>146</v>
      </c>
      <c r="H710" s="46"/>
      <c r="I710" s="1"/>
      <c r="J710" s="1"/>
      <c r="K710" s="46"/>
      <c r="L710" s="1"/>
      <c r="M710" s="1"/>
      <c r="N710" s="1"/>
    </row>
    <row r="711" spans="1:14" ht="11.65" customHeight="1">
      <c r="A711" s="24">
        <v>640</v>
      </c>
      <c r="C711" s="67"/>
      <c r="F711" s="67" t="s">
        <v>668</v>
      </c>
      <c r="G711" s="23" t="s">
        <v>128</v>
      </c>
      <c r="H711" s="46"/>
      <c r="I711" s="1">
        <v>42004.44999999999</v>
      </c>
      <c r="J711" s="1">
        <v>45314.45</v>
      </c>
      <c r="K711" s="46"/>
      <c r="L711" s="1">
        <v>44236.129347184637</v>
      </c>
      <c r="M711" s="1">
        <f>L711-N711</f>
        <v>-3360.9241432591589</v>
      </c>
      <c r="N711" s="5">
        <v>47597.053490443795</v>
      </c>
    </row>
    <row r="712" spans="1:14" ht="11.65" customHeight="1">
      <c r="A712" s="24">
        <v>641</v>
      </c>
      <c r="C712" s="67"/>
      <c r="F712" s="67" t="s">
        <v>668</v>
      </c>
      <c r="G712" s="23" t="s">
        <v>248</v>
      </c>
      <c r="H712" s="46"/>
      <c r="I712" s="1">
        <v>13876911.699999999</v>
      </c>
      <c r="J712" s="1">
        <v>6673675.1755052274</v>
      </c>
      <c r="K712" s="46"/>
      <c r="L712" s="1">
        <v>14046260.696054984</v>
      </c>
      <c r="M712" s="1">
        <f>L712-N712</f>
        <v>7295287.2827780806</v>
      </c>
      <c r="N712" s="5">
        <v>6750973.4132769033</v>
      </c>
    </row>
    <row r="713" spans="1:14" ht="11.65" customHeight="1">
      <c r="A713" s="24">
        <v>642</v>
      </c>
      <c r="C713" s="67"/>
      <c r="H713" s="46" t="s">
        <v>147</v>
      </c>
      <c r="I713" s="6">
        <v>13918916.149999999</v>
      </c>
      <c r="J713" s="6">
        <v>6718989.6255052276</v>
      </c>
      <c r="K713" s="46"/>
      <c r="L713" s="6">
        <f>SUBTOTAL(9,L711:L712)</f>
        <v>14090496.825402169</v>
      </c>
      <c r="M713" s="6">
        <f>SUBTOTAL(9,M711:M712)</f>
        <v>7291926.3586348211</v>
      </c>
      <c r="N713" s="6">
        <f>SUBTOTAL(9,N711:N712)</f>
        <v>6798570.4667673474</v>
      </c>
    </row>
    <row r="714" spans="1:14" ht="11.65" customHeight="1">
      <c r="A714" s="24">
        <v>643</v>
      </c>
      <c r="C714" s="67"/>
      <c r="H714" s="46"/>
      <c r="I714" s="1"/>
      <c r="J714" s="1"/>
      <c r="K714" s="46"/>
      <c r="L714" s="1"/>
      <c r="M714" s="1"/>
      <c r="N714" s="1"/>
    </row>
    <row r="715" spans="1:14" ht="11.65" customHeight="1">
      <c r="A715" s="24">
        <v>644</v>
      </c>
      <c r="C715" s="67">
        <v>581</v>
      </c>
      <c r="D715" s="23" t="s">
        <v>219</v>
      </c>
      <c r="H715" s="46"/>
      <c r="I715" s="1"/>
      <c r="J715" s="1"/>
      <c r="K715" s="46"/>
      <c r="L715" s="1"/>
      <c r="M715" s="1"/>
      <c r="N715" s="1"/>
    </row>
    <row r="716" spans="1:14" ht="11.65" customHeight="1">
      <c r="A716" s="24">
        <v>645</v>
      </c>
      <c r="C716" s="67"/>
      <c r="F716" s="67" t="s">
        <v>668</v>
      </c>
      <c r="G716" s="23" t="s">
        <v>128</v>
      </c>
      <c r="H716" s="46"/>
      <c r="I716" s="1">
        <v>0</v>
      </c>
      <c r="J716" s="1">
        <v>0</v>
      </c>
      <c r="K716" s="46"/>
      <c r="L716" s="1">
        <v>5.6027763188555291E-2</v>
      </c>
      <c r="M716" s="1">
        <f>L716-N716</f>
        <v>5.6027763188555291E-2</v>
      </c>
      <c r="N716" s="5">
        <v>0</v>
      </c>
    </row>
    <row r="717" spans="1:14" ht="11.65" customHeight="1">
      <c r="A717" s="24">
        <v>646</v>
      </c>
      <c r="C717" s="67"/>
      <c r="F717" s="67" t="s">
        <v>668</v>
      </c>
      <c r="G717" s="23" t="s">
        <v>248</v>
      </c>
      <c r="H717" s="46"/>
      <c r="I717" s="1">
        <v>13794409.9</v>
      </c>
      <c r="J717" s="1">
        <v>6633998.464541181</v>
      </c>
      <c r="K717" s="46"/>
      <c r="L717" s="1">
        <v>14074842.555295249</v>
      </c>
      <c r="M717" s="1">
        <f>L717-N717</f>
        <v>7310132.0075589772</v>
      </c>
      <c r="N717" s="5">
        <v>6764710.5477362722</v>
      </c>
    </row>
    <row r="718" spans="1:14" ht="11.65" customHeight="1">
      <c r="A718" s="24">
        <v>647</v>
      </c>
      <c r="C718" s="67"/>
      <c r="H718" s="46" t="s">
        <v>147</v>
      </c>
      <c r="I718" s="6">
        <v>13794409.9</v>
      </c>
      <c r="J718" s="6">
        <v>6633998.464541181</v>
      </c>
      <c r="K718" s="46"/>
      <c r="L718" s="6">
        <f>SUBTOTAL(9,L716:L717)</f>
        <v>14074842.611323012</v>
      </c>
      <c r="M718" s="6">
        <f>SUBTOTAL(9,M716:M717)</f>
        <v>7310132.0635867408</v>
      </c>
      <c r="N718" s="6">
        <f>SUBTOTAL(9,N716:N717)</f>
        <v>6764710.5477362722</v>
      </c>
    </row>
    <row r="719" spans="1:14" ht="11.65" customHeight="1">
      <c r="A719" s="24">
        <v>648</v>
      </c>
      <c r="C719" s="67"/>
      <c r="H719" s="46"/>
      <c r="I719" s="1"/>
      <c r="J719" s="1"/>
      <c r="K719" s="46"/>
      <c r="L719" s="1"/>
      <c r="M719" s="1"/>
      <c r="N719" s="1"/>
    </row>
    <row r="720" spans="1:14" ht="11.65" customHeight="1">
      <c r="A720" s="24">
        <v>649</v>
      </c>
      <c r="C720" s="67">
        <v>582</v>
      </c>
      <c r="D720" s="23" t="s">
        <v>220</v>
      </c>
      <c r="H720" s="46"/>
      <c r="I720" s="1"/>
      <c r="J720" s="1"/>
      <c r="K720" s="46"/>
      <c r="L720" s="1"/>
      <c r="M720" s="1"/>
      <c r="N720" s="1"/>
    </row>
    <row r="721" spans="1:14" ht="11.65" customHeight="1">
      <c r="A721" s="24">
        <v>650</v>
      </c>
      <c r="C721" s="67"/>
      <c r="F721" s="67" t="s">
        <v>668</v>
      </c>
      <c r="G721" s="23" t="s">
        <v>128</v>
      </c>
      <c r="H721" s="46"/>
      <c r="I721" s="1">
        <v>4039698.8899999997</v>
      </c>
      <c r="J721" s="1">
        <v>1637670.87</v>
      </c>
      <c r="K721" s="46"/>
      <c r="L721" s="1">
        <v>4174766.908969942</v>
      </c>
      <c r="M721" s="1">
        <f>L721-N721</f>
        <v>2478314.1596947005</v>
      </c>
      <c r="N721" s="5">
        <v>1696452.7492752415</v>
      </c>
    </row>
    <row r="722" spans="1:14" ht="11.65" customHeight="1">
      <c r="A722" s="24">
        <v>651</v>
      </c>
      <c r="C722" s="67"/>
      <c r="F722" s="67" t="s">
        <v>668</v>
      </c>
      <c r="G722" s="23" t="s">
        <v>248</v>
      </c>
      <c r="H722" s="46"/>
      <c r="I722" s="1">
        <v>33604.92</v>
      </c>
      <c r="J722" s="1">
        <v>16161.255849083418</v>
      </c>
      <c r="K722" s="46"/>
      <c r="L722" s="1">
        <v>34461.556745238035</v>
      </c>
      <c r="M722" s="1">
        <f>L722-N722</f>
        <v>17898.497123784698</v>
      </c>
      <c r="N722" s="5">
        <v>16563.059621453336</v>
      </c>
    </row>
    <row r="723" spans="1:14" ht="11.65" customHeight="1">
      <c r="A723" s="24">
        <v>652</v>
      </c>
      <c r="C723" s="67"/>
      <c r="H723" s="46" t="s">
        <v>147</v>
      </c>
      <c r="I723" s="6">
        <v>4073303.8099999996</v>
      </c>
      <c r="J723" s="6">
        <v>1653832.1258490835</v>
      </c>
      <c r="K723" s="46"/>
      <c r="L723" s="6">
        <f>SUBTOTAL(9,L721:L722)</f>
        <v>4209228.4657151802</v>
      </c>
      <c r="M723" s="6">
        <f>SUBTOTAL(9,M721:M722)</f>
        <v>2496212.6568184854</v>
      </c>
      <c r="N723" s="6">
        <f>SUBTOTAL(9,N721:N722)</f>
        <v>1713015.8088966948</v>
      </c>
    </row>
    <row r="724" spans="1:14" ht="11.65" customHeight="1">
      <c r="A724" s="24">
        <v>653</v>
      </c>
      <c r="C724" s="67"/>
      <c r="H724" s="46"/>
      <c r="I724" s="1"/>
      <c r="J724" s="1"/>
      <c r="K724" s="46"/>
      <c r="L724" s="1"/>
      <c r="M724" s="1"/>
      <c r="N724" s="1"/>
    </row>
    <row r="725" spans="1:14" ht="11.65" customHeight="1">
      <c r="A725" s="24">
        <v>654</v>
      </c>
      <c r="C725" s="67">
        <v>583</v>
      </c>
      <c r="D725" s="23" t="s">
        <v>237</v>
      </c>
      <c r="H725" s="46"/>
      <c r="I725" s="1"/>
      <c r="J725" s="1"/>
      <c r="K725" s="46"/>
      <c r="L725" s="1"/>
      <c r="M725" s="1"/>
      <c r="N725" s="1"/>
    </row>
    <row r="726" spans="1:14" ht="11.65" customHeight="1">
      <c r="A726" s="24">
        <v>655</v>
      </c>
      <c r="C726" s="67"/>
      <c r="F726" s="67" t="s">
        <v>668</v>
      </c>
      <c r="G726" s="23" t="s">
        <v>128</v>
      </c>
      <c r="H726" s="46"/>
      <c r="I726" s="1">
        <v>5982126.8599999985</v>
      </c>
      <c r="J726" s="1">
        <v>1627686.65</v>
      </c>
      <c r="K726" s="46"/>
      <c r="L726" s="1">
        <v>6126414.5978691354</v>
      </c>
      <c r="M726" s="1">
        <f>L726-N726</f>
        <v>4458208.1666910993</v>
      </c>
      <c r="N726" s="5">
        <v>1668206.4311780359</v>
      </c>
    </row>
    <row r="727" spans="1:14" ht="11.65" customHeight="1">
      <c r="A727" s="24">
        <v>656</v>
      </c>
      <c r="C727" s="67"/>
      <c r="F727" s="67" t="s">
        <v>668</v>
      </c>
      <c r="G727" s="23" t="s">
        <v>248</v>
      </c>
      <c r="H727" s="46"/>
      <c r="I727" s="1">
        <v>30144.76</v>
      </c>
      <c r="J727" s="1">
        <v>14497.197995686818</v>
      </c>
      <c r="K727" s="46"/>
      <c r="L727" s="1">
        <v>30947.336966764698</v>
      </c>
      <c r="M727" s="1">
        <f>L727-N727</f>
        <v>16073.296565889303</v>
      </c>
      <c r="N727" s="5">
        <v>14874.040400875396</v>
      </c>
    </row>
    <row r="728" spans="1:14" ht="11.65" customHeight="1">
      <c r="A728" s="24">
        <v>657</v>
      </c>
      <c r="C728" s="67"/>
      <c r="H728" s="46" t="s">
        <v>147</v>
      </c>
      <c r="I728" s="6">
        <v>6012271.6199999982</v>
      </c>
      <c r="J728" s="6">
        <v>1642183.8479956868</v>
      </c>
      <c r="K728" s="46"/>
      <c r="L728" s="6">
        <f>SUBTOTAL(9,L726:L727)</f>
        <v>6157361.9348359006</v>
      </c>
      <c r="M728" s="6">
        <f>SUBTOTAL(9,M726:M727)</f>
        <v>4474281.4632569887</v>
      </c>
      <c r="N728" s="6">
        <f>SUBTOTAL(9,N726:N727)</f>
        <v>1683080.4715789114</v>
      </c>
    </row>
    <row r="729" spans="1:14" ht="11.65" customHeight="1">
      <c r="A729" s="24">
        <v>658</v>
      </c>
      <c r="C729" s="67"/>
      <c r="H729" s="46"/>
      <c r="I729" s="1"/>
      <c r="J729" s="1"/>
      <c r="K729" s="46"/>
      <c r="L729" s="1"/>
      <c r="M729" s="1"/>
      <c r="N729" s="1"/>
    </row>
    <row r="730" spans="1:14" ht="11.65" customHeight="1">
      <c r="A730" s="24">
        <v>659</v>
      </c>
      <c r="C730" s="67">
        <v>584</v>
      </c>
      <c r="D730" s="23" t="s">
        <v>222</v>
      </c>
      <c r="H730" s="46"/>
      <c r="I730" s="1"/>
      <c r="J730" s="1"/>
      <c r="K730" s="46"/>
      <c r="L730" s="1"/>
      <c r="M730" s="1"/>
      <c r="N730" s="1"/>
    </row>
    <row r="731" spans="1:14" ht="11.65" customHeight="1">
      <c r="A731" s="24">
        <v>660</v>
      </c>
      <c r="C731" s="67"/>
      <c r="F731" s="67" t="s">
        <v>668</v>
      </c>
      <c r="G731" s="23" t="s">
        <v>128</v>
      </c>
      <c r="H731" s="46"/>
      <c r="I731" s="1">
        <v>277.75</v>
      </c>
      <c r="J731" s="1">
        <v>266.29000000000002</v>
      </c>
      <c r="K731" s="46"/>
      <c r="L731" s="1">
        <v>291.74097019760285</v>
      </c>
      <c r="M731" s="1">
        <f>L731-N731</f>
        <v>12.037269193391637</v>
      </c>
      <c r="N731" s="5">
        <v>279.70370100421121</v>
      </c>
    </row>
    <row r="732" spans="1:14" ht="11.65" customHeight="1">
      <c r="A732" s="24">
        <v>661</v>
      </c>
      <c r="C732" s="67"/>
      <c r="F732" s="67" t="s">
        <v>668</v>
      </c>
      <c r="G732" s="23" t="s">
        <v>248</v>
      </c>
      <c r="H732" s="46"/>
      <c r="I732" s="1">
        <v>0</v>
      </c>
      <c r="J732" s="1">
        <v>0</v>
      </c>
      <c r="K732" s="46"/>
      <c r="L732" s="1">
        <v>0</v>
      </c>
      <c r="M732" s="1">
        <f>L732-N732</f>
        <v>0</v>
      </c>
      <c r="N732" s="5">
        <v>0</v>
      </c>
    </row>
    <row r="733" spans="1:14" ht="11.65" customHeight="1">
      <c r="A733" s="24">
        <v>662</v>
      </c>
      <c r="C733" s="67"/>
      <c r="H733" s="46" t="s">
        <v>147</v>
      </c>
      <c r="I733" s="6">
        <v>277.75</v>
      </c>
      <c r="J733" s="6">
        <v>266.29000000000002</v>
      </c>
      <c r="K733" s="46"/>
      <c r="L733" s="6">
        <f>SUBTOTAL(9,L731:L732)</f>
        <v>291.74097019760285</v>
      </c>
      <c r="M733" s="6">
        <f>SUBTOTAL(9,M731:M732)</f>
        <v>12.037269193391637</v>
      </c>
      <c r="N733" s="6">
        <f>SUBTOTAL(9,N731:N732)</f>
        <v>279.70370100421121</v>
      </c>
    </row>
    <row r="734" spans="1:14" ht="11.65" customHeight="1">
      <c r="A734" s="24">
        <v>663</v>
      </c>
      <c r="C734" s="67"/>
      <c r="H734" s="46"/>
      <c r="I734" s="1"/>
      <c r="J734" s="1"/>
      <c r="K734" s="46"/>
      <c r="L734" s="1"/>
      <c r="M734" s="1"/>
      <c r="N734" s="1"/>
    </row>
    <row r="735" spans="1:14" ht="11.65" customHeight="1">
      <c r="A735" s="24">
        <v>664</v>
      </c>
      <c r="C735" s="67">
        <v>585</v>
      </c>
      <c r="D735" s="23" t="s">
        <v>238</v>
      </c>
      <c r="H735" s="46"/>
      <c r="I735" s="1"/>
      <c r="J735" s="1"/>
      <c r="K735" s="46"/>
      <c r="L735" s="1"/>
      <c r="M735" s="1"/>
      <c r="N735" s="1"/>
    </row>
    <row r="736" spans="1:14" ht="11.65" customHeight="1">
      <c r="A736" s="24">
        <v>665</v>
      </c>
      <c r="C736" s="67"/>
      <c r="F736" s="67" t="s">
        <v>668</v>
      </c>
      <c r="G736" s="23" t="s">
        <v>128</v>
      </c>
      <c r="H736" s="46"/>
      <c r="I736" s="1">
        <v>0</v>
      </c>
      <c r="J736" s="1">
        <v>0</v>
      </c>
      <c r="K736" s="46"/>
      <c r="L736" s="1">
        <v>0</v>
      </c>
      <c r="M736" s="1">
        <f>L736-N736</f>
        <v>0</v>
      </c>
      <c r="N736" s="5">
        <v>0</v>
      </c>
    </row>
    <row r="737" spans="1:14" ht="11.65" customHeight="1">
      <c r="A737" s="24">
        <v>666</v>
      </c>
      <c r="C737" s="67"/>
      <c r="F737" s="67" t="s">
        <v>668</v>
      </c>
      <c r="G737" s="23" t="s">
        <v>248</v>
      </c>
      <c r="H737" s="46"/>
      <c r="I737" s="1">
        <v>221437.93</v>
      </c>
      <c r="J737" s="1">
        <v>106493.78250034295</v>
      </c>
      <c r="K737" s="46"/>
      <c r="L737" s="1">
        <v>225648.40140725064</v>
      </c>
      <c r="M737" s="1">
        <f>L737-N737</f>
        <v>117196.30930870166</v>
      </c>
      <c r="N737" s="5">
        <v>108452.09209854898</v>
      </c>
    </row>
    <row r="738" spans="1:14" ht="11.65" customHeight="1">
      <c r="A738" s="24">
        <v>667</v>
      </c>
      <c r="C738" s="67"/>
      <c r="H738" s="46" t="s">
        <v>147</v>
      </c>
      <c r="I738" s="6">
        <v>221437.93</v>
      </c>
      <c r="J738" s="6">
        <v>106493.78250034295</v>
      </c>
      <c r="K738" s="46"/>
      <c r="L738" s="6">
        <f>SUBTOTAL(9,L736:L737)</f>
        <v>225648.40140725064</v>
      </c>
      <c r="M738" s="6">
        <f>SUBTOTAL(9,M736:M737)</f>
        <v>117196.30930870166</v>
      </c>
      <c r="N738" s="6">
        <f>SUBTOTAL(9,N736:N737)</f>
        <v>108452.09209854898</v>
      </c>
    </row>
    <row r="739" spans="1:14" ht="11.65" customHeight="1">
      <c r="A739" s="24">
        <v>668</v>
      </c>
      <c r="C739" s="67"/>
      <c r="H739" s="46"/>
      <c r="I739" s="1"/>
      <c r="J739" s="1"/>
      <c r="K739" s="46"/>
      <c r="L739" s="1"/>
      <c r="M739" s="1"/>
      <c r="N739" s="1"/>
    </row>
    <row r="740" spans="1:14" ht="11.65" customHeight="1">
      <c r="A740" s="24">
        <v>669</v>
      </c>
      <c r="C740" s="67">
        <v>586</v>
      </c>
      <c r="D740" s="23" t="s">
        <v>239</v>
      </c>
      <c r="H740" s="46"/>
      <c r="I740" s="1"/>
      <c r="J740" s="1"/>
      <c r="K740" s="46"/>
      <c r="L740" s="1"/>
      <c r="M740" s="1"/>
      <c r="N740" s="1"/>
    </row>
    <row r="741" spans="1:14" ht="11.65" customHeight="1">
      <c r="A741" s="24">
        <v>670</v>
      </c>
      <c r="C741" s="67"/>
      <c r="F741" s="67" t="s">
        <v>668</v>
      </c>
      <c r="G741" s="23" t="s">
        <v>128</v>
      </c>
      <c r="H741" s="46"/>
      <c r="I741" s="1">
        <v>5747285.1600000001</v>
      </c>
      <c r="J741" s="1">
        <v>1391579.68</v>
      </c>
      <c r="K741" s="46"/>
      <c r="L741" s="1">
        <v>5886996.864776914</v>
      </c>
      <c r="M741" s="1">
        <f>L741-N741</f>
        <v>4461653.1211876618</v>
      </c>
      <c r="N741" s="5">
        <v>1425343.7435892525</v>
      </c>
    </row>
    <row r="742" spans="1:14" ht="11.65" customHeight="1">
      <c r="A742" s="24">
        <v>671</v>
      </c>
      <c r="C742" s="67"/>
      <c r="F742" s="67" t="s">
        <v>668</v>
      </c>
      <c r="G742" s="23" t="s">
        <v>248</v>
      </c>
      <c r="H742" s="46"/>
      <c r="I742" s="1">
        <v>1338371.82</v>
      </c>
      <c r="J742" s="1">
        <v>643648.88844322274</v>
      </c>
      <c r="K742" s="46"/>
      <c r="L742" s="1">
        <v>1372152.0036245962</v>
      </c>
      <c r="M742" s="1">
        <f>L742-N742</f>
        <v>712662.48567438615</v>
      </c>
      <c r="N742" s="5">
        <v>659489.51795021002</v>
      </c>
    </row>
    <row r="743" spans="1:14" ht="11.65" customHeight="1">
      <c r="A743" s="24">
        <v>672</v>
      </c>
      <c r="C743" s="67"/>
      <c r="H743" s="46" t="s">
        <v>147</v>
      </c>
      <c r="I743" s="6">
        <v>7085656.9800000004</v>
      </c>
      <c r="J743" s="6">
        <v>2035228.5684432227</v>
      </c>
      <c r="K743" s="46"/>
      <c r="L743" s="6">
        <f>SUBTOTAL(9,L741:L742)</f>
        <v>7259148.8684015106</v>
      </c>
      <c r="M743" s="6">
        <f>SUBTOTAL(9,M741:M742)</f>
        <v>5174315.6068620477</v>
      </c>
      <c r="N743" s="6">
        <f>SUBTOTAL(9,N741:N742)</f>
        <v>2084833.2615394625</v>
      </c>
    </row>
    <row r="744" spans="1:14" ht="11.65" customHeight="1">
      <c r="A744" s="24">
        <v>673</v>
      </c>
      <c r="C744" s="67"/>
      <c r="H744" s="46"/>
      <c r="I744" s="1"/>
      <c r="J744" s="1"/>
      <c r="K744" s="46"/>
      <c r="L744" s="1"/>
      <c r="M744" s="1"/>
      <c r="N744" s="1"/>
    </row>
    <row r="745" spans="1:14" ht="11.65" customHeight="1">
      <c r="A745" s="24">
        <v>674</v>
      </c>
      <c r="C745" s="67">
        <v>587</v>
      </c>
      <c r="D745" s="23" t="s">
        <v>240</v>
      </c>
      <c r="H745" s="46"/>
      <c r="I745" s="1"/>
      <c r="J745" s="1"/>
      <c r="K745" s="46"/>
      <c r="L745" s="1"/>
      <c r="M745" s="1"/>
      <c r="N745" s="1"/>
    </row>
    <row r="746" spans="1:14" ht="11.65" customHeight="1">
      <c r="A746" s="24">
        <v>675</v>
      </c>
      <c r="C746" s="67"/>
      <c r="F746" s="67" t="s">
        <v>668</v>
      </c>
      <c r="G746" s="23" t="s">
        <v>128</v>
      </c>
      <c r="H746" s="46"/>
      <c r="I746" s="1">
        <v>12706958.83</v>
      </c>
      <c r="J746" s="1">
        <v>5412382.5599999996</v>
      </c>
      <c r="K746" s="46"/>
      <c r="L746" s="1">
        <v>13015045.475950627</v>
      </c>
      <c r="M746" s="1">
        <f>L746-N746</f>
        <v>7469892.0582215544</v>
      </c>
      <c r="N746" s="5">
        <v>5545153.4177290723</v>
      </c>
    </row>
    <row r="747" spans="1:14" ht="11.65" customHeight="1">
      <c r="A747" s="24">
        <v>676</v>
      </c>
      <c r="C747" s="67"/>
      <c r="F747" s="67" t="s">
        <v>668</v>
      </c>
      <c r="G747" s="23" t="s">
        <v>248</v>
      </c>
      <c r="H747" s="46"/>
      <c r="I747" s="1">
        <v>0</v>
      </c>
      <c r="J747" s="1">
        <v>0</v>
      </c>
      <c r="K747" s="46"/>
      <c r="L747" s="1">
        <v>0</v>
      </c>
      <c r="M747" s="1">
        <f>L747-N747</f>
        <v>0</v>
      </c>
      <c r="N747" s="5">
        <v>0</v>
      </c>
    </row>
    <row r="748" spans="1:14" ht="11.65" customHeight="1">
      <c r="A748" s="24">
        <v>677</v>
      </c>
      <c r="C748" s="67"/>
      <c r="H748" s="46" t="s">
        <v>147</v>
      </c>
      <c r="I748" s="6">
        <v>12706958.83</v>
      </c>
      <c r="J748" s="6">
        <v>5412382.5599999996</v>
      </c>
      <c r="K748" s="46"/>
      <c r="L748" s="6">
        <f>SUBTOTAL(9,L746:L747)</f>
        <v>13015045.475950627</v>
      </c>
      <c r="M748" s="6">
        <f>SUBTOTAL(9,M746:M747)</f>
        <v>7469892.0582215544</v>
      </c>
      <c r="N748" s="6">
        <f>SUBTOTAL(9,N746:N747)</f>
        <v>5545153.4177290723</v>
      </c>
    </row>
    <row r="749" spans="1:14" ht="11.65" customHeight="1">
      <c r="A749" s="24">
        <v>678</v>
      </c>
      <c r="C749" s="67"/>
      <c r="H749" s="46"/>
      <c r="I749" s="9"/>
      <c r="J749" s="9"/>
      <c r="K749" s="46"/>
      <c r="L749" s="9"/>
      <c r="M749" s="1"/>
      <c r="N749" s="1"/>
    </row>
    <row r="750" spans="1:14" ht="11.65" customHeight="1">
      <c r="A750" s="24">
        <v>679</v>
      </c>
      <c r="C750" s="67">
        <v>588</v>
      </c>
      <c r="D750" s="23" t="s">
        <v>241</v>
      </c>
      <c r="H750" s="46"/>
      <c r="I750" s="1"/>
      <c r="J750" s="1"/>
      <c r="K750" s="46"/>
      <c r="L750" s="1"/>
      <c r="M750" s="1"/>
      <c r="N750" s="1"/>
    </row>
    <row r="751" spans="1:14" ht="11.65" customHeight="1">
      <c r="A751" s="24">
        <v>680</v>
      </c>
      <c r="C751" s="67"/>
      <c r="F751" s="67" t="s">
        <v>668</v>
      </c>
      <c r="G751" s="23" t="s">
        <v>128</v>
      </c>
      <c r="H751" s="46"/>
      <c r="I751" s="1">
        <v>1163370.5899999999</v>
      </c>
      <c r="J751" s="1">
        <v>840393.09</v>
      </c>
      <c r="K751" s="46"/>
      <c r="L751" s="1">
        <v>1202119.2138364117</v>
      </c>
      <c r="M751" s="1">
        <f>L751-N751</f>
        <v>335514.2688482902</v>
      </c>
      <c r="N751" s="5">
        <v>866604.94498812151</v>
      </c>
    </row>
    <row r="752" spans="1:14" ht="11.65" customHeight="1">
      <c r="A752" s="24">
        <v>681</v>
      </c>
      <c r="C752" s="67"/>
      <c r="F752" s="67" t="s">
        <v>668</v>
      </c>
      <c r="G752" s="23" t="s">
        <v>248</v>
      </c>
      <c r="H752" s="46"/>
      <c r="I752" s="1">
        <v>4035066.82</v>
      </c>
      <c r="J752" s="1">
        <v>1940541.6601547461</v>
      </c>
      <c r="K752" s="46"/>
      <c r="L752" s="1">
        <v>4188728.1474065124</v>
      </c>
      <c r="M752" s="1">
        <f>L752-N752</f>
        <v>2175523.8526486838</v>
      </c>
      <c r="N752" s="5">
        <v>2013204.2947578288</v>
      </c>
    </row>
    <row r="753" spans="1:14" ht="11.65" customHeight="1">
      <c r="A753" s="24">
        <v>682</v>
      </c>
      <c r="C753" s="67"/>
      <c r="H753" s="46" t="s">
        <v>147</v>
      </c>
      <c r="I753" s="6">
        <v>5198437.41</v>
      </c>
      <c r="J753" s="6">
        <v>2780934.7501547462</v>
      </c>
      <c r="K753" s="46"/>
      <c r="L753" s="6">
        <f>SUBTOTAL(9,L751:L752)</f>
        <v>5390847.3612429239</v>
      </c>
      <c r="M753" s="6">
        <f>SUBTOTAL(9,M751:M752)</f>
        <v>2511038.121496974</v>
      </c>
      <c r="N753" s="6">
        <f>SUBTOTAL(9,N751:N752)</f>
        <v>2879809.2397459503</v>
      </c>
    </row>
    <row r="754" spans="1:14" ht="11.65" customHeight="1">
      <c r="A754" s="24">
        <v>683</v>
      </c>
      <c r="C754" s="67"/>
      <c r="H754" s="46"/>
      <c r="I754" s="1"/>
      <c r="J754" s="1"/>
      <c r="K754" s="46"/>
      <c r="L754" s="1"/>
      <c r="M754" s="1"/>
      <c r="N754" s="1"/>
    </row>
    <row r="755" spans="1:14" ht="11.65" customHeight="1">
      <c r="A755" s="24">
        <v>684</v>
      </c>
      <c r="C755" s="67">
        <v>589</v>
      </c>
      <c r="D755" s="23" t="s">
        <v>158</v>
      </c>
      <c r="H755" s="46"/>
      <c r="I755" s="1"/>
      <c r="J755" s="1"/>
      <c r="K755" s="46"/>
      <c r="L755" s="1"/>
      <c r="M755" s="1"/>
      <c r="N755" s="1"/>
    </row>
    <row r="756" spans="1:14" ht="11.65" customHeight="1">
      <c r="A756" s="24">
        <v>685</v>
      </c>
      <c r="C756" s="67"/>
      <c r="F756" s="67" t="s">
        <v>668</v>
      </c>
      <c r="G756" s="23" t="s">
        <v>128</v>
      </c>
      <c r="H756" s="46"/>
      <c r="I756" s="1">
        <v>3105863.86</v>
      </c>
      <c r="J756" s="1">
        <v>588162.68999999994</v>
      </c>
      <c r="K756" s="46"/>
      <c r="L756" s="1">
        <v>3258371.5252557546</v>
      </c>
      <c r="M756" s="1">
        <f>L756-N756</f>
        <v>2641585.3035688596</v>
      </c>
      <c r="N756" s="5">
        <v>616786.22168689489</v>
      </c>
    </row>
    <row r="757" spans="1:14" ht="11.65" customHeight="1">
      <c r="A757" s="24">
        <v>686</v>
      </c>
      <c r="C757" s="67"/>
      <c r="F757" s="67" t="s">
        <v>668</v>
      </c>
      <c r="G757" s="23" t="s">
        <v>248</v>
      </c>
      <c r="H757" s="46"/>
      <c r="I757" s="1">
        <v>64337.38</v>
      </c>
      <c r="J757" s="1">
        <v>30941.09013917315</v>
      </c>
      <c r="K757" s="46"/>
      <c r="L757" s="1">
        <v>67578.216601878841</v>
      </c>
      <c r="M757" s="1">
        <f>L757-N757</f>
        <v>35098.487407895926</v>
      </c>
      <c r="N757" s="5">
        <v>32479.729193982919</v>
      </c>
    </row>
    <row r="758" spans="1:14" ht="11.65" customHeight="1">
      <c r="A758" s="24">
        <v>687</v>
      </c>
      <c r="C758" s="67"/>
      <c r="H758" s="46" t="s">
        <v>147</v>
      </c>
      <c r="I758" s="6">
        <v>3170201.2399999998</v>
      </c>
      <c r="J758" s="6">
        <v>619103.78013917315</v>
      </c>
      <c r="K758" s="46"/>
      <c r="L758" s="6">
        <f>SUBTOTAL(9,L756:L757)</f>
        <v>3325949.7418576335</v>
      </c>
      <c r="M758" s="6">
        <f>SUBTOTAL(9,M756:M757)</f>
        <v>2676683.7909767553</v>
      </c>
      <c r="N758" s="6">
        <f>SUBTOTAL(9,N756:N757)</f>
        <v>649265.95088087779</v>
      </c>
    </row>
    <row r="759" spans="1:14" ht="11.65" customHeight="1">
      <c r="A759" s="24">
        <v>688</v>
      </c>
      <c r="C759" s="67"/>
      <c r="H759" s="46"/>
      <c r="I759" s="1"/>
      <c r="J759" s="1"/>
      <c r="K759" s="46"/>
      <c r="L759" s="1"/>
      <c r="M759" s="1"/>
      <c r="N759" s="1"/>
    </row>
    <row r="760" spans="1:14" ht="11.65" customHeight="1">
      <c r="A760" s="24">
        <v>689</v>
      </c>
      <c r="C760" s="67">
        <v>590</v>
      </c>
      <c r="D760" s="23" t="s">
        <v>159</v>
      </c>
      <c r="H760" s="46"/>
      <c r="I760" s="1"/>
      <c r="J760" s="1"/>
      <c r="K760" s="46"/>
      <c r="L760" s="1"/>
      <c r="M760" s="1"/>
      <c r="N760" s="1"/>
    </row>
    <row r="761" spans="1:14" ht="11.65" customHeight="1">
      <c r="A761" s="24">
        <v>690</v>
      </c>
      <c r="C761" s="67"/>
      <c r="F761" s="67" t="s">
        <v>668</v>
      </c>
      <c r="G761" s="23" t="s">
        <v>128</v>
      </c>
      <c r="H761" s="46"/>
      <c r="I761" s="1">
        <v>822461.3899999999</v>
      </c>
      <c r="J761" s="1">
        <v>323181.87</v>
      </c>
      <c r="K761" s="46"/>
      <c r="L761" s="1">
        <v>845169.57385731465</v>
      </c>
      <c r="M761" s="1">
        <f>L761-N761</f>
        <v>513546.64278562897</v>
      </c>
      <c r="N761" s="5">
        <v>331622.93107168569</v>
      </c>
    </row>
    <row r="762" spans="1:14" ht="11.65" customHeight="1">
      <c r="A762" s="24">
        <v>691</v>
      </c>
      <c r="C762" s="67"/>
      <c r="F762" s="67" t="s">
        <v>668</v>
      </c>
      <c r="G762" s="23" t="s">
        <v>248</v>
      </c>
      <c r="H762" s="46"/>
      <c r="I762" s="1">
        <v>3963420.27</v>
      </c>
      <c r="J762" s="1">
        <v>1906085.4488245556</v>
      </c>
      <c r="K762" s="46"/>
      <c r="L762" s="1">
        <v>4042024.9786305553</v>
      </c>
      <c r="M762" s="1">
        <f>L762-N762</f>
        <v>2099329.7833035896</v>
      </c>
      <c r="N762" s="5">
        <v>1942695.195326966</v>
      </c>
    </row>
    <row r="763" spans="1:14" ht="11.65" customHeight="1">
      <c r="A763" s="24">
        <v>692</v>
      </c>
      <c r="C763" s="67"/>
      <c r="H763" s="46" t="s">
        <v>147</v>
      </c>
      <c r="I763" s="6">
        <v>4785881.66</v>
      </c>
      <c r="J763" s="6">
        <v>2229267.3188245557</v>
      </c>
      <c r="K763" s="46"/>
      <c r="L763" s="6">
        <f>SUBTOTAL(9,L761:L762)</f>
        <v>4887194.5524878697</v>
      </c>
      <c r="M763" s="6">
        <f>SUBTOTAL(9,M761:M762)</f>
        <v>2612876.4260892184</v>
      </c>
      <c r="N763" s="6">
        <f>SUBTOTAL(9,N761:N762)</f>
        <v>2274318.1263986519</v>
      </c>
    </row>
    <row r="764" spans="1:14" ht="11.65" customHeight="1">
      <c r="A764" s="24">
        <v>693</v>
      </c>
      <c r="C764" s="67"/>
      <c r="H764" s="46"/>
      <c r="I764" s="1"/>
      <c r="J764" s="1"/>
      <c r="K764" s="46"/>
      <c r="L764" s="1"/>
      <c r="M764" s="1"/>
      <c r="N764" s="1"/>
    </row>
    <row r="765" spans="1:14" ht="11.65" customHeight="1">
      <c r="A765" s="24">
        <v>694</v>
      </c>
      <c r="C765" s="67">
        <v>591</v>
      </c>
      <c r="D765" s="23" t="s">
        <v>160</v>
      </c>
      <c r="H765" s="46"/>
      <c r="I765" s="1"/>
      <c r="J765" s="1"/>
      <c r="K765" s="46"/>
      <c r="L765" s="1"/>
      <c r="M765" s="1"/>
      <c r="N765" s="1"/>
    </row>
    <row r="766" spans="1:14" ht="11.65" customHeight="1">
      <c r="A766" s="24">
        <v>695</v>
      </c>
      <c r="C766" s="67"/>
      <c r="F766" s="67" t="s">
        <v>668</v>
      </c>
      <c r="G766" s="23" t="s">
        <v>128</v>
      </c>
      <c r="H766" s="46"/>
      <c r="I766" s="1">
        <v>1693542.2400000002</v>
      </c>
      <c r="J766" s="1">
        <v>693206.41</v>
      </c>
      <c r="K766" s="46"/>
      <c r="L766" s="1">
        <v>1801284.6779833795</v>
      </c>
      <c r="M766" s="1">
        <f>L766-N766</f>
        <v>1063976.7706158818</v>
      </c>
      <c r="N766" s="5">
        <v>737307.90736749768</v>
      </c>
    </row>
    <row r="767" spans="1:14" ht="11.65" customHeight="1">
      <c r="A767" s="24">
        <v>696</v>
      </c>
      <c r="C767" s="67"/>
      <c r="F767" s="67" t="s">
        <v>668</v>
      </c>
      <c r="G767" s="23" t="s">
        <v>248</v>
      </c>
      <c r="H767" s="46"/>
      <c r="I767" s="1">
        <v>81576.56</v>
      </c>
      <c r="J767" s="1">
        <v>39231.745156605175</v>
      </c>
      <c r="K767" s="46"/>
      <c r="L767" s="1">
        <v>86766.426097876261</v>
      </c>
      <c r="M767" s="1">
        <f>L767-N767</f>
        <v>45064.378241372135</v>
      </c>
      <c r="N767" s="5">
        <v>41702.047856504127</v>
      </c>
    </row>
    <row r="768" spans="1:14" ht="11.65" customHeight="1">
      <c r="A768" s="24">
        <v>697</v>
      </c>
      <c r="C768" s="67"/>
      <c r="H768" s="46" t="s">
        <v>147</v>
      </c>
      <c r="I768" s="6">
        <v>1775118.8000000003</v>
      </c>
      <c r="J768" s="6">
        <v>732438.15515660518</v>
      </c>
      <c r="K768" s="46"/>
      <c r="L768" s="6">
        <f>SUBTOTAL(9,L766:L767)</f>
        <v>1888051.1040812556</v>
      </c>
      <c r="M768" s="6">
        <f>SUBTOTAL(9,M766:M767)</f>
        <v>1109041.1488572538</v>
      </c>
      <c r="N768" s="6">
        <f>SUBTOTAL(9,N766:N767)</f>
        <v>779009.95522400178</v>
      </c>
    </row>
    <row r="769" spans="1:14" ht="11.65" customHeight="1">
      <c r="A769" s="24">
        <v>698</v>
      </c>
      <c r="C769" s="67"/>
      <c r="H769" s="46"/>
      <c r="I769" s="1"/>
      <c r="J769" s="1"/>
      <c r="K769" s="46"/>
      <c r="L769" s="1"/>
      <c r="M769" s="1"/>
      <c r="N769" s="1"/>
    </row>
    <row r="770" spans="1:14" ht="11.65" customHeight="1">
      <c r="A770" s="24">
        <v>699</v>
      </c>
      <c r="C770" s="67">
        <v>592</v>
      </c>
      <c r="D770" s="23" t="s">
        <v>229</v>
      </c>
      <c r="H770" s="46"/>
      <c r="I770" s="1"/>
      <c r="J770" s="1"/>
      <c r="K770" s="46"/>
      <c r="L770" s="1"/>
      <c r="M770" s="1"/>
      <c r="N770" s="1"/>
    </row>
    <row r="771" spans="1:14" ht="11.65" customHeight="1">
      <c r="A771" s="24">
        <v>700</v>
      </c>
      <c r="C771" s="67"/>
      <c r="F771" s="67" t="s">
        <v>668</v>
      </c>
      <c r="G771" s="23" t="s">
        <v>128</v>
      </c>
      <c r="H771" s="46"/>
      <c r="I771" s="1">
        <v>13321108.510000002</v>
      </c>
      <c r="J771" s="1">
        <v>4715160.83</v>
      </c>
      <c r="K771" s="46"/>
      <c r="L771" s="1">
        <v>13801044.472424243</v>
      </c>
      <c r="M771" s="1">
        <f>L771-N771</f>
        <v>8919241.2780263796</v>
      </c>
      <c r="N771" s="5">
        <v>4881803.1943978639</v>
      </c>
    </row>
    <row r="772" spans="1:14" ht="11.65" customHeight="1">
      <c r="A772" s="24">
        <v>701</v>
      </c>
      <c r="C772" s="67"/>
      <c r="F772" s="67" t="s">
        <v>668</v>
      </c>
      <c r="G772" s="23" t="s">
        <v>248</v>
      </c>
      <c r="H772" s="46"/>
      <c r="I772" s="1">
        <v>1453955.86</v>
      </c>
      <c r="J772" s="1">
        <v>699235.48833724693</v>
      </c>
      <c r="K772" s="46"/>
      <c r="L772" s="1">
        <v>1483260.9904765771</v>
      </c>
      <c r="M772" s="1">
        <f>L772-N772</f>
        <v>770369.79983603128</v>
      </c>
      <c r="N772" s="5">
        <v>712891.1906405458</v>
      </c>
    </row>
    <row r="773" spans="1:14" ht="11.65" customHeight="1">
      <c r="A773" s="24">
        <v>702</v>
      </c>
      <c r="C773" s="67"/>
      <c r="H773" s="46" t="s">
        <v>147</v>
      </c>
      <c r="I773" s="6">
        <v>14775064.370000001</v>
      </c>
      <c r="J773" s="6">
        <v>5414396.3183372468</v>
      </c>
      <c r="K773" s="46"/>
      <c r="L773" s="6">
        <f>SUBTOTAL(9,L771:L772)</f>
        <v>15284305.462900819</v>
      </c>
      <c r="M773" s="6">
        <f>SUBTOTAL(9,M771:M772)</f>
        <v>9689611.0778624117</v>
      </c>
      <c r="N773" s="6">
        <f>SUBTOTAL(9,N771:N772)</f>
        <v>5594694.3850384094</v>
      </c>
    </row>
    <row r="774" spans="1:14" ht="11.65" customHeight="1">
      <c r="A774" s="24">
        <v>703</v>
      </c>
      <c r="C774" s="67">
        <v>593</v>
      </c>
      <c r="D774" s="23" t="s">
        <v>230</v>
      </c>
      <c r="H774" s="46"/>
      <c r="I774" s="1"/>
      <c r="J774" s="1"/>
      <c r="K774" s="46"/>
      <c r="L774" s="1"/>
      <c r="M774" s="1"/>
      <c r="N774" s="1"/>
    </row>
    <row r="775" spans="1:14" ht="11.65" customHeight="1">
      <c r="A775" s="24">
        <v>704</v>
      </c>
      <c r="C775" s="67"/>
      <c r="F775" s="67" t="s">
        <v>668</v>
      </c>
      <c r="G775" s="23" t="s">
        <v>128</v>
      </c>
      <c r="H775" s="46"/>
      <c r="I775" s="1">
        <v>87567529.7099998</v>
      </c>
      <c r="J775" s="1">
        <v>36346704.039999902</v>
      </c>
      <c r="K775" s="46"/>
      <c r="L775" s="1">
        <v>94973842.732138932</v>
      </c>
      <c r="M775" s="1">
        <f>L775-N775</f>
        <v>53816043.337246574</v>
      </c>
      <c r="N775" s="5">
        <v>41157799.394892357</v>
      </c>
    </row>
    <row r="776" spans="1:14" ht="11.65" customHeight="1">
      <c r="A776" s="24">
        <v>705</v>
      </c>
      <c r="C776" s="67"/>
      <c r="F776" s="67" t="s">
        <v>668</v>
      </c>
      <c r="G776" s="23" t="s">
        <v>248</v>
      </c>
      <c r="H776" s="46"/>
      <c r="I776" s="1">
        <v>935244.58</v>
      </c>
      <c r="J776" s="1">
        <v>449777.20342284895</v>
      </c>
      <c r="K776" s="46"/>
      <c r="L776" s="1">
        <v>972242.67675216903</v>
      </c>
      <c r="M776" s="1">
        <f>L776-N776</f>
        <v>504959.2762774431</v>
      </c>
      <c r="N776" s="5">
        <v>467283.40047472593</v>
      </c>
    </row>
    <row r="777" spans="1:14" ht="11.65" customHeight="1">
      <c r="A777" s="24">
        <v>706</v>
      </c>
      <c r="C777" s="67"/>
      <c r="H777" s="46" t="s">
        <v>147</v>
      </c>
      <c r="I777" s="6">
        <v>88502774.289999798</v>
      </c>
      <c r="J777" s="6">
        <v>36796481.243422754</v>
      </c>
      <c r="K777" s="46"/>
      <c r="L777" s="6">
        <f>SUBTOTAL(9,L775:L776)</f>
        <v>95946085.408891097</v>
      </c>
      <c r="M777" s="6">
        <f>SUBTOTAL(9,M775:M776)</f>
        <v>54321002.61352402</v>
      </c>
      <c r="N777" s="6">
        <f>SUBTOTAL(9,N775:N776)</f>
        <v>41625082.795367084</v>
      </c>
    </row>
    <row r="778" spans="1:14" ht="11.65" customHeight="1">
      <c r="A778" s="24">
        <v>707</v>
      </c>
      <c r="C778" s="67"/>
      <c r="H778" s="46"/>
      <c r="I778" s="1"/>
      <c r="J778" s="1"/>
      <c r="K778" s="46"/>
      <c r="L778" s="1"/>
      <c r="M778" s="1"/>
      <c r="N778" s="1"/>
    </row>
    <row r="779" spans="1:14" ht="11.65" customHeight="1">
      <c r="A779" s="24">
        <v>708</v>
      </c>
      <c r="C779" s="67">
        <v>594</v>
      </c>
      <c r="D779" s="23" t="s">
        <v>231</v>
      </c>
      <c r="H779" s="46"/>
      <c r="I779" s="1"/>
      <c r="J779" s="1"/>
      <c r="K779" s="46"/>
      <c r="L779" s="1"/>
      <c r="M779" s="1"/>
      <c r="N779" s="1"/>
    </row>
    <row r="780" spans="1:14" ht="11.65" customHeight="1">
      <c r="A780" s="24">
        <v>709</v>
      </c>
      <c r="C780" s="67"/>
      <c r="F780" s="67" t="s">
        <v>668</v>
      </c>
      <c r="G780" s="23" t="s">
        <v>128</v>
      </c>
      <c r="H780" s="46"/>
      <c r="I780" s="1">
        <v>23367197.239999887</v>
      </c>
      <c r="J780" s="1">
        <v>12774175.079999899</v>
      </c>
      <c r="K780" s="46"/>
      <c r="L780" s="1">
        <v>24231658.077107087</v>
      </c>
      <c r="M780" s="1">
        <f>L780-N780</f>
        <v>10980552.129494231</v>
      </c>
      <c r="N780" s="5">
        <v>13251105.947612856</v>
      </c>
    </row>
    <row r="781" spans="1:14" ht="11.65" customHeight="1">
      <c r="A781" s="24">
        <v>710</v>
      </c>
      <c r="C781" s="67"/>
      <c r="F781" s="67" t="s">
        <v>668</v>
      </c>
      <c r="G781" s="23" t="s">
        <v>248</v>
      </c>
      <c r="H781" s="46"/>
      <c r="I781" s="1">
        <v>201.86</v>
      </c>
      <c r="J781" s="1">
        <v>97.078377383311107</v>
      </c>
      <c r="K781" s="46"/>
      <c r="L781" s="1">
        <v>214.70224746075718</v>
      </c>
      <c r="M781" s="1">
        <f>L781-N781</f>
        <v>111.51114231592237</v>
      </c>
      <c r="N781" s="5">
        <v>103.19110514483481</v>
      </c>
    </row>
    <row r="782" spans="1:14" ht="11.65" customHeight="1">
      <c r="A782" s="24">
        <v>711</v>
      </c>
      <c r="C782" s="67"/>
      <c r="H782" s="46" t="s">
        <v>147</v>
      </c>
      <c r="I782" s="6">
        <v>23367399.099999886</v>
      </c>
      <c r="J782" s="6">
        <v>12774272.158377282</v>
      </c>
      <c r="K782" s="46"/>
      <c r="L782" s="6">
        <f>SUBTOTAL(9,L780:L781)</f>
        <v>24231872.779354546</v>
      </c>
      <c r="M782" s="6">
        <f>SUBTOTAL(9,M780:M781)</f>
        <v>10980663.640636547</v>
      </c>
      <c r="N782" s="6">
        <f>SUBTOTAL(9,N780:N781)</f>
        <v>13251209.138718</v>
      </c>
    </row>
    <row r="783" spans="1:14" ht="11.65" customHeight="1">
      <c r="A783" s="24">
        <v>712</v>
      </c>
      <c r="C783" s="67"/>
      <c r="H783" s="46"/>
      <c r="I783" s="1"/>
      <c r="J783" s="1"/>
      <c r="K783" s="46"/>
      <c r="L783" s="1"/>
      <c r="M783" s="1"/>
      <c r="N783" s="1"/>
    </row>
    <row r="784" spans="1:14" ht="11.65" customHeight="1">
      <c r="A784" s="24">
        <v>713</v>
      </c>
      <c r="C784" s="67">
        <v>595</v>
      </c>
      <c r="D784" s="23" t="s">
        <v>242</v>
      </c>
      <c r="H784" s="46"/>
      <c r="I784" s="1"/>
      <c r="J784" s="1"/>
      <c r="K784" s="46"/>
      <c r="L784" s="1"/>
      <c r="M784" s="1"/>
      <c r="N784" s="1"/>
    </row>
    <row r="785" spans="1:14" ht="11.65" customHeight="1">
      <c r="A785" s="24">
        <v>714</v>
      </c>
      <c r="C785" s="67"/>
      <c r="F785" s="67" t="s">
        <v>668</v>
      </c>
      <c r="G785" s="23" t="s">
        <v>128</v>
      </c>
      <c r="H785" s="46"/>
      <c r="I785" s="1">
        <v>0</v>
      </c>
      <c r="J785" s="1">
        <v>0</v>
      </c>
      <c r="K785" s="46"/>
      <c r="L785" s="1">
        <v>0</v>
      </c>
      <c r="M785" s="1">
        <f>L785-N785</f>
        <v>0</v>
      </c>
      <c r="N785" s="5">
        <v>0</v>
      </c>
    </row>
    <row r="786" spans="1:14" ht="11.65" customHeight="1">
      <c r="A786" s="24">
        <v>715</v>
      </c>
      <c r="C786" s="67"/>
      <c r="F786" s="67" t="s">
        <v>668</v>
      </c>
      <c r="G786" s="23" t="s">
        <v>248</v>
      </c>
      <c r="H786" s="46"/>
      <c r="I786" s="1">
        <v>863978.64</v>
      </c>
      <c r="J786" s="1">
        <v>415504.03480154509</v>
      </c>
      <c r="K786" s="46"/>
      <c r="L786" s="1">
        <v>890268.6418500673</v>
      </c>
      <c r="M786" s="1">
        <f>L786-N786</f>
        <v>462383.94984147075</v>
      </c>
      <c r="N786" s="5">
        <v>427884.69200859655</v>
      </c>
    </row>
    <row r="787" spans="1:14" ht="11.65" customHeight="1">
      <c r="A787" s="24">
        <v>716</v>
      </c>
      <c r="C787" s="67"/>
      <c r="H787" s="46" t="s">
        <v>147</v>
      </c>
      <c r="I787" s="6">
        <v>863978.64</v>
      </c>
      <c r="J787" s="6">
        <v>415504.03480154509</v>
      </c>
      <c r="K787" s="46"/>
      <c r="L787" s="6">
        <f>SUBTOTAL(9,L785:L786)</f>
        <v>890268.6418500673</v>
      </c>
      <c r="M787" s="6">
        <f>SUBTOTAL(9,M785:M786)</f>
        <v>462383.94984147075</v>
      </c>
      <c r="N787" s="6">
        <f>SUBTOTAL(9,N785:N786)</f>
        <v>427884.69200859655</v>
      </c>
    </row>
    <row r="788" spans="1:14" ht="11.65" customHeight="1">
      <c r="A788" s="24">
        <v>717</v>
      </c>
      <c r="C788" s="67"/>
      <c r="H788" s="46"/>
      <c r="I788" s="9"/>
      <c r="J788" s="9"/>
      <c r="K788" s="46"/>
      <c r="L788" s="9"/>
      <c r="M788" s="1"/>
      <c r="N788" s="1"/>
    </row>
    <row r="789" spans="1:14" ht="11.65" customHeight="1">
      <c r="A789" s="24">
        <v>718</v>
      </c>
      <c r="C789" s="67">
        <v>596</v>
      </c>
      <c r="D789" s="23" t="s">
        <v>243</v>
      </c>
      <c r="H789" s="46"/>
      <c r="I789" s="1"/>
      <c r="J789" s="1"/>
      <c r="K789" s="46"/>
      <c r="L789" s="1"/>
      <c r="M789" s="1"/>
      <c r="N789" s="1"/>
    </row>
    <row r="790" spans="1:14" ht="11.65" customHeight="1">
      <c r="A790" s="24">
        <v>719</v>
      </c>
      <c r="C790" s="67"/>
      <c r="F790" s="67" t="s">
        <v>668</v>
      </c>
      <c r="G790" s="23" t="s">
        <v>128</v>
      </c>
      <c r="H790" s="46"/>
      <c r="I790" s="1">
        <v>4084094.51</v>
      </c>
      <c r="J790" s="1">
        <v>1957060.3</v>
      </c>
      <c r="K790" s="46"/>
      <c r="L790" s="1">
        <v>4255591.7545510074</v>
      </c>
      <c r="M790" s="1">
        <f>L790-N790</f>
        <v>2191118.8537698193</v>
      </c>
      <c r="N790" s="5">
        <v>2064472.9007811884</v>
      </c>
    </row>
    <row r="791" spans="1:14" ht="11.65" customHeight="1">
      <c r="A791" s="24">
        <v>720</v>
      </c>
      <c r="C791" s="67"/>
      <c r="F791" s="67" t="s">
        <v>668</v>
      </c>
      <c r="G791" s="23" t="s">
        <v>248</v>
      </c>
      <c r="H791" s="46"/>
      <c r="I791" s="1">
        <v>0</v>
      </c>
      <c r="J791" s="1">
        <v>0</v>
      </c>
      <c r="K791" s="46"/>
      <c r="L791" s="1">
        <v>0</v>
      </c>
      <c r="M791" s="1">
        <f>L791-N791</f>
        <v>0</v>
      </c>
      <c r="N791" s="5">
        <v>0</v>
      </c>
    </row>
    <row r="792" spans="1:14" ht="11.65" customHeight="1">
      <c r="A792" s="24">
        <v>721</v>
      </c>
      <c r="C792" s="67"/>
      <c r="H792" s="46" t="s">
        <v>147</v>
      </c>
      <c r="I792" s="6">
        <v>4084094.51</v>
      </c>
      <c r="J792" s="6">
        <v>1957060.3</v>
      </c>
      <c r="K792" s="46"/>
      <c r="L792" s="6">
        <f>SUBTOTAL(9,L790:L791)</f>
        <v>4255591.7545510074</v>
      </c>
      <c r="M792" s="6">
        <f>SUBTOTAL(9,M790:M791)</f>
        <v>2191118.8537698193</v>
      </c>
      <c r="N792" s="6">
        <f>SUBTOTAL(9,N790:N791)</f>
        <v>2064472.9007811884</v>
      </c>
    </row>
    <row r="793" spans="1:14" ht="11.65" customHeight="1">
      <c r="A793" s="24">
        <v>722</v>
      </c>
      <c r="C793" s="67"/>
      <c r="H793" s="46"/>
      <c r="I793" s="1"/>
      <c r="J793" s="1"/>
      <c r="K793" s="46"/>
      <c r="L793" s="1"/>
      <c r="M793" s="1"/>
      <c r="N793" s="1"/>
    </row>
    <row r="794" spans="1:14" ht="11.65" customHeight="1">
      <c r="A794" s="24">
        <v>723</v>
      </c>
      <c r="C794" s="67">
        <v>597</v>
      </c>
      <c r="D794" s="23" t="s">
        <v>244</v>
      </c>
      <c r="H794" s="46"/>
      <c r="I794" s="1"/>
      <c r="J794" s="1"/>
      <c r="K794" s="46"/>
      <c r="L794" s="1"/>
      <c r="M794" s="1"/>
      <c r="N794" s="1"/>
    </row>
    <row r="795" spans="1:14" ht="11.65" customHeight="1">
      <c r="A795" s="24">
        <v>724</v>
      </c>
      <c r="C795" s="67"/>
      <c r="F795" s="67" t="s">
        <v>668</v>
      </c>
      <c r="G795" s="23" t="s">
        <v>128</v>
      </c>
      <c r="H795" s="46"/>
      <c r="I795" s="1">
        <v>4756899.75</v>
      </c>
      <c r="J795" s="1">
        <v>2268918.36</v>
      </c>
      <c r="K795" s="46"/>
      <c r="L795" s="1">
        <v>4887049.709097432</v>
      </c>
      <c r="M795" s="1">
        <f>L795-N795</f>
        <v>2553764.987790368</v>
      </c>
      <c r="N795" s="5">
        <v>2333284.7213070639</v>
      </c>
    </row>
    <row r="796" spans="1:14" ht="11.65" customHeight="1">
      <c r="A796" s="24">
        <v>725</v>
      </c>
      <c r="C796" s="67"/>
      <c r="F796" s="67" t="s">
        <v>668</v>
      </c>
      <c r="G796" s="23" t="s">
        <v>248</v>
      </c>
      <c r="H796" s="46"/>
      <c r="I796" s="1">
        <v>1013732.99</v>
      </c>
      <c r="J796" s="1">
        <v>487523.79752864531</v>
      </c>
      <c r="K796" s="46"/>
      <c r="L796" s="1">
        <v>1038416.2350317052</v>
      </c>
      <c r="M796" s="1">
        <f>L796-N796</f>
        <v>539328.21820577141</v>
      </c>
      <c r="N796" s="5">
        <v>499088.01682593382</v>
      </c>
    </row>
    <row r="797" spans="1:14" ht="11.65" customHeight="1">
      <c r="A797" s="24">
        <v>726</v>
      </c>
      <c r="C797" s="67"/>
      <c r="H797" s="46" t="s">
        <v>147</v>
      </c>
      <c r="I797" s="6">
        <v>5770632.7400000002</v>
      </c>
      <c r="J797" s="6">
        <v>2756442.1575286454</v>
      </c>
      <c r="K797" s="46"/>
      <c r="L797" s="6">
        <f>SUBTOTAL(9,L795:L796)</f>
        <v>5925465.9441291373</v>
      </c>
      <c r="M797" s="6">
        <f>SUBTOTAL(9,M795:M796)</f>
        <v>3093093.2059961394</v>
      </c>
      <c r="N797" s="6">
        <f>SUBTOTAL(9,N795:N796)</f>
        <v>2832372.7381329979</v>
      </c>
    </row>
    <row r="798" spans="1:14" ht="11.65" customHeight="1">
      <c r="A798" s="24">
        <v>727</v>
      </c>
      <c r="C798" s="67"/>
      <c r="H798" s="46"/>
      <c r="I798" s="1"/>
      <c r="J798" s="1"/>
      <c r="K798" s="46"/>
      <c r="L798" s="1"/>
      <c r="M798" s="1"/>
      <c r="N798" s="1"/>
    </row>
    <row r="799" spans="1:14" ht="11.65" customHeight="1">
      <c r="A799" s="24">
        <v>728</v>
      </c>
      <c r="C799" s="67">
        <v>598</v>
      </c>
      <c r="D799" s="23" t="s">
        <v>245</v>
      </c>
      <c r="H799" s="46"/>
      <c r="I799" s="1"/>
      <c r="J799" s="1"/>
      <c r="K799" s="46"/>
      <c r="L799" s="1"/>
      <c r="M799" s="1"/>
      <c r="N799" s="1"/>
    </row>
    <row r="800" spans="1:14" ht="11.65" customHeight="1">
      <c r="A800" s="24">
        <v>729</v>
      </c>
      <c r="C800" s="67"/>
      <c r="F800" s="67" t="s">
        <v>668</v>
      </c>
      <c r="G800" s="23" t="s">
        <v>128</v>
      </c>
      <c r="H800" s="46"/>
      <c r="I800" s="1">
        <v>2085687.18</v>
      </c>
      <c r="J800" s="1">
        <v>1095790.5</v>
      </c>
      <c r="K800" s="46"/>
      <c r="L800" s="1">
        <v>2212668.6996917808</v>
      </c>
      <c r="M800" s="1">
        <f>L800-N800</f>
        <v>1047415.9087021844</v>
      </c>
      <c r="N800" s="5">
        <v>1165252.7909895964</v>
      </c>
    </row>
    <row r="801" spans="1:14" ht="11.65" customHeight="1">
      <c r="A801" s="24">
        <v>730</v>
      </c>
      <c r="C801" s="67"/>
      <c r="F801" s="67" t="s">
        <v>668</v>
      </c>
      <c r="G801" s="23" t="s">
        <v>248</v>
      </c>
      <c r="H801" s="46"/>
      <c r="I801" s="1">
        <v>-292473.36</v>
      </c>
      <c r="J801" s="1">
        <v>-140656.09440525615</v>
      </c>
      <c r="K801" s="46"/>
      <c r="L801" s="1">
        <v>-360225.20190035948</v>
      </c>
      <c r="M801" s="1">
        <f>L801-N801</f>
        <v>-187092.23694658754</v>
      </c>
      <c r="N801" s="5">
        <v>-173132.96495377194</v>
      </c>
    </row>
    <row r="802" spans="1:14" ht="11.65" customHeight="1">
      <c r="A802" s="24">
        <v>731</v>
      </c>
      <c r="C802" s="67"/>
      <c r="H802" s="46" t="s">
        <v>147</v>
      </c>
      <c r="I802" s="6">
        <v>1793213.8199999998</v>
      </c>
      <c r="J802" s="6">
        <v>955134.40559474379</v>
      </c>
      <c r="K802" s="46"/>
      <c r="L802" s="6">
        <f>SUBTOTAL(9,L800:L801)</f>
        <v>1852443.4977914214</v>
      </c>
      <c r="M802" s="6">
        <f>SUBTOTAL(9,M800:M801)</f>
        <v>860323.67175559688</v>
      </c>
      <c r="N802" s="6">
        <f>SUBTOTAL(9,N800:N801)</f>
        <v>992119.82603582449</v>
      </c>
    </row>
    <row r="803" spans="1:14" ht="11.65" customHeight="1">
      <c r="A803" s="24">
        <v>732</v>
      </c>
      <c r="C803" s="67"/>
      <c r="H803" s="46"/>
      <c r="I803" s="1"/>
      <c r="J803" s="1"/>
      <c r="K803" s="46"/>
      <c r="L803" s="1"/>
      <c r="M803" s="1"/>
      <c r="N803" s="1"/>
    </row>
    <row r="804" spans="1:14" ht="11.65" customHeight="1" thickBot="1">
      <c r="A804" s="24">
        <v>733</v>
      </c>
      <c r="C804" s="68" t="s">
        <v>246</v>
      </c>
      <c r="H804" s="69" t="s">
        <v>147</v>
      </c>
      <c r="I804" s="8">
        <v>211900029.54999968</v>
      </c>
      <c r="J804" s="8">
        <v>91634409.887172028</v>
      </c>
      <c r="K804" s="69"/>
      <c r="L804" s="8">
        <f>SUBTOTAL(9,L711:L802)</f>
        <v>222910140.5731436</v>
      </c>
      <c r="M804" s="8">
        <f>SUBTOTAL(9,M711:M802)</f>
        <v>124841805.05476472</v>
      </c>
      <c r="N804" s="8">
        <f>SUBTOTAL(9,N711:N802)</f>
        <v>98068335.518378899</v>
      </c>
    </row>
    <row r="805" spans="1:14" ht="11.65" customHeight="1" thickTop="1">
      <c r="A805" s="24">
        <v>734</v>
      </c>
      <c r="C805" s="67"/>
      <c r="H805" s="46"/>
      <c r="I805" s="1"/>
      <c r="J805" s="1"/>
      <c r="K805" s="46"/>
      <c r="L805" s="1"/>
      <c r="M805" s="1"/>
      <c r="N805" s="1"/>
    </row>
    <row r="806" spans="1:14" ht="11.65" customHeight="1">
      <c r="A806" s="24">
        <v>735</v>
      </c>
      <c r="C806" s="67"/>
      <c r="H806" s="46"/>
      <c r="I806" s="1"/>
      <c r="J806" s="1"/>
      <c r="K806" s="46"/>
      <c r="L806" s="1"/>
      <c r="M806" s="1"/>
      <c r="N806" s="1"/>
    </row>
    <row r="807" spans="1:14" ht="11.65" customHeight="1">
      <c r="A807" s="24">
        <v>736</v>
      </c>
      <c r="C807" s="67" t="s">
        <v>247</v>
      </c>
      <c r="H807" s="46"/>
      <c r="I807" s="1"/>
      <c r="J807" s="1"/>
      <c r="K807" s="46"/>
      <c r="L807" s="1"/>
      <c r="M807" s="1"/>
      <c r="N807" s="1"/>
    </row>
    <row r="808" spans="1:14" ht="11.65" customHeight="1">
      <c r="A808" s="24">
        <v>737</v>
      </c>
      <c r="C808" s="67"/>
      <c r="E808" s="67" t="s">
        <v>128</v>
      </c>
      <c r="H808" s="46"/>
      <c r="I808" s="1">
        <v>170486106.91999969</v>
      </c>
      <c r="J808" s="1">
        <v>71717653.669999808</v>
      </c>
      <c r="K808" s="46"/>
      <c r="L808" s="1">
        <v>180716552.20985508</v>
      </c>
      <c r="M808" s="1">
        <f>L808-N808</f>
        <v>102927478.15579692</v>
      </c>
      <c r="N808" s="5">
        <v>77789074.054058164</v>
      </c>
    </row>
    <row r="809" spans="1:14" ht="11.65" customHeight="1">
      <c r="A809" s="24">
        <v>738</v>
      </c>
      <c r="C809" s="67"/>
      <c r="E809" s="43" t="s">
        <v>248</v>
      </c>
      <c r="H809" s="46"/>
      <c r="I809" s="1">
        <v>41413922.63000001</v>
      </c>
      <c r="J809" s="1">
        <v>19916756.217172243</v>
      </c>
      <c r="K809" s="46"/>
      <c r="L809" s="1">
        <v>42193588.363288529</v>
      </c>
      <c r="M809" s="1">
        <f>L809-N809</f>
        <v>21914326.898967806</v>
      </c>
      <c r="N809" s="5">
        <v>20279261.464320723</v>
      </c>
    </row>
    <row r="810" spans="1:14" ht="11.65" customHeight="1">
      <c r="A810" s="24">
        <v>739</v>
      </c>
      <c r="C810" s="67"/>
      <c r="H810" s="46"/>
      <c r="I810" s="1"/>
      <c r="J810" s="1"/>
      <c r="K810" s="46"/>
      <c r="L810" s="1"/>
      <c r="M810" s="1"/>
      <c r="N810" s="1"/>
    </row>
    <row r="811" spans="1:14" ht="11.65" customHeight="1" thickBot="1">
      <c r="A811" s="24">
        <v>740</v>
      </c>
      <c r="C811" s="67" t="s">
        <v>249</v>
      </c>
      <c r="H811" s="46" t="s">
        <v>1</v>
      </c>
      <c r="I811" s="13">
        <v>211900029.54999971</v>
      </c>
      <c r="J811" s="13">
        <v>91634409.887172043</v>
      </c>
      <c r="K811" s="46"/>
      <c r="L811" s="13">
        <f>SUM(L808:L809)</f>
        <v>222910140.5731436</v>
      </c>
      <c r="M811" s="13">
        <f>SUM(M808:M809)</f>
        <v>124841805.05476472</v>
      </c>
      <c r="N811" s="13">
        <f>SUM(N808:N809)</f>
        <v>98068335.518378884</v>
      </c>
    </row>
    <row r="812" spans="1:14" ht="11.65" customHeight="1" thickTop="1">
      <c r="A812" s="24">
        <v>741</v>
      </c>
      <c r="C812" s="67"/>
      <c r="H812" s="46"/>
      <c r="I812" s="1"/>
      <c r="J812" s="1"/>
      <c r="K812" s="46"/>
      <c r="L812" s="1"/>
      <c r="M812" s="1"/>
      <c r="N812" s="1"/>
    </row>
    <row r="813" spans="1:14" ht="11.65" customHeight="1">
      <c r="A813" s="24">
        <v>742</v>
      </c>
      <c r="C813" s="67">
        <v>901</v>
      </c>
      <c r="D813" s="23" t="s">
        <v>250</v>
      </c>
      <c r="H813" s="46"/>
      <c r="I813" s="1"/>
      <c r="J813" s="1"/>
      <c r="K813" s="46"/>
      <c r="L813" s="1"/>
      <c r="M813" s="1"/>
      <c r="N813" s="1"/>
    </row>
    <row r="814" spans="1:14" ht="11.65" customHeight="1">
      <c r="A814" s="24">
        <v>743</v>
      </c>
      <c r="C814" s="67"/>
      <c r="F814" s="67" t="s">
        <v>665</v>
      </c>
      <c r="G814" s="23" t="s">
        <v>128</v>
      </c>
      <c r="H814" s="46"/>
      <c r="I814" s="1">
        <v>2541.7999999999997</v>
      </c>
      <c r="J814" s="1">
        <v>0</v>
      </c>
      <c r="K814" s="46"/>
      <c r="L814" s="1">
        <v>2640.1858162387175</v>
      </c>
      <c r="M814" s="1">
        <f>L814-N814</f>
        <v>2640.1858162387175</v>
      </c>
      <c r="N814" s="5">
        <v>0</v>
      </c>
    </row>
    <row r="815" spans="1:14" ht="11.65" customHeight="1">
      <c r="A815" s="24">
        <v>744</v>
      </c>
      <c r="C815" s="67"/>
      <c r="F815" s="67" t="s">
        <v>665</v>
      </c>
      <c r="G815" s="23" t="s">
        <v>129</v>
      </c>
      <c r="H815" s="46"/>
      <c r="I815" s="1">
        <v>2624795.41</v>
      </c>
      <c r="J815" s="1">
        <v>1309583.0176634125</v>
      </c>
      <c r="K815" s="46"/>
      <c r="L815" s="1">
        <v>2690061.7611719803</v>
      </c>
      <c r="M815" s="1">
        <f>L815-N815</f>
        <v>1347915.5559953428</v>
      </c>
      <c r="N815" s="5">
        <v>1342146.2051766375</v>
      </c>
    </row>
    <row r="816" spans="1:14" ht="11.65" customHeight="1">
      <c r="A816" s="24">
        <v>745</v>
      </c>
      <c r="C816" s="67"/>
      <c r="H816" s="46" t="s">
        <v>147</v>
      </c>
      <c r="I816" s="6">
        <v>2627337.21</v>
      </c>
      <c r="J816" s="6">
        <v>1309583.0176634125</v>
      </c>
      <c r="K816" s="46"/>
      <c r="L816" s="6">
        <f>SUBTOTAL(9,L814:L815)</f>
        <v>2692701.9469882189</v>
      </c>
      <c r="M816" s="6">
        <f>SUBTOTAL(9,M814:M815)</f>
        <v>1350555.7418115814</v>
      </c>
      <c r="N816" s="6">
        <f>SUBTOTAL(9,N814:N815)</f>
        <v>1342146.2051766375</v>
      </c>
    </row>
    <row r="817" spans="1:14" ht="11.65" customHeight="1">
      <c r="A817" s="24">
        <v>746</v>
      </c>
      <c r="C817" s="67"/>
      <c r="H817" s="46"/>
      <c r="I817" s="1"/>
      <c r="J817" s="1"/>
      <c r="K817" s="46"/>
      <c r="L817" s="1"/>
      <c r="M817" s="1"/>
      <c r="N817" s="1"/>
    </row>
    <row r="818" spans="1:14" ht="11.65" customHeight="1">
      <c r="A818" s="24">
        <v>747</v>
      </c>
      <c r="C818" s="67">
        <v>902</v>
      </c>
      <c r="D818" s="23" t="s">
        <v>251</v>
      </c>
      <c r="H818" s="46"/>
      <c r="I818" s="1"/>
      <c r="J818" s="1"/>
      <c r="K818" s="46"/>
      <c r="L818" s="1"/>
      <c r="M818" s="1"/>
      <c r="N818" s="1"/>
    </row>
    <row r="819" spans="1:14" ht="11.65" customHeight="1">
      <c r="A819" s="24">
        <v>748</v>
      </c>
      <c r="C819" s="67"/>
      <c r="F819" s="67" t="s">
        <v>665</v>
      </c>
      <c r="G819" s="23" t="s">
        <v>128</v>
      </c>
      <c r="H819" s="46"/>
      <c r="I819" s="1">
        <v>20676876.389999997</v>
      </c>
      <c r="J819" s="1">
        <v>4700626.22</v>
      </c>
      <c r="K819" s="46"/>
      <c r="L819" s="1">
        <v>20858049.620769203</v>
      </c>
      <c r="M819" s="1">
        <f>L819-N819</f>
        <v>16362611.498664163</v>
      </c>
      <c r="N819" s="5">
        <v>4495438.1221050397</v>
      </c>
    </row>
    <row r="820" spans="1:14" ht="11.65" customHeight="1">
      <c r="A820" s="24">
        <v>749</v>
      </c>
      <c r="C820" s="67"/>
      <c r="F820" s="67" t="s">
        <v>665</v>
      </c>
      <c r="G820" s="23" t="s">
        <v>129</v>
      </c>
      <c r="H820" s="46"/>
      <c r="I820" s="1">
        <v>2206146.7400000002</v>
      </c>
      <c r="J820" s="1">
        <v>1100707.6186473141</v>
      </c>
      <c r="K820" s="46"/>
      <c r="L820" s="1">
        <v>2262405.9640953355</v>
      </c>
      <c r="M820" s="1">
        <f>L820-N820</f>
        <v>1133629.0627216503</v>
      </c>
      <c r="N820" s="5">
        <v>1128776.9013736851</v>
      </c>
    </row>
    <row r="821" spans="1:14" ht="11.65" customHeight="1">
      <c r="A821" s="24">
        <v>750</v>
      </c>
      <c r="C821" s="67"/>
      <c r="H821" s="46" t="s">
        <v>147</v>
      </c>
      <c r="I821" s="6">
        <v>22883023.129999995</v>
      </c>
      <c r="J821" s="6">
        <v>5801333.8386473134</v>
      </c>
      <c r="K821" s="46"/>
      <c r="L821" s="6">
        <f>SUBTOTAL(9,L819:L820)</f>
        <v>23120455.584864538</v>
      </c>
      <c r="M821" s="6">
        <f>SUBTOTAL(9,M819:M820)</f>
        <v>17496240.561385814</v>
      </c>
      <c r="N821" s="6">
        <f>SUBTOTAL(9,N819:N820)</f>
        <v>5624215.023478725</v>
      </c>
    </row>
    <row r="822" spans="1:14" ht="11.65" customHeight="1">
      <c r="A822" s="24">
        <v>751</v>
      </c>
      <c r="C822" s="67"/>
      <c r="H822" s="46"/>
      <c r="I822" s="9"/>
      <c r="J822" s="9"/>
      <c r="K822" s="46"/>
      <c r="L822" s="9"/>
      <c r="M822" s="1"/>
      <c r="N822" s="1"/>
    </row>
    <row r="823" spans="1:14" ht="11.65" customHeight="1">
      <c r="A823" s="24">
        <v>752</v>
      </c>
      <c r="C823" s="67">
        <v>903</v>
      </c>
      <c r="D823" s="23" t="s">
        <v>252</v>
      </c>
      <c r="H823" s="46"/>
      <c r="I823" s="1"/>
      <c r="J823" s="1"/>
      <c r="K823" s="46"/>
      <c r="L823" s="1"/>
      <c r="M823" s="1"/>
      <c r="N823" s="1"/>
    </row>
    <row r="824" spans="1:14" ht="11.65" customHeight="1">
      <c r="A824" s="24">
        <v>753</v>
      </c>
      <c r="C824" s="67"/>
      <c r="F824" s="67" t="s">
        <v>665</v>
      </c>
      <c r="G824" s="23" t="s">
        <v>128</v>
      </c>
      <c r="H824" s="46"/>
      <c r="I824" s="1">
        <v>7837724.8399999999</v>
      </c>
      <c r="J824" s="1">
        <v>3717135.44</v>
      </c>
      <c r="K824" s="46"/>
      <c r="L824" s="1">
        <v>7714253.6702721398</v>
      </c>
      <c r="M824" s="1">
        <f>L824-N824</f>
        <v>4235115.8297670987</v>
      </c>
      <c r="N824" s="5">
        <v>3479137.8405050407</v>
      </c>
    </row>
    <row r="825" spans="1:14" ht="11.65" customHeight="1">
      <c r="A825" s="24">
        <v>754</v>
      </c>
      <c r="C825" s="67"/>
      <c r="F825" s="67" t="s">
        <v>665</v>
      </c>
      <c r="G825" s="23" t="s">
        <v>129</v>
      </c>
      <c r="H825" s="46"/>
      <c r="I825" s="1">
        <v>48674989.189999901</v>
      </c>
      <c r="J825" s="1">
        <v>24285298.193269111</v>
      </c>
      <c r="K825" s="46"/>
      <c r="L825" s="1">
        <v>49325582.43310193</v>
      </c>
      <c r="M825" s="1">
        <f>L825-N825</f>
        <v>24715685.278966386</v>
      </c>
      <c r="N825" s="5">
        <v>24609897.154135544</v>
      </c>
    </row>
    <row r="826" spans="1:14" ht="11.65" customHeight="1">
      <c r="A826" s="24">
        <v>755</v>
      </c>
      <c r="C826" s="67"/>
      <c r="H826" s="46" t="s">
        <v>147</v>
      </c>
      <c r="I826" s="6">
        <v>56512714.029999897</v>
      </c>
      <c r="J826" s="6">
        <v>28002433.633269113</v>
      </c>
      <c r="K826" s="46"/>
      <c r="L826" s="6">
        <f>SUBTOTAL(9,L824:L825)</f>
        <v>57039836.103374071</v>
      </c>
      <c r="M826" s="6">
        <f>SUBTOTAL(9,M824:M825)</f>
        <v>28950801.108733483</v>
      </c>
      <c r="N826" s="6">
        <f>SUBTOTAL(9,N824:N825)</f>
        <v>28089034.994640585</v>
      </c>
    </row>
    <row r="827" spans="1:14" ht="11.65" customHeight="1">
      <c r="A827" s="24">
        <v>756</v>
      </c>
      <c r="C827" s="67"/>
      <c r="H827" s="46"/>
      <c r="I827" s="1"/>
      <c r="J827" s="1"/>
      <c r="K827" s="46"/>
      <c r="L827" s="1"/>
      <c r="M827" s="1"/>
      <c r="N827" s="1"/>
    </row>
    <row r="828" spans="1:14" ht="11.65" customHeight="1">
      <c r="A828" s="24">
        <v>757</v>
      </c>
      <c r="C828" s="67">
        <v>904</v>
      </c>
      <c r="D828" s="23" t="s">
        <v>253</v>
      </c>
      <c r="H828" s="46"/>
      <c r="I828" s="1"/>
      <c r="J828" s="1"/>
      <c r="K828" s="46"/>
      <c r="L828" s="1"/>
      <c r="M828" s="1"/>
      <c r="N828" s="1"/>
    </row>
    <row r="829" spans="1:14" ht="11.65" customHeight="1">
      <c r="A829" s="24">
        <v>758</v>
      </c>
      <c r="C829" s="67"/>
      <c r="F829" s="67" t="s">
        <v>665</v>
      </c>
      <c r="G829" s="23" t="s">
        <v>128</v>
      </c>
      <c r="H829" s="46"/>
      <c r="I829" s="1">
        <v>12598658.26</v>
      </c>
      <c r="J829" s="1">
        <v>3371130.85</v>
      </c>
      <c r="K829" s="46"/>
      <c r="L829" s="1">
        <v>13472845.801961439</v>
      </c>
      <c r="M829" s="1">
        <f>L829-N829</f>
        <v>9676406.5764344949</v>
      </c>
      <c r="N829" s="5">
        <v>3796439.2255269438</v>
      </c>
    </row>
    <row r="830" spans="1:14" ht="11.65" customHeight="1">
      <c r="A830" s="24">
        <v>759</v>
      </c>
      <c r="C830" s="67"/>
      <c r="F830" s="67" t="s">
        <v>571</v>
      </c>
      <c r="G830" s="23" t="s">
        <v>132</v>
      </c>
      <c r="H830" s="46"/>
      <c r="I830" s="1">
        <v>0</v>
      </c>
      <c r="J830" s="1">
        <v>0</v>
      </c>
      <c r="K830" s="46"/>
      <c r="L830" s="1">
        <v>0</v>
      </c>
      <c r="M830" s="1">
        <f>L830-N830</f>
        <v>0</v>
      </c>
      <c r="N830" s="5">
        <v>0</v>
      </c>
    </row>
    <row r="831" spans="1:14">
      <c r="A831" s="24">
        <v>760</v>
      </c>
      <c r="C831" s="67"/>
      <c r="F831" s="67" t="s">
        <v>665</v>
      </c>
      <c r="G831" s="23" t="s">
        <v>129</v>
      </c>
      <c r="H831" s="46"/>
      <c r="I831" s="1">
        <v>390827.39</v>
      </c>
      <c r="J831" s="1">
        <v>194994.59303828768</v>
      </c>
      <c r="K831" s="46"/>
      <c r="L831" s="1">
        <v>15964.125813636347</v>
      </c>
      <c r="M831" s="1">
        <f>L831-N831</f>
        <v>7999.1819640201711</v>
      </c>
      <c r="N831" s="5">
        <v>7964.9438496161756</v>
      </c>
    </row>
    <row r="832" spans="1:14">
      <c r="A832" s="24">
        <v>761</v>
      </c>
      <c r="C832" s="67"/>
      <c r="H832" s="46" t="s">
        <v>147</v>
      </c>
      <c r="I832" s="6">
        <v>12989485.65</v>
      </c>
      <c r="J832" s="6">
        <v>3566125.4430382876</v>
      </c>
      <c r="K832" s="46"/>
      <c r="L832" s="6">
        <f>SUBTOTAL(9,L829:L831)</f>
        <v>13488809.927775076</v>
      </c>
      <c r="M832" s="6">
        <f>SUBTOTAL(9,M829:M831)</f>
        <v>9684405.7583985142</v>
      </c>
      <c r="N832" s="6">
        <f>SUBTOTAL(9,N829:N831)</f>
        <v>3804404.16937656</v>
      </c>
    </row>
    <row r="833" spans="1:14">
      <c r="A833" s="24">
        <v>762</v>
      </c>
      <c r="C833" s="67"/>
      <c r="H833" s="46"/>
      <c r="I833" s="1"/>
      <c r="J833" s="1"/>
      <c r="K833" s="46"/>
      <c r="L833" s="1"/>
      <c r="M833" s="1"/>
      <c r="N833" s="1"/>
    </row>
    <row r="834" spans="1:14">
      <c r="A834" s="24">
        <v>763</v>
      </c>
      <c r="C834" s="67">
        <v>905</v>
      </c>
      <c r="D834" s="23" t="s">
        <v>254</v>
      </c>
      <c r="H834" s="46"/>
      <c r="I834" s="1"/>
      <c r="J834" s="1"/>
      <c r="K834" s="46"/>
      <c r="L834" s="1"/>
      <c r="M834" s="1"/>
      <c r="N834" s="1"/>
    </row>
    <row r="835" spans="1:14">
      <c r="A835" s="24">
        <v>764</v>
      </c>
      <c r="C835" s="67"/>
      <c r="F835" s="67" t="s">
        <v>665</v>
      </c>
      <c r="G835" s="23" t="s">
        <v>128</v>
      </c>
      <c r="H835" s="46"/>
      <c r="I835" s="1">
        <v>10472.75</v>
      </c>
      <c r="J835" s="1">
        <v>0</v>
      </c>
      <c r="K835" s="46"/>
      <c r="L835" s="1">
        <v>10982.203841901606</v>
      </c>
      <c r="M835" s="1">
        <f>L835-N835</f>
        <v>10982.203841901606</v>
      </c>
      <c r="N835" s="5">
        <v>0</v>
      </c>
    </row>
    <row r="836" spans="1:14">
      <c r="A836" s="24">
        <v>765</v>
      </c>
      <c r="C836" s="67"/>
      <c r="F836" s="67" t="s">
        <v>665</v>
      </c>
      <c r="G836" s="23" t="s">
        <v>129</v>
      </c>
      <c r="H836" s="46"/>
      <c r="I836" s="1">
        <v>186328.97</v>
      </c>
      <c r="J836" s="1">
        <v>92964.67598239037</v>
      </c>
      <c r="K836" s="46"/>
      <c r="L836" s="1">
        <v>192668.28612295233</v>
      </c>
      <c r="M836" s="1">
        <f>L836-N836</f>
        <v>96540.750015696758</v>
      </c>
      <c r="N836" s="5">
        <v>96127.536107255568</v>
      </c>
    </row>
    <row r="837" spans="1:14">
      <c r="A837" s="24">
        <v>766</v>
      </c>
      <c r="C837" s="67"/>
      <c r="H837" s="46" t="s">
        <v>147</v>
      </c>
      <c r="I837" s="6">
        <v>196801.72</v>
      </c>
      <c r="J837" s="6">
        <v>92964.67598239037</v>
      </c>
      <c r="K837" s="46"/>
      <c r="L837" s="6">
        <f>SUBTOTAL(9,L835:L836)</f>
        <v>203650.48996485394</v>
      </c>
      <c r="M837" s="6">
        <f>SUBTOTAL(9,M835:M836)</f>
        <v>107522.95385759836</v>
      </c>
      <c r="N837" s="6">
        <f>SUBTOTAL(9,N835:N836)</f>
        <v>96127.536107255568</v>
      </c>
    </row>
    <row r="838" spans="1:14">
      <c r="A838" s="24">
        <v>767</v>
      </c>
      <c r="C838" s="67"/>
      <c r="H838" s="46"/>
      <c r="I838" s="1"/>
      <c r="J838" s="1"/>
      <c r="K838" s="46"/>
      <c r="L838" s="1"/>
      <c r="M838" s="1"/>
      <c r="N838" s="1"/>
    </row>
    <row r="839" spans="1:14" ht="12.75" thickBot="1">
      <c r="A839" s="24">
        <v>768</v>
      </c>
      <c r="C839" s="68" t="s">
        <v>255</v>
      </c>
      <c r="H839" s="69" t="s">
        <v>147</v>
      </c>
      <c r="I839" s="8">
        <v>95209361.739999905</v>
      </c>
      <c r="J839" s="8">
        <v>38772440.608600527</v>
      </c>
      <c r="K839" s="69"/>
      <c r="L839" s="8">
        <f>SUBTOTAL(9,L814:L837)</f>
        <v>96545454.052966729</v>
      </c>
      <c r="M839" s="8">
        <f>SUBTOTAL(9,M814:M837)</f>
        <v>57589526.124186985</v>
      </c>
      <c r="N839" s="8">
        <f>SUBTOTAL(9,N814:N837)</f>
        <v>38955927.928779766</v>
      </c>
    </row>
    <row r="840" spans="1:14" ht="12.75" thickTop="1">
      <c r="A840" s="24">
        <v>769</v>
      </c>
      <c r="C840" s="67"/>
      <c r="H840" s="77"/>
      <c r="I840" s="1"/>
      <c r="J840" s="1"/>
      <c r="K840" s="77"/>
      <c r="L840" s="1"/>
      <c r="M840" s="1"/>
      <c r="N840" s="1"/>
    </row>
    <row r="841" spans="1:14">
      <c r="A841" s="24">
        <v>770</v>
      </c>
      <c r="C841" s="67" t="s">
        <v>256</v>
      </c>
      <c r="H841" s="46"/>
      <c r="I841" s="1"/>
      <c r="J841" s="1"/>
      <c r="K841" s="46"/>
      <c r="L841" s="1"/>
      <c r="M841" s="1"/>
      <c r="N841" s="1"/>
    </row>
    <row r="842" spans="1:14">
      <c r="A842" s="24">
        <v>771</v>
      </c>
      <c r="C842" s="67"/>
      <c r="E842" s="67" t="s">
        <v>128</v>
      </c>
      <c r="H842" s="46"/>
      <c r="I842" s="1">
        <v>41126274.039999999</v>
      </c>
      <c r="J842" s="1">
        <v>11788892.51</v>
      </c>
      <c r="K842" s="46"/>
      <c r="L842" s="1">
        <v>42058771.482660919</v>
      </c>
      <c r="M842" s="1">
        <f>L842-N842</f>
        <v>30287756.294523895</v>
      </c>
      <c r="N842" s="5">
        <v>11771015.188137025</v>
      </c>
    </row>
    <row r="843" spans="1:14">
      <c r="A843" s="24">
        <v>772</v>
      </c>
      <c r="C843" s="67"/>
      <c r="E843" s="43" t="s">
        <v>129</v>
      </c>
      <c r="H843" s="46"/>
      <c r="I843" s="1">
        <v>54083087.699999899</v>
      </c>
      <c r="J843" s="1">
        <v>26983548.098600514</v>
      </c>
      <c r="K843" s="46"/>
      <c r="L843" s="1">
        <v>54486682.570305832</v>
      </c>
      <c r="M843" s="1">
        <f>L843-N843</f>
        <v>27301769.82966309</v>
      </c>
      <c r="N843" s="5">
        <v>27184912.740642741</v>
      </c>
    </row>
    <row r="844" spans="1:14">
      <c r="A844" s="24">
        <v>773</v>
      </c>
      <c r="C844" s="67"/>
      <c r="E844" s="23" t="s">
        <v>132</v>
      </c>
      <c r="H844" s="46"/>
      <c r="I844" s="1">
        <v>0</v>
      </c>
      <c r="J844" s="1">
        <v>0</v>
      </c>
      <c r="K844" s="46"/>
      <c r="L844" s="1">
        <v>0</v>
      </c>
      <c r="M844" s="1">
        <f>L844-N844</f>
        <v>0</v>
      </c>
      <c r="N844" s="5">
        <v>0</v>
      </c>
    </row>
    <row r="845" spans="1:14" ht="12.75" thickBot="1">
      <c r="A845" s="24">
        <v>774</v>
      </c>
      <c r="C845" s="67" t="s">
        <v>257</v>
      </c>
      <c r="H845" s="46" t="s">
        <v>1</v>
      </c>
      <c r="I845" s="13">
        <v>95209361.73999989</v>
      </c>
      <c r="J845" s="13">
        <v>38772440.608600512</v>
      </c>
      <c r="K845" s="46"/>
      <c r="L845" s="13">
        <f>SUM(L842:L844)</f>
        <v>96545454.052966744</v>
      </c>
      <c r="M845" s="13">
        <f>SUM(M842:M844)</f>
        <v>57589526.124186985</v>
      </c>
      <c r="N845" s="13">
        <f>SUM(N842:N844)</f>
        <v>38955927.928779766</v>
      </c>
    </row>
    <row r="846" spans="1:14" ht="12.75" thickTop="1">
      <c r="A846" s="24">
        <v>775</v>
      </c>
      <c r="C846" s="67"/>
      <c r="H846" s="46"/>
      <c r="I846" s="1"/>
      <c r="J846" s="1"/>
      <c r="K846" s="46"/>
      <c r="L846" s="1"/>
      <c r="M846" s="1"/>
      <c r="N846" s="1"/>
    </row>
    <row r="847" spans="1:14">
      <c r="A847" s="24">
        <v>776</v>
      </c>
      <c r="C847" s="67">
        <v>907</v>
      </c>
      <c r="D847" s="23" t="s">
        <v>250</v>
      </c>
      <c r="H847" s="46"/>
      <c r="I847" s="1"/>
      <c r="J847" s="1"/>
      <c r="K847" s="46"/>
      <c r="L847" s="1"/>
      <c r="M847" s="1"/>
      <c r="N847" s="1"/>
    </row>
    <row r="848" spans="1:14">
      <c r="A848" s="24">
        <v>777</v>
      </c>
      <c r="C848" s="67"/>
      <c r="F848" s="67" t="s">
        <v>665</v>
      </c>
      <c r="G848" s="23" t="s">
        <v>128</v>
      </c>
      <c r="H848" s="46"/>
      <c r="I848" s="1">
        <v>0</v>
      </c>
      <c r="J848" s="1">
        <v>0</v>
      </c>
      <c r="K848" s="46"/>
      <c r="L848" s="1">
        <v>0</v>
      </c>
      <c r="M848" s="1">
        <f>L848-N848</f>
        <v>0</v>
      </c>
      <c r="N848" s="5">
        <v>0</v>
      </c>
    </row>
    <row r="849" spans="1:14">
      <c r="A849" s="24">
        <v>778</v>
      </c>
      <c r="C849" s="67"/>
      <c r="F849" s="67" t="s">
        <v>665</v>
      </c>
      <c r="G849" s="23" t="s">
        <v>129</v>
      </c>
      <c r="H849" s="46"/>
      <c r="I849" s="1">
        <v>279526.62</v>
      </c>
      <c r="J849" s="1">
        <v>139463.56090924967</v>
      </c>
      <c r="K849" s="46"/>
      <c r="L849" s="1">
        <v>285487.48796914099</v>
      </c>
      <c r="M849" s="1">
        <f>L849-N849</f>
        <v>143049.88518478727</v>
      </c>
      <c r="N849" s="5">
        <v>142437.60278435372</v>
      </c>
    </row>
    <row r="850" spans="1:14">
      <c r="A850" s="24">
        <v>779</v>
      </c>
      <c r="C850" s="67"/>
      <c r="H850" s="46" t="s">
        <v>147</v>
      </c>
      <c r="I850" s="6">
        <v>279526.62</v>
      </c>
      <c r="J850" s="6">
        <v>139463.56090924967</v>
      </c>
      <c r="K850" s="46"/>
      <c r="L850" s="6">
        <f>SUBTOTAL(9,L848:L849)</f>
        <v>285487.48796914099</v>
      </c>
      <c r="M850" s="6">
        <f>SUBTOTAL(9,M848:M849)</f>
        <v>143049.88518478727</v>
      </c>
      <c r="N850" s="6">
        <f>SUBTOTAL(9,N848:N849)</f>
        <v>142437.60278435372</v>
      </c>
    </row>
    <row r="851" spans="1:14">
      <c r="A851" s="24">
        <v>780</v>
      </c>
      <c r="C851" s="67"/>
      <c r="H851" s="46"/>
      <c r="I851" s="1"/>
      <c r="J851" s="1"/>
      <c r="K851" s="46"/>
      <c r="L851" s="1"/>
      <c r="M851" s="1"/>
      <c r="N851" s="1"/>
    </row>
    <row r="852" spans="1:14">
      <c r="A852" s="24">
        <v>781</v>
      </c>
      <c r="C852" s="67">
        <v>908</v>
      </c>
      <c r="D852" s="23" t="s">
        <v>258</v>
      </c>
      <c r="H852" s="46"/>
      <c r="I852" s="1"/>
      <c r="J852" s="1"/>
      <c r="K852" s="46"/>
      <c r="L852" s="1"/>
      <c r="M852" s="1"/>
      <c r="N852" s="1"/>
    </row>
    <row r="853" spans="1:14">
      <c r="A853" s="24">
        <v>782</v>
      </c>
      <c r="C853" s="67"/>
      <c r="F853" s="67" t="s">
        <v>665</v>
      </c>
      <c r="G853" s="23" t="s">
        <v>128</v>
      </c>
      <c r="H853" s="46"/>
      <c r="I853" s="1">
        <v>106251794.59999979</v>
      </c>
      <c r="J853" s="1">
        <v>56600108.389999896</v>
      </c>
      <c r="K853" s="46"/>
      <c r="L853" s="1">
        <v>12336586.689613633</v>
      </c>
      <c r="M853" s="1">
        <f>L853-N853</f>
        <v>9371782.2285117581</v>
      </c>
      <c r="N853" s="5">
        <v>2964804.4611018747</v>
      </c>
    </row>
    <row r="854" spans="1:14">
      <c r="A854" s="24">
        <v>783</v>
      </c>
      <c r="C854" s="67"/>
      <c r="F854" s="67" t="s">
        <v>665</v>
      </c>
      <c r="G854" s="23" t="s">
        <v>129</v>
      </c>
      <c r="H854" s="46"/>
      <c r="I854" s="1">
        <v>2500498.21</v>
      </c>
      <c r="J854" s="1">
        <v>1247567.7071965626</v>
      </c>
      <c r="K854" s="46"/>
      <c r="L854" s="1">
        <v>2552252.2595295822</v>
      </c>
      <c r="M854" s="1">
        <f>L854-N854</f>
        <v>1278863.0257862126</v>
      </c>
      <c r="N854" s="5">
        <v>1273389.2337433696</v>
      </c>
    </row>
    <row r="855" spans="1:14">
      <c r="A855" s="24">
        <v>784</v>
      </c>
      <c r="C855" s="67"/>
      <c r="H855" s="46"/>
      <c r="I855" s="7"/>
      <c r="J855" s="7"/>
      <c r="K855" s="46"/>
      <c r="L855" s="7"/>
      <c r="M855" s="1"/>
      <c r="N855" s="1"/>
    </row>
    <row r="856" spans="1:14">
      <c r="A856" s="24">
        <v>785</v>
      </c>
      <c r="C856" s="67"/>
      <c r="H856" s="46"/>
      <c r="I856" s="7"/>
      <c r="J856" s="7"/>
      <c r="K856" s="46"/>
      <c r="L856" s="7"/>
      <c r="M856" s="1"/>
      <c r="N856" s="1"/>
    </row>
    <row r="857" spans="1:14">
      <c r="A857" s="24">
        <v>786</v>
      </c>
      <c r="C857" s="67"/>
      <c r="H857" s="46" t="s">
        <v>147</v>
      </c>
      <c r="I857" s="6">
        <v>108752292.80999978</v>
      </c>
      <c r="J857" s="6">
        <v>57847676.09719646</v>
      </c>
      <c r="K857" s="46"/>
      <c r="L857" s="6">
        <f>SUBTOTAL(9,L853:L854)</f>
        <v>14888838.949143216</v>
      </c>
      <c r="M857" s="6">
        <f>SUBTOTAL(9,M853:M854)</f>
        <v>10650645.254297972</v>
      </c>
      <c r="N857" s="6">
        <f>SUBTOTAL(9,N853:N854)</f>
        <v>4238193.6948452443</v>
      </c>
    </row>
    <row r="858" spans="1:14">
      <c r="A858" s="24">
        <v>787</v>
      </c>
      <c r="C858" s="67"/>
      <c r="H858" s="46"/>
      <c r="I858" s="9"/>
      <c r="J858" s="9"/>
      <c r="K858" s="46"/>
      <c r="L858" s="9"/>
      <c r="M858" s="1"/>
      <c r="N858" s="1"/>
    </row>
    <row r="859" spans="1:14" ht="11.65" customHeight="1">
      <c r="A859" s="24">
        <v>788</v>
      </c>
      <c r="C859" s="67">
        <v>909</v>
      </c>
      <c r="D859" s="23" t="s">
        <v>259</v>
      </c>
      <c r="H859" s="46"/>
      <c r="I859" s="1"/>
      <c r="J859" s="1"/>
      <c r="K859" s="46"/>
      <c r="L859" s="1"/>
      <c r="M859" s="1"/>
      <c r="N859" s="1"/>
    </row>
    <row r="860" spans="1:14" ht="11.65" customHeight="1">
      <c r="A860" s="24">
        <v>789</v>
      </c>
      <c r="C860" s="67"/>
      <c r="F860" s="67" t="s">
        <v>665</v>
      </c>
      <c r="G860" s="23" t="s">
        <v>128</v>
      </c>
      <c r="H860" s="46"/>
      <c r="I860" s="1">
        <v>546516.41</v>
      </c>
      <c r="J860" s="1">
        <v>71404.509999999995</v>
      </c>
      <c r="K860" s="46"/>
      <c r="L860" s="1">
        <v>572655.53106409847</v>
      </c>
      <c r="M860" s="1">
        <f>L860-N860</f>
        <v>497793.9034343753</v>
      </c>
      <c r="N860" s="5">
        <v>74861.627629723182</v>
      </c>
    </row>
    <row r="861" spans="1:14" ht="11.65" customHeight="1">
      <c r="A861" s="24">
        <v>790</v>
      </c>
      <c r="C861" s="67"/>
      <c r="F861" s="67" t="s">
        <v>665</v>
      </c>
      <c r="G861" s="23" t="s">
        <v>129</v>
      </c>
      <c r="H861" s="46"/>
      <c r="I861" s="1">
        <v>4158695.9</v>
      </c>
      <c r="J861" s="1">
        <v>2074888.3914980867</v>
      </c>
      <c r="K861" s="46"/>
      <c r="L861" s="1">
        <v>4341811.2878121482</v>
      </c>
      <c r="M861" s="1">
        <f>L861-N861</f>
        <v>2175561.5653554555</v>
      </c>
      <c r="N861" s="5">
        <v>2166249.7224566927</v>
      </c>
    </row>
    <row r="862" spans="1:14" ht="11.65" customHeight="1">
      <c r="A862" s="24">
        <v>791</v>
      </c>
      <c r="C862" s="67"/>
      <c r="H862" s="46" t="s">
        <v>147</v>
      </c>
      <c r="I862" s="6">
        <v>4705212.3099999996</v>
      </c>
      <c r="J862" s="6">
        <v>2146292.9014980868</v>
      </c>
      <c r="K862" s="46"/>
      <c r="L862" s="6">
        <f>SUBTOTAL(9,L860:L861)</f>
        <v>4914466.8188762469</v>
      </c>
      <c r="M862" s="6">
        <f>SUBTOTAL(9,M860:M861)</f>
        <v>2673355.4687898308</v>
      </c>
      <c r="N862" s="6">
        <f>SUBTOTAL(9,N860:N861)</f>
        <v>2241111.3500864161</v>
      </c>
    </row>
    <row r="863" spans="1:14" ht="11.65" customHeight="1">
      <c r="A863" s="24">
        <v>792</v>
      </c>
      <c r="C863" s="67"/>
      <c r="H863" s="46"/>
      <c r="I863" s="1"/>
      <c r="J863" s="1"/>
      <c r="K863" s="46"/>
      <c r="L863" s="1"/>
      <c r="M863" s="1"/>
      <c r="N863" s="1"/>
    </row>
    <row r="864" spans="1:14" ht="11.65" customHeight="1">
      <c r="A864" s="24">
        <v>793</v>
      </c>
      <c r="C864" s="67">
        <v>910</v>
      </c>
      <c r="D864" s="23" t="s">
        <v>260</v>
      </c>
      <c r="H864" s="46"/>
      <c r="I864" s="1"/>
      <c r="J864" s="1"/>
      <c r="K864" s="46"/>
      <c r="L864" s="1"/>
      <c r="M864" s="1"/>
      <c r="N864" s="1"/>
    </row>
    <row r="865" spans="1:14" ht="11.65" customHeight="1">
      <c r="A865" s="24">
        <v>794</v>
      </c>
      <c r="C865" s="67"/>
      <c r="F865" s="67" t="s">
        <v>665</v>
      </c>
      <c r="G865" s="23" t="s">
        <v>128</v>
      </c>
      <c r="H865" s="46"/>
      <c r="I865" s="1">
        <v>0</v>
      </c>
      <c r="J865" s="1">
        <v>0</v>
      </c>
      <c r="K865" s="46"/>
      <c r="L865" s="1">
        <v>0</v>
      </c>
      <c r="M865" s="1">
        <f>L865-N865</f>
        <v>0</v>
      </c>
      <c r="N865" s="5">
        <v>0</v>
      </c>
    </row>
    <row r="866" spans="1:14" ht="11.65" customHeight="1">
      <c r="A866" s="24">
        <v>795</v>
      </c>
      <c r="C866" s="67"/>
      <c r="F866" s="67" t="s">
        <v>665</v>
      </c>
      <c r="G866" s="23" t="s">
        <v>129</v>
      </c>
      <c r="H866" s="46"/>
      <c r="I866" s="1">
        <v>232845.3</v>
      </c>
      <c r="J866" s="1">
        <v>116172.95940895544</v>
      </c>
      <c r="K866" s="46"/>
      <c r="L866" s="1">
        <v>244071.45839517849</v>
      </c>
      <c r="M866" s="1">
        <f>L866-N866</f>
        <v>122297.45810817406</v>
      </c>
      <c r="N866" s="5">
        <v>121774.00028700443</v>
      </c>
    </row>
    <row r="867" spans="1:14" ht="11.65" customHeight="1">
      <c r="A867" s="24">
        <v>796</v>
      </c>
      <c r="C867" s="67"/>
      <c r="H867" s="46"/>
      <c r="I867" s="7"/>
      <c r="J867" s="7"/>
      <c r="K867" s="46"/>
      <c r="L867" s="7"/>
      <c r="M867" s="1"/>
      <c r="N867" s="1"/>
    </row>
    <row r="868" spans="1:14" ht="11.65" customHeight="1">
      <c r="A868" s="24">
        <v>797</v>
      </c>
      <c r="C868" s="67"/>
      <c r="H868" s="46" t="s">
        <v>147</v>
      </c>
      <c r="I868" s="6">
        <v>232845.3</v>
      </c>
      <c r="J868" s="6">
        <v>116172.95940895544</v>
      </c>
      <c r="K868" s="46"/>
      <c r="L868" s="6">
        <f>SUBTOTAL(9,L865:L866)</f>
        <v>244071.45839517849</v>
      </c>
      <c r="M868" s="6">
        <f>SUBTOTAL(9,M865:M866)</f>
        <v>122297.45810817406</v>
      </c>
      <c r="N868" s="6">
        <f>SUBTOTAL(9,N865:N866)</f>
        <v>121774.00028700443</v>
      </c>
    </row>
    <row r="869" spans="1:14" ht="11.65" customHeight="1">
      <c r="A869" s="24">
        <v>798</v>
      </c>
      <c r="C869" s="67"/>
      <c r="H869" s="46"/>
      <c r="I869" s="1"/>
      <c r="J869" s="1"/>
      <c r="K869" s="46"/>
      <c r="L869" s="1"/>
      <c r="M869" s="1"/>
      <c r="N869" s="1"/>
    </row>
    <row r="870" spans="1:14" ht="11.65" customHeight="1" thickBot="1">
      <c r="A870" s="24">
        <v>799</v>
      </c>
      <c r="C870" s="68" t="s">
        <v>261</v>
      </c>
      <c r="H870" s="69" t="s">
        <v>147</v>
      </c>
      <c r="I870" s="8">
        <v>113969877.03999978</v>
      </c>
      <c r="J870" s="8">
        <v>60249605.519012749</v>
      </c>
      <c r="K870" s="69"/>
      <c r="L870" s="8">
        <f>SUBTOTAL(9,L848:L868)</f>
        <v>20332864.714383785</v>
      </c>
      <c r="M870" s="8">
        <f>SUBTOTAL(9,M848:M868)</f>
        <v>13589348.066380763</v>
      </c>
      <c r="N870" s="8">
        <f>SUBTOTAL(9,N848:N868)</f>
        <v>6743516.6480030194</v>
      </c>
    </row>
    <row r="871" spans="1:14" ht="11.65" customHeight="1" thickTop="1">
      <c r="A871" s="24">
        <v>800</v>
      </c>
      <c r="C871" s="67"/>
      <c r="H871" s="46"/>
      <c r="I871" s="1"/>
      <c r="J871" s="1"/>
      <c r="K871" s="46"/>
      <c r="L871" s="1"/>
      <c r="M871" s="1"/>
      <c r="N871" s="1"/>
    </row>
    <row r="872" spans="1:14" ht="11.65" customHeight="1">
      <c r="A872" s="24">
        <v>801</v>
      </c>
      <c r="C872" s="67"/>
      <c r="H872" s="46"/>
      <c r="I872" s="1"/>
      <c r="J872" s="1"/>
      <c r="K872" s="46"/>
      <c r="L872" s="1"/>
      <c r="M872" s="1"/>
      <c r="N872" s="1"/>
    </row>
    <row r="873" spans="1:14" ht="11.65" customHeight="1">
      <c r="A873" s="24">
        <v>802</v>
      </c>
      <c r="C873" s="67" t="s">
        <v>262</v>
      </c>
      <c r="H873" s="46"/>
      <c r="I873" s="1"/>
      <c r="J873" s="1"/>
      <c r="K873" s="46"/>
      <c r="L873" s="1"/>
      <c r="M873" s="1"/>
      <c r="N873" s="1"/>
    </row>
    <row r="874" spans="1:14" ht="11.65" customHeight="1">
      <c r="A874" s="24">
        <v>803</v>
      </c>
      <c r="C874" s="67"/>
      <c r="E874" s="67" t="s">
        <v>128</v>
      </c>
      <c r="H874" s="46"/>
      <c r="I874" s="1">
        <v>106798311.00999978</v>
      </c>
      <c r="J874" s="1">
        <v>56671512.899999894</v>
      </c>
      <c r="K874" s="46"/>
      <c r="L874" s="1">
        <v>12909242.220677732</v>
      </c>
      <c r="M874" s="1">
        <f>L874-N874</f>
        <v>9869576.1319461334</v>
      </c>
      <c r="N874" s="5">
        <v>3039666.0887315981</v>
      </c>
    </row>
    <row r="875" spans="1:14" ht="11.65" customHeight="1">
      <c r="A875" s="24">
        <v>804</v>
      </c>
      <c r="C875" s="67"/>
      <c r="E875" s="43" t="s">
        <v>129</v>
      </c>
      <c r="H875" s="46"/>
      <c r="I875" s="1">
        <v>7171566.0300000003</v>
      </c>
      <c r="J875" s="1">
        <v>3578092.6190128545</v>
      </c>
      <c r="K875" s="46"/>
      <c r="L875" s="1">
        <v>7423622.4937060503</v>
      </c>
      <c r="M875" s="1">
        <f>L875-N875</f>
        <v>3719771.93443463</v>
      </c>
      <c r="N875" s="5">
        <v>3703850.5592714204</v>
      </c>
    </row>
    <row r="876" spans="1:14" ht="11.65" customHeight="1">
      <c r="A876" s="24">
        <v>805</v>
      </c>
      <c r="C876" s="67"/>
      <c r="H876" s="46"/>
      <c r="I876" s="1"/>
      <c r="J876" s="1"/>
      <c r="K876" s="46"/>
      <c r="L876" s="1"/>
      <c r="M876" s="1"/>
      <c r="N876" s="1"/>
    </row>
    <row r="877" spans="1:14" ht="11.65" customHeight="1" thickBot="1">
      <c r="A877" s="24">
        <v>806</v>
      </c>
      <c r="C877" s="67" t="s">
        <v>263</v>
      </c>
      <c r="H877" s="46" t="s">
        <v>147</v>
      </c>
      <c r="I877" s="13">
        <v>113969877.03999978</v>
      </c>
      <c r="J877" s="13">
        <v>60249605.519012749</v>
      </c>
      <c r="K877" s="46"/>
      <c r="L877" s="13">
        <f>SUM(L874:L875)</f>
        <v>20332864.714383781</v>
      </c>
      <c r="M877" s="13">
        <f>SUM(M874:M875)</f>
        <v>13589348.066380763</v>
      </c>
      <c r="N877" s="13">
        <f>SUM(N874:N875)</f>
        <v>6743516.6480030185</v>
      </c>
    </row>
    <row r="878" spans="1:14" ht="11.65" customHeight="1" thickTop="1">
      <c r="A878" s="24">
        <v>807</v>
      </c>
      <c r="C878" s="67"/>
      <c r="H878" s="46"/>
      <c r="I878" s="1"/>
      <c r="J878" s="1"/>
      <c r="K878" s="46"/>
      <c r="L878" s="1"/>
      <c r="M878" s="1"/>
      <c r="N878" s="1"/>
    </row>
    <row r="879" spans="1:14" ht="11.65" customHeight="1">
      <c r="A879" s="24">
        <v>808</v>
      </c>
      <c r="C879" s="67"/>
      <c r="H879" s="46"/>
      <c r="I879" s="1"/>
      <c r="J879" s="1"/>
      <c r="K879" s="46"/>
      <c r="L879" s="1"/>
      <c r="M879" s="1"/>
      <c r="N879" s="1"/>
    </row>
    <row r="880" spans="1:14" ht="11.65" customHeight="1">
      <c r="A880" s="24">
        <v>809</v>
      </c>
      <c r="C880" s="67">
        <v>911</v>
      </c>
      <c r="D880" s="23" t="s">
        <v>250</v>
      </c>
      <c r="H880" s="46"/>
      <c r="I880" s="1"/>
      <c r="J880" s="1"/>
      <c r="K880" s="46"/>
      <c r="L880" s="1"/>
      <c r="M880" s="1"/>
      <c r="N880" s="1"/>
    </row>
    <row r="881" spans="1:14" ht="11.65" customHeight="1">
      <c r="A881" s="24">
        <v>810</v>
      </c>
      <c r="C881" s="67"/>
      <c r="F881" s="67" t="s">
        <v>665</v>
      </c>
      <c r="G881" s="23" t="s">
        <v>128</v>
      </c>
      <c r="H881" s="46"/>
      <c r="I881" s="1">
        <v>0</v>
      </c>
      <c r="J881" s="1">
        <v>0</v>
      </c>
      <c r="K881" s="46"/>
      <c r="L881" s="1">
        <v>0</v>
      </c>
      <c r="M881" s="1">
        <f>L881-N881</f>
        <v>0</v>
      </c>
      <c r="N881" s="5">
        <v>0</v>
      </c>
    </row>
    <row r="882" spans="1:14" ht="11.65" customHeight="1">
      <c r="A882" s="24">
        <v>811</v>
      </c>
      <c r="C882" s="67"/>
      <c r="F882" s="67" t="s">
        <v>665</v>
      </c>
      <c r="G882" s="23" t="s">
        <v>129</v>
      </c>
      <c r="H882" s="46"/>
      <c r="I882" s="1">
        <v>0</v>
      </c>
      <c r="J882" s="1">
        <v>0</v>
      </c>
      <c r="K882" s="46"/>
      <c r="L882" s="1">
        <v>0</v>
      </c>
      <c r="M882" s="1">
        <f>L882-N882</f>
        <v>0</v>
      </c>
      <c r="N882" s="5">
        <v>0</v>
      </c>
    </row>
    <row r="883" spans="1:14" ht="11.65" customHeight="1">
      <c r="A883" s="24">
        <v>812</v>
      </c>
      <c r="C883" s="67"/>
      <c r="H883" s="46" t="s">
        <v>147</v>
      </c>
      <c r="I883" s="6">
        <v>0</v>
      </c>
      <c r="J883" s="6">
        <v>0</v>
      </c>
      <c r="K883" s="46"/>
      <c r="L883" s="6">
        <f>SUBTOTAL(9,L881:L882)</f>
        <v>0</v>
      </c>
      <c r="M883" s="6">
        <f>SUBTOTAL(9,M881:M882)</f>
        <v>0</v>
      </c>
      <c r="N883" s="6">
        <f>SUBTOTAL(9,N881:N882)</f>
        <v>0</v>
      </c>
    </row>
    <row r="884" spans="1:14" ht="11.65" customHeight="1">
      <c r="A884" s="24">
        <v>813</v>
      </c>
      <c r="C884" s="67"/>
      <c r="H884" s="46"/>
      <c r="I884" s="1"/>
      <c r="J884" s="1"/>
      <c r="K884" s="46"/>
      <c r="L884" s="1"/>
      <c r="M884" s="1"/>
      <c r="N884" s="1"/>
    </row>
    <row r="885" spans="1:14" ht="11.65" customHeight="1">
      <c r="A885" s="24">
        <v>814</v>
      </c>
      <c r="C885" s="67">
        <v>912</v>
      </c>
      <c r="D885" s="23" t="s">
        <v>264</v>
      </c>
      <c r="H885" s="46"/>
      <c r="I885" s="1"/>
      <c r="J885" s="1"/>
      <c r="K885" s="46"/>
      <c r="L885" s="1"/>
      <c r="M885" s="1"/>
      <c r="N885" s="1"/>
    </row>
    <row r="886" spans="1:14" ht="11.65" customHeight="1">
      <c r="A886" s="24">
        <v>815</v>
      </c>
      <c r="C886" s="67"/>
      <c r="F886" s="67" t="s">
        <v>665</v>
      </c>
      <c r="G886" s="23" t="s">
        <v>128</v>
      </c>
      <c r="H886" s="46"/>
      <c r="I886" s="1">
        <v>0</v>
      </c>
      <c r="J886" s="1">
        <v>0</v>
      </c>
      <c r="K886" s="46"/>
      <c r="L886" s="1">
        <v>0</v>
      </c>
      <c r="M886" s="1">
        <f>L886-N886</f>
        <v>0</v>
      </c>
      <c r="N886" s="5">
        <v>0</v>
      </c>
    </row>
    <row r="887" spans="1:14" ht="11.65" customHeight="1">
      <c r="A887" s="24">
        <v>816</v>
      </c>
      <c r="C887" s="67"/>
      <c r="F887" s="67" t="s">
        <v>665</v>
      </c>
      <c r="G887" s="23" t="s">
        <v>129</v>
      </c>
      <c r="H887" s="46"/>
      <c r="I887" s="1">
        <v>0</v>
      </c>
      <c r="J887" s="1">
        <v>0</v>
      </c>
      <c r="K887" s="46"/>
      <c r="L887" s="1">
        <v>0</v>
      </c>
      <c r="M887" s="1">
        <f>L887-N887</f>
        <v>0</v>
      </c>
      <c r="N887" s="5">
        <v>0</v>
      </c>
    </row>
    <row r="888" spans="1:14" ht="11.65" customHeight="1">
      <c r="A888" s="24">
        <v>817</v>
      </c>
      <c r="C888" s="67"/>
      <c r="H888" s="46" t="s">
        <v>147</v>
      </c>
      <c r="I888" s="6">
        <v>0</v>
      </c>
      <c r="J888" s="6">
        <v>0</v>
      </c>
      <c r="K888" s="46"/>
      <c r="L888" s="6">
        <f>SUBTOTAL(9,L886:L887)</f>
        <v>0</v>
      </c>
      <c r="M888" s="6">
        <f>SUBTOTAL(9,M886:M887)</f>
        <v>0</v>
      </c>
      <c r="N888" s="6">
        <f>SUBTOTAL(9,N886:N887)</f>
        <v>0</v>
      </c>
    </row>
    <row r="889" spans="1:14" ht="11.65" customHeight="1">
      <c r="A889" s="24">
        <v>818</v>
      </c>
      <c r="C889" s="67"/>
      <c r="H889" s="46"/>
      <c r="I889" s="1"/>
      <c r="J889" s="1"/>
      <c r="K889" s="46"/>
      <c r="L889" s="1"/>
      <c r="M889" s="1"/>
      <c r="N889" s="1"/>
    </row>
    <row r="890" spans="1:14" ht="11.65" customHeight="1">
      <c r="A890" s="24">
        <v>819</v>
      </c>
      <c r="C890" s="67">
        <v>913</v>
      </c>
      <c r="D890" s="23" t="s">
        <v>265</v>
      </c>
      <c r="H890" s="46"/>
      <c r="I890" s="1"/>
      <c r="J890" s="1"/>
      <c r="K890" s="46"/>
      <c r="L890" s="1"/>
      <c r="M890" s="1"/>
      <c r="N890" s="1"/>
    </row>
    <row r="891" spans="1:14" ht="11.65" customHeight="1">
      <c r="A891" s="24">
        <v>820</v>
      </c>
      <c r="C891" s="67"/>
      <c r="F891" s="67" t="s">
        <v>665</v>
      </c>
      <c r="G891" s="23" t="s">
        <v>128</v>
      </c>
      <c r="H891" s="46"/>
      <c r="I891" s="1">
        <v>0</v>
      </c>
      <c r="J891" s="1">
        <v>0</v>
      </c>
      <c r="K891" s="46"/>
      <c r="L891" s="1">
        <v>0</v>
      </c>
      <c r="M891" s="1">
        <f>L891-N891</f>
        <v>0</v>
      </c>
      <c r="N891" s="5">
        <v>0</v>
      </c>
    </row>
    <row r="892" spans="1:14" ht="11.65" customHeight="1">
      <c r="A892" s="24">
        <v>821</v>
      </c>
      <c r="C892" s="67"/>
      <c r="F892" s="67" t="s">
        <v>665</v>
      </c>
      <c r="G892" s="23" t="s">
        <v>129</v>
      </c>
      <c r="H892" s="46"/>
      <c r="I892" s="1">
        <v>0</v>
      </c>
      <c r="J892" s="1">
        <v>0</v>
      </c>
      <c r="K892" s="46"/>
      <c r="L892" s="1">
        <v>0</v>
      </c>
      <c r="M892" s="1">
        <f>L892-N892</f>
        <v>0</v>
      </c>
      <c r="N892" s="5">
        <v>0</v>
      </c>
    </row>
    <row r="893" spans="1:14" ht="11.65" customHeight="1">
      <c r="A893" s="24">
        <v>822</v>
      </c>
      <c r="C893" s="67"/>
      <c r="H893" s="46" t="s">
        <v>147</v>
      </c>
      <c r="I893" s="6">
        <v>0</v>
      </c>
      <c r="J893" s="6">
        <v>0</v>
      </c>
      <c r="K893" s="46"/>
      <c r="L893" s="6">
        <f>SUBTOTAL(9,L891:L892)</f>
        <v>0</v>
      </c>
      <c r="M893" s="6">
        <f>SUBTOTAL(9,M891:M892)</f>
        <v>0</v>
      </c>
      <c r="N893" s="6">
        <f>SUBTOTAL(9,N891:N892)</f>
        <v>0</v>
      </c>
    </row>
    <row r="894" spans="1:14" ht="11.65" customHeight="1">
      <c r="A894" s="24">
        <v>823</v>
      </c>
      <c r="C894" s="67"/>
      <c r="H894" s="46"/>
      <c r="I894" s="9"/>
      <c r="J894" s="9"/>
      <c r="K894" s="46"/>
      <c r="L894" s="9"/>
      <c r="M894" s="1"/>
      <c r="N894" s="1"/>
    </row>
    <row r="895" spans="1:14" ht="11.65" customHeight="1">
      <c r="A895" s="24">
        <v>824</v>
      </c>
      <c r="C895" s="67">
        <v>916</v>
      </c>
      <c r="D895" s="23" t="s">
        <v>266</v>
      </c>
      <c r="H895" s="46"/>
      <c r="I895" s="1"/>
      <c r="J895" s="1"/>
      <c r="K895" s="46"/>
      <c r="L895" s="1"/>
      <c r="M895" s="1"/>
      <c r="N895" s="1"/>
    </row>
    <row r="896" spans="1:14" ht="11.65" customHeight="1">
      <c r="A896" s="24">
        <v>825</v>
      </c>
      <c r="C896" s="67"/>
      <c r="F896" s="67" t="s">
        <v>665</v>
      </c>
      <c r="G896" s="23" t="s">
        <v>128</v>
      </c>
      <c r="H896" s="46"/>
      <c r="I896" s="1">
        <v>0</v>
      </c>
      <c r="J896" s="1">
        <v>0</v>
      </c>
      <c r="K896" s="46"/>
      <c r="L896" s="1">
        <v>0</v>
      </c>
      <c r="M896" s="1">
        <f>L896-N896</f>
        <v>0</v>
      </c>
      <c r="N896" s="5">
        <v>0</v>
      </c>
    </row>
    <row r="897" spans="1:14" ht="11.65" customHeight="1">
      <c r="A897" s="24">
        <v>826</v>
      </c>
      <c r="C897" s="67"/>
      <c r="F897" s="67" t="s">
        <v>665</v>
      </c>
      <c r="G897" s="23" t="s">
        <v>129</v>
      </c>
      <c r="H897" s="46"/>
      <c r="I897" s="1">
        <v>0</v>
      </c>
      <c r="J897" s="1">
        <v>0</v>
      </c>
      <c r="K897" s="46"/>
      <c r="L897" s="1">
        <v>0</v>
      </c>
      <c r="M897" s="1">
        <f>L897-N897</f>
        <v>0</v>
      </c>
      <c r="N897" s="5">
        <v>0</v>
      </c>
    </row>
    <row r="898" spans="1:14" ht="11.65" customHeight="1">
      <c r="A898" s="24">
        <v>827</v>
      </c>
      <c r="C898" s="67"/>
      <c r="H898" s="46" t="s">
        <v>147</v>
      </c>
      <c r="I898" s="6">
        <v>0</v>
      </c>
      <c r="J898" s="6">
        <v>0</v>
      </c>
      <c r="K898" s="46"/>
      <c r="L898" s="6">
        <f>SUBTOTAL(9,L896:L897)</f>
        <v>0</v>
      </c>
      <c r="M898" s="6">
        <f>SUBTOTAL(9,M896:M897)</f>
        <v>0</v>
      </c>
      <c r="N898" s="6">
        <f>SUBTOTAL(9,N896:N897)</f>
        <v>0</v>
      </c>
    </row>
    <row r="899" spans="1:14" ht="11.65" customHeight="1">
      <c r="A899" s="24">
        <v>828</v>
      </c>
      <c r="C899" s="67"/>
      <c r="H899" s="46"/>
      <c r="I899" s="1"/>
      <c r="J899" s="1"/>
      <c r="K899" s="46"/>
      <c r="L899" s="1"/>
      <c r="M899" s="1"/>
      <c r="N899" s="1"/>
    </row>
    <row r="900" spans="1:14" ht="11.65" customHeight="1" thickBot="1">
      <c r="A900" s="24">
        <v>829</v>
      </c>
      <c r="C900" s="68" t="s">
        <v>267</v>
      </c>
      <c r="H900" s="69" t="s">
        <v>147</v>
      </c>
      <c r="I900" s="8">
        <v>0</v>
      </c>
      <c r="J900" s="8">
        <v>0</v>
      </c>
      <c r="K900" s="46"/>
      <c r="L900" s="8">
        <f>SUBTOTAL(9,L881:L898)</f>
        <v>0</v>
      </c>
      <c r="M900" s="8">
        <f>SUBTOTAL(9,M881:M898)</f>
        <v>0</v>
      </c>
      <c r="N900" s="8">
        <f>SUBTOTAL(9,N881:N898)</f>
        <v>0</v>
      </c>
    </row>
    <row r="901" spans="1:14" ht="11.65" customHeight="1" thickTop="1">
      <c r="A901" s="24">
        <v>830</v>
      </c>
      <c r="C901" s="67"/>
      <c r="H901" s="46"/>
      <c r="I901" s="1"/>
      <c r="J901" s="1"/>
      <c r="K901" s="46"/>
      <c r="L901" s="1"/>
      <c r="M901" s="1"/>
      <c r="N901" s="1"/>
    </row>
    <row r="902" spans="1:14" ht="11.65" customHeight="1">
      <c r="A902" s="24">
        <v>831</v>
      </c>
      <c r="C902" s="67"/>
      <c r="H902" s="46"/>
      <c r="I902" s="1"/>
      <c r="J902" s="1"/>
      <c r="K902" s="46"/>
      <c r="L902" s="1"/>
      <c r="M902" s="1"/>
      <c r="N902" s="1"/>
    </row>
    <row r="903" spans="1:14" ht="11.65" customHeight="1">
      <c r="A903" s="24">
        <v>832</v>
      </c>
      <c r="C903" s="67" t="s">
        <v>268</v>
      </c>
      <c r="H903" s="46"/>
      <c r="I903" s="1"/>
      <c r="J903" s="1"/>
      <c r="K903" s="46"/>
      <c r="L903" s="1"/>
      <c r="M903" s="1"/>
      <c r="N903" s="1"/>
    </row>
    <row r="904" spans="1:14" ht="11.65" customHeight="1">
      <c r="A904" s="24">
        <v>833</v>
      </c>
      <c r="C904" s="67"/>
      <c r="E904" s="67" t="s">
        <v>128</v>
      </c>
      <c r="H904" s="46"/>
      <c r="I904" s="1">
        <v>0</v>
      </c>
      <c r="J904" s="1">
        <v>0</v>
      </c>
      <c r="K904" s="46"/>
      <c r="L904" s="1">
        <v>0</v>
      </c>
      <c r="M904" s="1">
        <f>L904-N904</f>
        <v>0</v>
      </c>
      <c r="N904" s="5">
        <v>0</v>
      </c>
    </row>
    <row r="905" spans="1:14" ht="11.65" customHeight="1">
      <c r="A905" s="24">
        <v>834</v>
      </c>
      <c r="C905" s="67"/>
      <c r="E905" s="23" t="s">
        <v>129</v>
      </c>
      <c r="H905" s="46"/>
      <c r="I905" s="1">
        <v>0</v>
      </c>
      <c r="J905" s="1">
        <v>0</v>
      </c>
      <c r="K905" s="46"/>
      <c r="L905" s="1">
        <v>0</v>
      </c>
      <c r="M905" s="1">
        <f>L905-N905</f>
        <v>0</v>
      </c>
      <c r="N905" s="5">
        <v>0</v>
      </c>
    </row>
    <row r="906" spans="1:14" ht="11.65" customHeight="1" thickBot="1">
      <c r="A906" s="24">
        <v>835</v>
      </c>
      <c r="C906" s="67" t="s">
        <v>268</v>
      </c>
      <c r="H906" s="46" t="s">
        <v>1</v>
      </c>
      <c r="I906" s="13">
        <v>0</v>
      </c>
      <c r="J906" s="13">
        <v>0</v>
      </c>
      <c r="K906" s="46"/>
      <c r="L906" s="13">
        <f>SUM(L904:L905)</f>
        <v>0</v>
      </c>
      <c r="M906" s="13">
        <f>SUM(M904:M905)</f>
        <v>0</v>
      </c>
      <c r="N906" s="13">
        <f>SUM(N904:N905)</f>
        <v>0</v>
      </c>
    </row>
    <row r="907" spans="1:14" ht="11.65" customHeight="1" thickTop="1">
      <c r="A907" s="24">
        <v>836</v>
      </c>
      <c r="C907" s="67"/>
      <c r="H907" s="46"/>
      <c r="I907" s="1"/>
      <c r="J907" s="1"/>
      <c r="K907" s="46"/>
      <c r="L907" s="1"/>
      <c r="M907" s="1"/>
      <c r="N907" s="1"/>
    </row>
    <row r="908" spans="1:14" ht="11.65" customHeight="1" thickBot="1">
      <c r="A908" s="24">
        <v>837</v>
      </c>
      <c r="C908" s="68" t="s">
        <v>269</v>
      </c>
      <c r="H908" s="69" t="s">
        <v>147</v>
      </c>
      <c r="I908" s="8">
        <v>113969877.03999978</v>
      </c>
      <c r="J908" s="8">
        <v>60249605.519012749</v>
      </c>
      <c r="K908" s="69"/>
      <c r="L908" s="8">
        <f>L900+L877</f>
        <v>20332864.714383781</v>
      </c>
      <c r="M908" s="8">
        <f>M900+M877</f>
        <v>13589348.066380763</v>
      </c>
      <c r="N908" s="8">
        <f>N900+N877</f>
        <v>6743516.6480030185</v>
      </c>
    </row>
    <row r="909" spans="1:14" ht="11.65" customHeight="1" thickTop="1">
      <c r="A909" s="24">
        <v>838</v>
      </c>
      <c r="C909" s="67">
        <v>920</v>
      </c>
      <c r="D909" s="23" t="s">
        <v>270</v>
      </c>
      <c r="H909" s="46"/>
      <c r="I909" s="1"/>
      <c r="J909" s="1"/>
      <c r="K909" s="46"/>
      <c r="L909" s="1"/>
      <c r="M909" s="1"/>
      <c r="N909" s="1"/>
    </row>
    <row r="910" spans="1:14" ht="11.65" customHeight="1">
      <c r="A910" s="24">
        <v>839</v>
      </c>
      <c r="C910" s="67"/>
      <c r="F910" s="67" t="s">
        <v>660</v>
      </c>
      <c r="G910" s="23" t="s">
        <v>128</v>
      </c>
      <c r="H910" s="46"/>
      <c r="I910" s="1">
        <v>-5902057.0999999996</v>
      </c>
      <c r="J910" s="1">
        <v>-5389468.6299999999</v>
      </c>
      <c r="K910" s="46"/>
      <c r="L910" s="1">
        <v>34856.846085551253</v>
      </c>
      <c r="M910" s="1">
        <f>L910-N910</f>
        <v>-548047.3012897335</v>
      </c>
      <c r="N910" s="5">
        <v>582904.14737528469</v>
      </c>
    </row>
    <row r="911" spans="1:14" ht="11.65" customHeight="1">
      <c r="A911" s="24">
        <v>840</v>
      </c>
      <c r="C911" s="67"/>
      <c r="F911" s="67" t="s">
        <v>665</v>
      </c>
      <c r="G911" s="23" t="s">
        <v>129</v>
      </c>
      <c r="H911" s="46"/>
      <c r="I911" s="1">
        <v>0</v>
      </c>
      <c r="J911" s="1">
        <v>0</v>
      </c>
      <c r="K911" s="46"/>
      <c r="L911" s="1">
        <v>0</v>
      </c>
      <c r="M911" s="1">
        <f>L911-N911</f>
        <v>0</v>
      </c>
      <c r="N911" s="5">
        <v>0</v>
      </c>
    </row>
    <row r="912" spans="1:14" ht="11.65" customHeight="1">
      <c r="A912" s="24">
        <v>841</v>
      </c>
      <c r="C912" s="67"/>
      <c r="F912" s="67" t="s">
        <v>660</v>
      </c>
      <c r="G912" s="23" t="s">
        <v>131</v>
      </c>
      <c r="H912" s="46"/>
      <c r="I912" s="1">
        <v>76070258.8699999</v>
      </c>
      <c r="J912" s="1">
        <v>32598849.105829503</v>
      </c>
      <c r="K912" s="46"/>
      <c r="L912" s="1">
        <v>77684469.160718665</v>
      </c>
      <c r="M912" s="1">
        <f>L912-N912</f>
        <v>44370282.782687217</v>
      </c>
      <c r="N912" s="5">
        <v>33314186.378031451</v>
      </c>
    </row>
    <row r="913" spans="1:14" ht="11.65" customHeight="1">
      <c r="A913" s="24">
        <v>842</v>
      </c>
      <c r="C913" s="67"/>
      <c r="H913" s="46" t="s">
        <v>147</v>
      </c>
      <c r="I913" s="6">
        <v>70168201.769999906</v>
      </c>
      <c r="J913" s="6">
        <v>27209380.475829504</v>
      </c>
      <c r="K913" s="46"/>
      <c r="L913" s="6">
        <f>SUBTOTAL(9,L910:L912)</f>
        <v>77719326.006804213</v>
      </c>
      <c r="M913" s="6">
        <f>SUBTOTAL(9,M910:M912)</f>
        <v>43822235.48139748</v>
      </c>
      <c r="N913" s="6">
        <f>SUBTOTAL(9,N910:N912)</f>
        <v>33897090.525406733</v>
      </c>
    </row>
    <row r="914" spans="1:14" ht="11.65" customHeight="1">
      <c r="A914" s="24">
        <v>843</v>
      </c>
      <c r="C914" s="67"/>
      <c r="H914" s="46"/>
      <c r="I914" s="1"/>
      <c r="J914" s="1"/>
      <c r="K914" s="46"/>
      <c r="L914" s="1"/>
      <c r="M914" s="1"/>
      <c r="N914" s="1"/>
    </row>
    <row r="915" spans="1:14" ht="11.65" customHeight="1">
      <c r="A915" s="24">
        <v>844</v>
      </c>
      <c r="C915" s="67">
        <v>921</v>
      </c>
      <c r="D915" s="23" t="s">
        <v>271</v>
      </c>
      <c r="H915" s="46"/>
      <c r="I915" s="1"/>
      <c r="J915" s="1"/>
      <c r="K915" s="46"/>
      <c r="L915" s="1"/>
      <c r="M915" s="1"/>
      <c r="N915" s="1"/>
    </row>
    <row r="916" spans="1:14" ht="11.65" customHeight="1">
      <c r="A916" s="24">
        <v>845</v>
      </c>
      <c r="C916" s="67"/>
      <c r="F916" s="67" t="s">
        <v>660</v>
      </c>
      <c r="G916" s="23" t="s">
        <v>128</v>
      </c>
      <c r="H916" s="46"/>
      <c r="I916" s="1">
        <v>818712.24</v>
      </c>
      <c r="J916" s="1">
        <v>240926.68</v>
      </c>
      <c r="K916" s="46"/>
      <c r="L916" s="1">
        <v>856644.59354095394</v>
      </c>
      <c r="M916" s="1">
        <f>L916-N916</f>
        <v>604555.18650536367</v>
      </c>
      <c r="N916" s="5">
        <v>252089.40703559027</v>
      </c>
    </row>
    <row r="917" spans="1:14" ht="11.65" customHeight="1">
      <c r="A917" s="24">
        <v>846</v>
      </c>
      <c r="C917" s="67"/>
      <c r="F917" s="67" t="s">
        <v>665</v>
      </c>
      <c r="G917" s="23" t="s">
        <v>129</v>
      </c>
      <c r="H917" s="46"/>
      <c r="I917" s="1">
        <v>0</v>
      </c>
      <c r="J917" s="1">
        <v>0</v>
      </c>
      <c r="K917" s="46"/>
      <c r="L917" s="1">
        <v>0</v>
      </c>
      <c r="M917" s="1">
        <f>L917-N917</f>
        <v>0</v>
      </c>
      <c r="N917" s="5">
        <v>0</v>
      </c>
    </row>
    <row r="918" spans="1:14" ht="11.65" customHeight="1">
      <c r="A918" s="24">
        <v>847</v>
      </c>
      <c r="C918" s="67"/>
      <c r="F918" s="67" t="s">
        <v>660</v>
      </c>
      <c r="G918" s="23" t="s">
        <v>131</v>
      </c>
      <c r="H918" s="46"/>
      <c r="I918" s="1">
        <v>8822483.1399999894</v>
      </c>
      <c r="J918" s="1">
        <v>3780752.1742640929</v>
      </c>
      <c r="K918" s="46"/>
      <c r="L918" s="1">
        <v>9203728.5119462796</v>
      </c>
      <c r="M918" s="1">
        <f>L918-N918</f>
        <v>5256804.1095224693</v>
      </c>
      <c r="N918" s="5">
        <v>3946924.4024238102</v>
      </c>
    </row>
    <row r="919" spans="1:14" ht="11.65" customHeight="1">
      <c r="A919" s="24">
        <v>848</v>
      </c>
      <c r="C919" s="67"/>
      <c r="H919" s="46" t="s">
        <v>147</v>
      </c>
      <c r="I919" s="6">
        <v>9641195.3799999896</v>
      </c>
      <c r="J919" s="6">
        <v>4021678.8542640931</v>
      </c>
      <c r="K919" s="46"/>
      <c r="L919" s="6">
        <f>SUBTOTAL(9,L916:L918)</f>
        <v>10060373.105487233</v>
      </c>
      <c r="M919" s="6">
        <f>SUBTOTAL(9,M916:M918)</f>
        <v>5861359.2960278327</v>
      </c>
      <c r="N919" s="6">
        <f>SUBTOTAL(9,N916:N918)</f>
        <v>4199013.8094594004</v>
      </c>
    </row>
    <row r="920" spans="1:14" ht="11.65" customHeight="1">
      <c r="A920" s="24">
        <v>849</v>
      </c>
      <c r="C920" s="67"/>
      <c r="H920" s="46"/>
      <c r="I920" s="1"/>
      <c r="J920" s="1"/>
      <c r="K920" s="46"/>
      <c r="L920" s="1"/>
      <c r="M920" s="1"/>
      <c r="N920" s="1"/>
    </row>
    <row r="921" spans="1:14" ht="11.65" customHeight="1">
      <c r="A921" s="24">
        <v>850</v>
      </c>
      <c r="C921" s="67">
        <v>922</v>
      </c>
      <c r="D921" s="23" t="s">
        <v>272</v>
      </c>
      <c r="H921" s="46"/>
      <c r="I921" s="1"/>
      <c r="J921" s="1"/>
      <c r="K921" s="46"/>
      <c r="L921" s="1"/>
      <c r="M921" s="1"/>
      <c r="N921" s="1"/>
    </row>
    <row r="922" spans="1:14" ht="11.65" customHeight="1">
      <c r="A922" s="24">
        <v>851</v>
      </c>
      <c r="C922" s="67"/>
      <c r="F922" s="67" t="s">
        <v>660</v>
      </c>
      <c r="G922" s="23" t="s">
        <v>128</v>
      </c>
      <c r="H922" s="46"/>
      <c r="I922" s="1">
        <v>0</v>
      </c>
      <c r="J922" s="1">
        <v>0</v>
      </c>
      <c r="K922" s="46"/>
      <c r="L922" s="1">
        <v>0</v>
      </c>
      <c r="M922" s="1">
        <f>L922-N922</f>
        <v>0</v>
      </c>
      <c r="N922" s="5">
        <v>0</v>
      </c>
    </row>
    <row r="923" spans="1:14" ht="11.65" customHeight="1">
      <c r="A923" s="24">
        <v>852</v>
      </c>
      <c r="C923" s="67"/>
      <c r="F923" s="67" t="s">
        <v>665</v>
      </c>
      <c r="G923" s="23" t="s">
        <v>129</v>
      </c>
      <c r="H923" s="46"/>
      <c r="I923" s="1">
        <v>0</v>
      </c>
      <c r="J923" s="1">
        <v>0</v>
      </c>
      <c r="K923" s="46"/>
      <c r="L923" s="1">
        <v>0</v>
      </c>
      <c r="M923" s="1">
        <f>L923-N923</f>
        <v>0</v>
      </c>
      <c r="N923" s="5">
        <v>0</v>
      </c>
    </row>
    <row r="924" spans="1:14" ht="11.65" customHeight="1">
      <c r="A924" s="24">
        <v>853</v>
      </c>
      <c r="C924" s="67"/>
      <c r="F924" s="67" t="s">
        <v>660</v>
      </c>
      <c r="G924" s="23" t="s">
        <v>131</v>
      </c>
      <c r="H924" s="46"/>
      <c r="I924" s="1">
        <v>-31726904.849999901</v>
      </c>
      <c r="J924" s="1">
        <v>-13596122.836490598</v>
      </c>
      <c r="K924" s="46"/>
      <c r="L924" s="1">
        <v>-34345011.984870218</v>
      </c>
      <c r="M924" s="1">
        <f>L924-N924</f>
        <v>-19616506.496179234</v>
      </c>
      <c r="N924" s="5">
        <v>-14728505.488690984</v>
      </c>
    </row>
    <row r="925" spans="1:14" ht="11.65" customHeight="1">
      <c r="A925" s="24">
        <v>854</v>
      </c>
      <c r="C925" s="67"/>
      <c r="H925" s="46" t="s">
        <v>147</v>
      </c>
      <c r="I925" s="6">
        <v>-31726904.849999901</v>
      </c>
      <c r="J925" s="6">
        <v>-13596122.836490598</v>
      </c>
      <c r="K925" s="46"/>
      <c r="L925" s="6">
        <f>SUBTOTAL(9,L922:L924)</f>
        <v>-34345011.984870218</v>
      </c>
      <c r="M925" s="6">
        <f>SUBTOTAL(9,M922:M924)</f>
        <v>-19616506.496179234</v>
      </c>
      <c r="N925" s="6">
        <f>SUBTOTAL(9,N922:N924)</f>
        <v>-14728505.488690984</v>
      </c>
    </row>
    <row r="926" spans="1:14" ht="11.65" customHeight="1">
      <c r="A926" s="24">
        <v>855</v>
      </c>
      <c r="C926" s="67"/>
      <c r="H926" s="46"/>
      <c r="I926" s="4"/>
      <c r="J926" s="4"/>
      <c r="K926" s="46"/>
      <c r="L926" s="4"/>
      <c r="M926" s="4"/>
      <c r="N926" s="4"/>
    </row>
    <row r="927" spans="1:14" ht="11.65" customHeight="1">
      <c r="A927" s="24">
        <v>856</v>
      </c>
      <c r="C927" s="67">
        <v>923</v>
      </c>
      <c r="D927" s="23" t="s">
        <v>273</v>
      </c>
      <c r="H927" s="46"/>
      <c r="I927" s="1"/>
      <c r="J927" s="1"/>
      <c r="K927" s="46"/>
      <c r="L927" s="1"/>
      <c r="M927" s="1"/>
      <c r="N927" s="1"/>
    </row>
    <row r="928" spans="1:14" ht="11.65" customHeight="1">
      <c r="A928" s="24">
        <v>857</v>
      </c>
      <c r="C928" s="67"/>
      <c r="F928" s="67" t="s">
        <v>660</v>
      </c>
      <c r="G928" s="23" t="s">
        <v>128</v>
      </c>
      <c r="H928" s="46"/>
      <c r="I928" s="1">
        <v>20105.86</v>
      </c>
      <c r="J928" s="1">
        <v>1992.43</v>
      </c>
      <c r="K928" s="46"/>
      <c r="L928" s="1">
        <v>20989.592386342199</v>
      </c>
      <c r="M928" s="1">
        <f>L928-N928</f>
        <v>18909.587176004527</v>
      </c>
      <c r="N928" s="5">
        <v>2080.0052103376725</v>
      </c>
    </row>
    <row r="929" spans="1:14" ht="11.65" customHeight="1">
      <c r="A929" s="24">
        <v>858</v>
      </c>
      <c r="C929" s="67"/>
      <c r="F929" s="67" t="s">
        <v>665</v>
      </c>
      <c r="G929" s="23" t="s">
        <v>129</v>
      </c>
      <c r="H929" s="46"/>
      <c r="I929" s="1">
        <v>0</v>
      </c>
      <c r="J929" s="1">
        <v>0</v>
      </c>
      <c r="K929" s="46"/>
      <c r="L929" s="1">
        <v>0</v>
      </c>
      <c r="M929" s="1">
        <f>L929-N929</f>
        <v>0</v>
      </c>
      <c r="N929" s="5">
        <v>0</v>
      </c>
    </row>
    <row r="930" spans="1:14" ht="11.65" customHeight="1">
      <c r="A930" s="24">
        <v>859</v>
      </c>
      <c r="C930" s="67"/>
      <c r="F930" s="67" t="s">
        <v>660</v>
      </c>
      <c r="G930" s="23" t="s">
        <v>131</v>
      </c>
      <c r="H930" s="46"/>
      <c r="I930" s="1">
        <v>14126182.310000001</v>
      </c>
      <c r="J930" s="1">
        <v>6053578.5260320185</v>
      </c>
      <c r="K930" s="46"/>
      <c r="L930" s="1">
        <v>12086615.214121865</v>
      </c>
      <c r="M930" s="1">
        <f>L930-N930</f>
        <v>6903394.4716364397</v>
      </c>
      <c r="N930" s="5">
        <v>5183220.7424854254</v>
      </c>
    </row>
    <row r="931" spans="1:14" ht="11.65" customHeight="1">
      <c r="A931" s="24">
        <v>860</v>
      </c>
      <c r="C931" s="67"/>
      <c r="H931" s="46" t="s">
        <v>147</v>
      </c>
      <c r="I931" s="6">
        <v>14146288.17</v>
      </c>
      <c r="J931" s="6">
        <v>6055570.9560320182</v>
      </c>
      <c r="K931" s="46"/>
      <c r="L931" s="6">
        <f>SUBTOTAL(9,L928:L930)</f>
        <v>12107604.806508208</v>
      </c>
      <c r="M931" s="6">
        <f>SUBTOTAL(9,M928:M930)</f>
        <v>6922304.0588124441</v>
      </c>
      <c r="N931" s="6">
        <f>SUBTOTAL(9,N928:N930)</f>
        <v>5185300.7476957627</v>
      </c>
    </row>
    <row r="932" spans="1:14" ht="11.65" customHeight="1">
      <c r="A932" s="24">
        <v>861</v>
      </c>
      <c r="C932" s="67"/>
      <c r="H932" s="46"/>
      <c r="I932" s="1"/>
      <c r="J932" s="1"/>
      <c r="K932" s="46"/>
      <c r="L932" s="1"/>
      <c r="M932" s="1"/>
      <c r="N932" s="1"/>
    </row>
    <row r="933" spans="1:14" ht="11.65" customHeight="1">
      <c r="A933" s="24">
        <v>862</v>
      </c>
      <c r="C933" s="67">
        <v>924</v>
      </c>
      <c r="D933" s="23" t="s">
        <v>274</v>
      </c>
      <c r="H933" s="46"/>
      <c r="I933" s="1"/>
      <c r="J933" s="1"/>
      <c r="K933" s="46"/>
      <c r="L933" s="1"/>
      <c r="M933" s="1"/>
      <c r="N933" s="1"/>
    </row>
    <row r="934" spans="1:14" ht="11.65" customHeight="1">
      <c r="A934" s="24">
        <v>863</v>
      </c>
      <c r="C934" s="67"/>
      <c r="F934" s="67" t="s">
        <v>660</v>
      </c>
      <c r="G934" s="23" t="s">
        <v>128</v>
      </c>
      <c r="H934" s="46"/>
      <c r="I934" s="1">
        <v>2036677.6400000001</v>
      </c>
      <c r="J934" s="1">
        <v>595914.81000000006</v>
      </c>
      <c r="K934" s="46"/>
      <c r="L934" s="1">
        <v>2695697.1199999987</v>
      </c>
      <c r="M934" s="1">
        <f>L934-N934</f>
        <v>1440762.83</v>
      </c>
      <c r="N934" s="5">
        <v>1254934.2899999986</v>
      </c>
    </row>
    <row r="935" spans="1:14" ht="11.65" customHeight="1">
      <c r="A935" s="24">
        <v>864</v>
      </c>
      <c r="C935" s="67"/>
      <c r="F935" s="67" t="s">
        <v>571</v>
      </c>
      <c r="G935" s="23" t="s">
        <v>132</v>
      </c>
      <c r="H935" s="46"/>
      <c r="I935" s="1">
        <v>0</v>
      </c>
      <c r="J935" s="1">
        <v>0</v>
      </c>
      <c r="K935" s="46"/>
      <c r="L935" s="1">
        <v>2262456</v>
      </c>
      <c r="M935" s="1">
        <f>L935-N935</f>
        <v>1286100.3293313552</v>
      </c>
      <c r="N935" s="5">
        <v>976355.67066864483</v>
      </c>
    </row>
    <row r="936" spans="1:14" ht="11.65" customHeight="1">
      <c r="A936" s="24">
        <v>865</v>
      </c>
      <c r="C936" s="67"/>
      <c r="F936" s="67" t="s">
        <v>660</v>
      </c>
      <c r="G936" s="23" t="s">
        <v>131</v>
      </c>
      <c r="H936" s="46"/>
      <c r="I936" s="1">
        <v>23348779.879999898</v>
      </c>
      <c r="J936" s="1">
        <v>10005794.16213239</v>
      </c>
      <c r="K936" s="46"/>
      <c r="L936" s="1">
        <v>9748398.9799998999</v>
      </c>
      <c r="M936" s="1">
        <f>L936-N936</f>
        <v>5567898.2439358626</v>
      </c>
      <c r="N936" s="5">
        <v>4180500.7360640368</v>
      </c>
    </row>
    <row r="937" spans="1:14" ht="11.65" customHeight="1">
      <c r="A937" s="24">
        <v>866</v>
      </c>
      <c r="C937" s="67"/>
      <c r="H937" s="46" t="s">
        <v>147</v>
      </c>
      <c r="I937" s="6">
        <v>25385457.519999899</v>
      </c>
      <c r="J937" s="6">
        <v>10601708.97213239</v>
      </c>
      <c r="K937" s="46"/>
      <c r="L937" s="6">
        <f>SUBTOTAL(9,L934:L936)</f>
        <v>14706552.099999899</v>
      </c>
      <c r="M937" s="6">
        <f>SUBTOTAL(9,M936)</f>
        <v>5567898.2439358626</v>
      </c>
      <c r="N937" s="6">
        <f>SUBTOTAL(9,N934:N936)</f>
        <v>6411790.6967326803</v>
      </c>
    </row>
    <row r="938" spans="1:14" ht="11.65" customHeight="1">
      <c r="A938" s="24">
        <v>867</v>
      </c>
      <c r="C938" s="67"/>
      <c r="H938" s="46"/>
      <c r="I938" s="4"/>
      <c r="J938" s="4"/>
      <c r="K938" s="46"/>
      <c r="L938" s="4"/>
      <c r="M938" s="1"/>
      <c r="N938" s="1"/>
    </row>
    <row r="939" spans="1:14" ht="11.65" customHeight="1">
      <c r="A939" s="24">
        <v>868</v>
      </c>
      <c r="C939" s="67">
        <v>925</v>
      </c>
      <c r="D939" s="23" t="s">
        <v>275</v>
      </c>
      <c r="H939" s="46"/>
      <c r="I939" s="1"/>
      <c r="J939" s="1"/>
      <c r="K939" s="46"/>
      <c r="L939" s="1"/>
      <c r="M939" s="1"/>
      <c r="N939" s="1"/>
    </row>
    <row r="940" spans="1:14" ht="11.65" customHeight="1">
      <c r="A940" s="24">
        <v>869</v>
      </c>
      <c r="C940" s="67"/>
      <c r="F940" s="67" t="s">
        <v>660</v>
      </c>
      <c r="G940" s="23" t="s">
        <v>131</v>
      </c>
      <c r="H940" s="46"/>
      <c r="I940" s="1">
        <v>8314977.1900000004</v>
      </c>
      <c r="J940" s="1">
        <v>3563267.5734474543</v>
      </c>
      <c r="K940" s="46"/>
      <c r="L940" s="1">
        <v>9802495.070000004</v>
      </c>
      <c r="M940" s="1">
        <f>L940-N940</f>
        <v>5598795.7815862335</v>
      </c>
      <c r="N940" s="5">
        <v>4203699.2884137705</v>
      </c>
    </row>
    <row r="941" spans="1:14" ht="11.65" customHeight="1">
      <c r="A941" s="24">
        <v>870</v>
      </c>
      <c r="C941" s="67"/>
      <c r="H941" s="46" t="s">
        <v>147</v>
      </c>
      <c r="I941" s="6">
        <v>8314977.1900000004</v>
      </c>
      <c r="J941" s="6">
        <v>3563267.5734474543</v>
      </c>
      <c r="K941" s="46"/>
      <c r="L941" s="6">
        <f>SUBTOTAL(9,L940)</f>
        <v>9802495.070000004</v>
      </c>
      <c r="M941" s="6">
        <f>SUBTOTAL(9,M940)</f>
        <v>5598795.7815862335</v>
      </c>
      <c r="N941" s="6">
        <f>SUBTOTAL(9,N940)</f>
        <v>4203699.2884137705</v>
      </c>
    </row>
    <row r="942" spans="1:14" ht="11.65" customHeight="1">
      <c r="A942" s="24">
        <v>871</v>
      </c>
      <c r="C942" s="67"/>
      <c r="H942" s="46"/>
      <c r="I942" s="1"/>
      <c r="J942" s="1"/>
      <c r="K942" s="46"/>
      <c r="L942" s="1"/>
      <c r="M942" s="1"/>
      <c r="N942" s="1"/>
    </row>
    <row r="943" spans="1:14" ht="11.65" customHeight="1">
      <c r="A943" s="24">
        <v>872</v>
      </c>
      <c r="C943" s="67">
        <v>926</v>
      </c>
      <c r="D943" s="23" t="s">
        <v>276</v>
      </c>
      <c r="H943" s="46"/>
      <c r="I943" s="1"/>
      <c r="J943" s="1"/>
      <c r="K943" s="46"/>
      <c r="L943" s="1"/>
      <c r="M943" s="1"/>
      <c r="N943" s="1"/>
    </row>
    <row r="944" spans="1:14" ht="11.65" customHeight="1">
      <c r="A944" s="24">
        <v>873</v>
      </c>
      <c r="C944" s="67"/>
      <c r="F944" s="67" t="s">
        <v>670</v>
      </c>
      <c r="G944" s="23" t="s">
        <v>128</v>
      </c>
      <c r="H944" s="46"/>
      <c r="I944" s="1">
        <v>0</v>
      </c>
      <c r="J944" s="1">
        <v>0</v>
      </c>
      <c r="K944" s="46"/>
      <c r="L944" s="1">
        <v>0</v>
      </c>
      <c r="M944" s="1">
        <f>L944-N944</f>
        <v>0</v>
      </c>
      <c r="N944" s="5">
        <v>0</v>
      </c>
    </row>
    <row r="945" spans="1:14" ht="11.65" customHeight="1">
      <c r="A945" s="24">
        <v>874</v>
      </c>
      <c r="C945" s="67"/>
      <c r="F945" s="67" t="s">
        <v>665</v>
      </c>
      <c r="G945" s="23" t="s">
        <v>129</v>
      </c>
      <c r="H945" s="46"/>
      <c r="I945" s="1">
        <v>0</v>
      </c>
      <c r="J945" s="1">
        <v>0</v>
      </c>
      <c r="K945" s="46"/>
      <c r="L945" s="1">
        <v>0</v>
      </c>
      <c r="M945" s="1">
        <f>L945-N945</f>
        <v>0</v>
      </c>
      <c r="N945" s="5">
        <v>0</v>
      </c>
    </row>
    <row r="946" spans="1:14" ht="11.65" customHeight="1">
      <c r="A946" s="24">
        <v>875</v>
      </c>
      <c r="C946" s="67"/>
      <c r="F946" s="67" t="s">
        <v>670</v>
      </c>
      <c r="G946" s="23" t="s">
        <v>131</v>
      </c>
      <c r="H946" s="46"/>
      <c r="I946" s="1">
        <v>0</v>
      </c>
      <c r="J946" s="1">
        <v>0</v>
      </c>
      <c r="K946" s="46"/>
      <c r="L946" s="1">
        <v>0</v>
      </c>
      <c r="M946" s="1">
        <f>L946-N946</f>
        <v>0</v>
      </c>
      <c r="N946" s="5">
        <v>0</v>
      </c>
    </row>
    <row r="947" spans="1:14" ht="11.65" customHeight="1">
      <c r="A947" s="24">
        <v>876</v>
      </c>
      <c r="C947" s="67"/>
      <c r="H947" s="46" t="s">
        <v>147</v>
      </c>
      <c r="I947" s="6">
        <v>0</v>
      </c>
      <c r="J947" s="6">
        <v>0</v>
      </c>
      <c r="K947" s="46"/>
      <c r="L947" s="6">
        <f>SUBTOTAL(9,L944:L946)</f>
        <v>0</v>
      </c>
      <c r="M947" s="6">
        <f>SUBTOTAL(9,M944:M946)</f>
        <v>0</v>
      </c>
      <c r="N947" s="6">
        <f>SUBTOTAL(9,N944:N946)</f>
        <v>0</v>
      </c>
    </row>
    <row r="948" spans="1:14" ht="11.65" customHeight="1">
      <c r="A948" s="24">
        <v>877</v>
      </c>
      <c r="C948" s="67"/>
      <c r="H948" s="46"/>
      <c r="I948" s="1"/>
      <c r="J948" s="1"/>
      <c r="K948" s="46"/>
      <c r="L948" s="1"/>
      <c r="M948" s="1"/>
      <c r="N948" s="1"/>
    </row>
    <row r="949" spans="1:14" ht="11.65" customHeight="1">
      <c r="A949" s="24">
        <v>878</v>
      </c>
      <c r="C949" s="67">
        <v>927</v>
      </c>
      <c r="D949" s="23" t="s">
        <v>277</v>
      </c>
      <c r="H949" s="46"/>
      <c r="I949" s="1"/>
      <c r="J949" s="1"/>
      <c r="K949" s="46"/>
      <c r="L949" s="1"/>
      <c r="M949" s="1"/>
      <c r="N949" s="1"/>
    </row>
    <row r="950" spans="1:14" ht="11.65" customHeight="1">
      <c r="A950" s="24">
        <v>879</v>
      </c>
      <c r="C950" s="67"/>
      <c r="F950" s="67" t="s">
        <v>675</v>
      </c>
      <c r="G950" s="23" t="s">
        <v>128</v>
      </c>
      <c r="H950" s="46"/>
      <c r="I950" s="1">
        <v>0</v>
      </c>
      <c r="J950" s="1">
        <v>0</v>
      </c>
      <c r="K950" s="46"/>
      <c r="L950" s="1">
        <v>0</v>
      </c>
      <c r="M950" s="1">
        <f>L950-N950</f>
        <v>0</v>
      </c>
      <c r="N950" s="5">
        <v>0</v>
      </c>
    </row>
    <row r="951" spans="1:14" ht="11.65" customHeight="1">
      <c r="A951" s="24">
        <v>880</v>
      </c>
      <c r="C951" s="67"/>
      <c r="F951" s="67" t="s">
        <v>675</v>
      </c>
      <c r="G951" s="23" t="s">
        <v>131</v>
      </c>
      <c r="H951" s="46"/>
      <c r="I951" s="1">
        <v>0</v>
      </c>
      <c r="J951" s="1">
        <v>0</v>
      </c>
      <c r="K951" s="46"/>
      <c r="L951" s="1">
        <v>0</v>
      </c>
      <c r="M951" s="1">
        <f>L951-N951</f>
        <v>0</v>
      </c>
      <c r="N951" s="5">
        <v>0</v>
      </c>
    </row>
    <row r="952" spans="1:14" ht="11.65" customHeight="1">
      <c r="A952" s="24">
        <v>881</v>
      </c>
      <c r="C952" s="67"/>
      <c r="H952" s="46" t="s">
        <v>147</v>
      </c>
      <c r="I952" s="6">
        <v>0</v>
      </c>
      <c r="J952" s="6">
        <v>0</v>
      </c>
      <c r="K952" s="46"/>
      <c r="L952" s="6">
        <f>SUBTOTAL(9,L950:L951)</f>
        <v>0</v>
      </c>
      <c r="M952" s="6">
        <f>SUBTOTAL(9,M950:M951)</f>
        <v>0</v>
      </c>
      <c r="N952" s="6">
        <f>SUBTOTAL(9,N950:N951)</f>
        <v>0</v>
      </c>
    </row>
    <row r="953" spans="1:14" ht="11.65" customHeight="1">
      <c r="A953" s="24">
        <v>882</v>
      </c>
      <c r="C953" s="67"/>
      <c r="H953" s="46"/>
      <c r="I953" s="1"/>
      <c r="J953" s="1"/>
      <c r="K953" s="46"/>
      <c r="L953" s="1"/>
      <c r="M953" s="1"/>
      <c r="N953" s="1"/>
    </row>
    <row r="954" spans="1:14" ht="11.65" customHeight="1">
      <c r="A954" s="24">
        <v>883</v>
      </c>
      <c r="C954" s="67">
        <v>928</v>
      </c>
      <c r="D954" s="23" t="s">
        <v>278</v>
      </c>
      <c r="H954" s="46"/>
      <c r="I954" s="1"/>
      <c r="J954" s="1"/>
      <c r="K954" s="46"/>
      <c r="L954" s="1"/>
      <c r="M954" s="1"/>
      <c r="N954" s="1"/>
    </row>
    <row r="955" spans="1:14" ht="11.65" customHeight="1">
      <c r="A955" s="24">
        <v>884</v>
      </c>
      <c r="C955" s="67"/>
      <c r="F955" s="67" t="s">
        <v>675</v>
      </c>
      <c r="G955" s="23" t="s">
        <v>128</v>
      </c>
      <c r="H955" s="46"/>
      <c r="I955" s="1">
        <v>14959078.379999999</v>
      </c>
      <c r="J955" s="1">
        <v>5308270.68</v>
      </c>
      <c r="K955" s="46"/>
      <c r="L955" s="1">
        <v>15617737.196147224</v>
      </c>
      <c r="M955" s="1">
        <f>L955-N955</f>
        <v>10084795.968416953</v>
      </c>
      <c r="N955" s="5">
        <v>5532941.2277302705</v>
      </c>
    </row>
    <row r="956" spans="1:14" ht="11.65" customHeight="1">
      <c r="A956" s="24">
        <v>885</v>
      </c>
      <c r="C956" s="67"/>
      <c r="F956" s="67" t="s">
        <v>665</v>
      </c>
      <c r="G956" s="23" t="s">
        <v>129</v>
      </c>
      <c r="H956" s="46"/>
      <c r="I956" s="1">
        <v>0</v>
      </c>
      <c r="J956" s="1">
        <v>0</v>
      </c>
      <c r="K956" s="46"/>
      <c r="L956" s="1">
        <v>0</v>
      </c>
      <c r="M956" s="1">
        <f>L956-N956</f>
        <v>0</v>
      </c>
      <c r="N956" s="5">
        <v>0</v>
      </c>
    </row>
    <row r="957" spans="1:14" ht="11.65" customHeight="1">
      <c r="A957" s="24">
        <v>886</v>
      </c>
      <c r="C957" s="67"/>
      <c r="F957" s="67" t="s">
        <v>675</v>
      </c>
      <c r="G957" s="23" t="s">
        <v>131</v>
      </c>
      <c r="H957" s="46"/>
      <c r="I957" s="1">
        <v>1799757.48</v>
      </c>
      <c r="J957" s="1">
        <v>771260.9814812378</v>
      </c>
      <c r="K957" s="46"/>
      <c r="L957" s="1">
        <v>1841892.8647539755</v>
      </c>
      <c r="M957" s="1">
        <f>L957-N957</f>
        <v>1052016.035476398</v>
      </c>
      <c r="N957" s="5">
        <v>789876.82927757758</v>
      </c>
    </row>
    <row r="958" spans="1:14" ht="11.65" customHeight="1">
      <c r="A958" s="24">
        <v>887</v>
      </c>
      <c r="C958" s="67"/>
      <c r="F958" s="67" t="s">
        <v>100</v>
      </c>
      <c r="G958" s="23" t="s">
        <v>132</v>
      </c>
      <c r="H958" s="46"/>
      <c r="I958" s="1">
        <v>1657048.56</v>
      </c>
      <c r="J958" s="1">
        <v>715094.02089115209</v>
      </c>
      <c r="K958" s="46"/>
      <c r="L958" s="1">
        <v>1737641.682881563</v>
      </c>
      <c r="M958" s="1">
        <f>L958-N958</f>
        <v>987767.95686363324</v>
      </c>
      <c r="N958" s="5">
        <v>749873.72601792973</v>
      </c>
    </row>
    <row r="959" spans="1:14" ht="11.65" customHeight="1">
      <c r="A959" s="24">
        <v>888</v>
      </c>
      <c r="C959" s="67"/>
      <c r="H959" s="46" t="s">
        <v>147</v>
      </c>
      <c r="I959" s="6">
        <v>18415884.419999998</v>
      </c>
      <c r="J959" s="6">
        <v>6794625.6823723894</v>
      </c>
      <c r="K959" s="46"/>
      <c r="L959" s="6">
        <f>SUBTOTAL(9,L955:L958)</f>
        <v>19197271.743782762</v>
      </c>
      <c r="M959" s="6">
        <f>SUBTOTAL(9,M955:M958)</f>
        <v>12124579.960756984</v>
      </c>
      <c r="N959" s="6">
        <f>SUBTOTAL(9,N955:N958)</f>
        <v>7072691.7830257779</v>
      </c>
    </row>
    <row r="960" spans="1:14" ht="11.65" customHeight="1">
      <c r="A960" s="24">
        <v>889</v>
      </c>
      <c r="C960" s="67"/>
      <c r="H960" s="46"/>
      <c r="I960" s="9"/>
      <c r="J960" s="9"/>
      <c r="K960" s="46"/>
      <c r="L960" s="9"/>
      <c r="M960" s="1"/>
      <c r="N960" s="1"/>
    </row>
    <row r="961" spans="1:14" ht="11.65" customHeight="1">
      <c r="A961" s="24">
        <v>890</v>
      </c>
      <c r="C961" s="67">
        <v>929</v>
      </c>
      <c r="D961" s="23" t="s">
        <v>279</v>
      </c>
      <c r="H961" s="46"/>
      <c r="I961" s="1"/>
      <c r="J961" s="1"/>
      <c r="K961" s="46"/>
      <c r="L961" s="1"/>
      <c r="M961" s="1"/>
      <c r="N961" s="1"/>
    </row>
    <row r="962" spans="1:14" ht="11.65" customHeight="1">
      <c r="A962" s="24">
        <v>891</v>
      </c>
      <c r="C962" s="67"/>
      <c r="F962" s="67" t="s">
        <v>670</v>
      </c>
      <c r="G962" s="23" t="s">
        <v>128</v>
      </c>
      <c r="H962" s="46"/>
      <c r="I962" s="1">
        <v>0</v>
      </c>
      <c r="J962" s="1">
        <v>0</v>
      </c>
      <c r="K962" s="46"/>
      <c r="L962" s="1">
        <v>0</v>
      </c>
      <c r="M962" s="1">
        <f>L962-N962</f>
        <v>0</v>
      </c>
      <c r="N962" s="5">
        <v>0</v>
      </c>
    </row>
    <row r="963" spans="1:14" ht="11.65" customHeight="1">
      <c r="A963" s="24">
        <v>892</v>
      </c>
      <c r="C963" s="67"/>
      <c r="F963" s="67" t="s">
        <v>670</v>
      </c>
      <c r="G963" s="23" t="s">
        <v>131</v>
      </c>
      <c r="H963" s="46"/>
      <c r="I963" s="1">
        <v>-6811638.6200000001</v>
      </c>
      <c r="J963" s="1">
        <v>-2919032.7841041698</v>
      </c>
      <c r="K963" s="46"/>
      <c r="L963" s="1">
        <v>-7142812.2784735011</v>
      </c>
      <c r="M963" s="1">
        <f>L963-N963</f>
        <v>-4079690.6264988077</v>
      </c>
      <c r="N963" s="5">
        <v>-3063121.6519746934</v>
      </c>
    </row>
    <row r="964" spans="1:14" ht="11.65" customHeight="1">
      <c r="A964" s="24">
        <v>893</v>
      </c>
      <c r="C964" s="67"/>
      <c r="H964" s="46" t="s">
        <v>147</v>
      </c>
      <c r="I964" s="6">
        <v>-6811638.6200000001</v>
      </c>
      <c r="J964" s="6">
        <v>-2919032.7841041698</v>
      </c>
      <c r="K964" s="46"/>
      <c r="L964" s="6">
        <f>SUBTOTAL(9,L962:L963)</f>
        <v>-7142812.2784735011</v>
      </c>
      <c r="M964" s="6">
        <f>SUBTOTAL(9,M962:M963)</f>
        <v>-4079690.6264988077</v>
      </c>
      <c r="N964" s="6">
        <f>SUBTOTAL(9,N962:N963)</f>
        <v>-3063121.6519746934</v>
      </c>
    </row>
    <row r="965" spans="1:14" ht="11.65" customHeight="1">
      <c r="A965" s="24">
        <v>894</v>
      </c>
      <c r="C965" s="67"/>
      <c r="H965" s="46"/>
      <c r="I965" s="1"/>
      <c r="J965" s="1"/>
      <c r="K965" s="46"/>
      <c r="L965" s="1"/>
      <c r="M965" s="1"/>
      <c r="N965" s="1"/>
    </row>
    <row r="966" spans="1:14" ht="11.65" customHeight="1">
      <c r="A966" s="24">
        <v>895</v>
      </c>
      <c r="C966" s="67">
        <v>930</v>
      </c>
      <c r="D966" s="23" t="s">
        <v>280</v>
      </c>
      <c r="H966" s="46"/>
      <c r="I966" s="1"/>
      <c r="J966" s="1"/>
      <c r="K966" s="46"/>
      <c r="L966" s="1"/>
      <c r="M966" s="1"/>
      <c r="N966" s="1"/>
    </row>
    <row r="967" spans="1:14" ht="11.65" customHeight="1">
      <c r="A967" s="24">
        <v>896</v>
      </c>
      <c r="C967" s="67"/>
      <c r="F967" s="67" t="s">
        <v>660</v>
      </c>
      <c r="G967" s="23" t="s">
        <v>128</v>
      </c>
      <c r="H967" s="46"/>
      <c r="I967" s="1">
        <v>1654367.11</v>
      </c>
      <c r="J967" s="1">
        <v>213320.06</v>
      </c>
      <c r="K967" s="46"/>
      <c r="L967" s="1">
        <v>3120315.4113608901</v>
      </c>
      <c r="M967" s="1">
        <f>L967-N967</f>
        <v>1501201.3905936291</v>
      </c>
      <c r="N967" s="5">
        <v>1619114.020767261</v>
      </c>
    </row>
    <row r="968" spans="1:14" ht="11.65" customHeight="1">
      <c r="A968" s="24">
        <v>897</v>
      </c>
      <c r="C968" s="67"/>
      <c r="F968" s="67" t="s">
        <v>665</v>
      </c>
      <c r="G968" s="23" t="s">
        <v>129</v>
      </c>
      <c r="H968" s="46"/>
      <c r="I968" s="1">
        <v>0</v>
      </c>
      <c r="J968" s="1">
        <v>0</v>
      </c>
      <c r="K968" s="46"/>
      <c r="L968" s="1">
        <v>0</v>
      </c>
      <c r="M968" s="1">
        <f>L968-N968</f>
        <v>0</v>
      </c>
      <c r="N968" s="5">
        <v>0</v>
      </c>
    </row>
    <row r="969" spans="1:14" ht="11.65" customHeight="1">
      <c r="A969" s="24">
        <v>898</v>
      </c>
      <c r="C969" s="67"/>
      <c r="F969" s="67" t="s">
        <v>571</v>
      </c>
      <c r="G969" s="23" t="s">
        <v>132</v>
      </c>
      <c r="H969" s="46"/>
      <c r="I969" s="1">
        <v>0</v>
      </c>
      <c r="J969" s="1">
        <v>0</v>
      </c>
      <c r="K969" s="46"/>
      <c r="L969" s="1">
        <v>0</v>
      </c>
      <c r="M969" s="1">
        <f>L969-N969</f>
        <v>0</v>
      </c>
      <c r="N969" s="5">
        <v>0</v>
      </c>
    </row>
    <row r="970" spans="1:14" ht="11.65" customHeight="1">
      <c r="A970" s="24">
        <v>899</v>
      </c>
      <c r="C970" s="67"/>
      <c r="F970" s="67" t="s">
        <v>670</v>
      </c>
      <c r="G970" s="23" t="s">
        <v>131</v>
      </c>
      <c r="H970" s="46"/>
      <c r="I970" s="1">
        <v>14551845.2299999</v>
      </c>
      <c r="J970" s="1">
        <v>6235990.4371408932</v>
      </c>
      <c r="K970" s="46"/>
      <c r="L970" s="1">
        <v>15046780.03750295</v>
      </c>
      <c r="M970" s="1">
        <f>L970-N970</f>
        <v>8594123.0267231762</v>
      </c>
      <c r="N970" s="5">
        <v>6452657.0107797729</v>
      </c>
    </row>
    <row r="971" spans="1:14" ht="11.65" customHeight="1">
      <c r="A971" s="24">
        <v>900</v>
      </c>
      <c r="C971" s="67"/>
      <c r="H971" s="46" t="s">
        <v>147</v>
      </c>
      <c r="I971" s="6">
        <v>16206212.339999899</v>
      </c>
      <c r="J971" s="6">
        <v>6449310.4971408928</v>
      </c>
      <c r="K971" s="46"/>
      <c r="L971" s="6">
        <f>SUBTOTAL(9,L967:L970)</f>
        <v>18167095.448863842</v>
      </c>
      <c r="M971" s="6">
        <f>SUBTOTAL(9,M967:M970)</f>
        <v>10095324.417316806</v>
      </c>
      <c r="N971" s="6">
        <f>SUBTOTAL(9,N967:N970)</f>
        <v>8071771.0315470342</v>
      </c>
    </row>
    <row r="972" spans="1:14" ht="11.65" customHeight="1">
      <c r="A972" s="24">
        <v>901</v>
      </c>
      <c r="C972" s="67"/>
      <c r="H972" s="46"/>
      <c r="I972" s="1"/>
      <c r="J972" s="1"/>
      <c r="K972" s="46"/>
      <c r="L972" s="1"/>
      <c r="M972" s="1"/>
      <c r="N972" s="1"/>
    </row>
    <row r="973" spans="1:14" ht="11.65" customHeight="1">
      <c r="A973" s="24">
        <v>902</v>
      </c>
      <c r="C973" s="67">
        <v>931</v>
      </c>
      <c r="D973" s="23" t="s">
        <v>158</v>
      </c>
      <c r="H973" s="46"/>
      <c r="I973" s="1"/>
      <c r="J973" s="1"/>
      <c r="K973" s="46"/>
      <c r="L973" s="1"/>
      <c r="M973" s="1"/>
      <c r="N973" s="1"/>
    </row>
    <row r="974" spans="1:14" ht="11.65" customHeight="1">
      <c r="A974" s="24">
        <v>903</v>
      </c>
      <c r="C974" s="67"/>
      <c r="F974" s="67" t="s">
        <v>660</v>
      </c>
      <c r="G974" s="23" t="s">
        <v>128</v>
      </c>
      <c r="H974" s="46"/>
      <c r="I974" s="1">
        <v>1085852.48</v>
      </c>
      <c r="J974" s="1">
        <v>3675.03</v>
      </c>
      <c r="K974" s="46"/>
      <c r="L974" s="1">
        <v>96125.572706326711</v>
      </c>
      <c r="M974" s="1">
        <f>L974-N974</f>
        <v>92241.631652502343</v>
      </c>
      <c r="N974" s="5">
        <v>3883.9410538243628</v>
      </c>
    </row>
    <row r="975" spans="1:14" ht="11.65" customHeight="1">
      <c r="A975" s="24">
        <v>904</v>
      </c>
      <c r="C975" s="67"/>
      <c r="F975" s="67" t="s">
        <v>660</v>
      </c>
      <c r="G975" s="23" t="s">
        <v>131</v>
      </c>
      <c r="H975" s="46"/>
      <c r="I975" s="1">
        <v>5322451.0799999898</v>
      </c>
      <c r="J975" s="1">
        <v>2280862.2214181139</v>
      </c>
      <c r="K975" s="46"/>
      <c r="L975" s="1">
        <v>6526793.7510753432</v>
      </c>
      <c r="M975" s="1">
        <f>L975-N975</f>
        <v>3727845.3148769606</v>
      </c>
      <c r="N975" s="5">
        <v>2798948.4361983826</v>
      </c>
    </row>
    <row r="976" spans="1:14" ht="11.65" customHeight="1">
      <c r="A976" s="24">
        <v>905</v>
      </c>
      <c r="C976" s="67"/>
      <c r="H976" s="46" t="s">
        <v>147</v>
      </c>
      <c r="I976" s="6">
        <v>6408303.5599999893</v>
      </c>
      <c r="J976" s="6">
        <v>2284537.2514181137</v>
      </c>
      <c r="K976" s="46"/>
      <c r="L976" s="6">
        <f>SUBTOTAL(9,L974:L975)</f>
        <v>6622919.3237816701</v>
      </c>
      <c r="M976" s="6">
        <f>SUBTOTAL(9,M974:M975)</f>
        <v>3820086.9465294629</v>
      </c>
      <c r="N976" s="6">
        <f>SUBTOTAL(9,N974:N975)</f>
        <v>2802832.3772522071</v>
      </c>
    </row>
    <row r="977" spans="1:14" ht="11.65" customHeight="1">
      <c r="A977" s="24">
        <v>906</v>
      </c>
      <c r="C977" s="67"/>
      <c r="H977" s="46"/>
      <c r="I977" s="1"/>
      <c r="J977" s="1"/>
      <c r="K977" s="46"/>
      <c r="L977" s="1"/>
      <c r="M977" s="1"/>
      <c r="N977" s="1"/>
    </row>
    <row r="978" spans="1:14" ht="11.65" customHeight="1">
      <c r="A978" s="24">
        <v>907</v>
      </c>
      <c r="C978" s="67">
        <v>935</v>
      </c>
      <c r="D978" s="23" t="s">
        <v>281</v>
      </c>
      <c r="H978" s="46"/>
      <c r="I978" s="1"/>
      <c r="J978" s="1"/>
      <c r="K978" s="46"/>
      <c r="L978" s="1"/>
      <c r="M978" s="1"/>
      <c r="N978" s="1"/>
    </row>
    <row r="979" spans="1:14" ht="11.65" customHeight="1">
      <c r="A979" s="24">
        <v>908</v>
      </c>
      <c r="C979" s="67"/>
      <c r="F979" s="67" t="s">
        <v>677</v>
      </c>
      <c r="G979" s="23" t="s">
        <v>128</v>
      </c>
      <c r="H979" s="46"/>
      <c r="I979" s="1">
        <v>235679.42</v>
      </c>
      <c r="J979" s="1">
        <v>64439.69</v>
      </c>
      <c r="K979" s="46"/>
      <c r="L979" s="1">
        <v>240581.77264592412</v>
      </c>
      <c r="M979" s="1">
        <f>L979-N979</f>
        <v>174796.30527277151</v>
      </c>
      <c r="N979" s="5">
        <v>65785.467373152627</v>
      </c>
    </row>
    <row r="980" spans="1:14" ht="11.65" customHeight="1">
      <c r="A980" s="24">
        <v>909</v>
      </c>
      <c r="C980" s="67"/>
      <c r="F980" s="67" t="s">
        <v>665</v>
      </c>
      <c r="G980" s="23" t="s">
        <v>129</v>
      </c>
      <c r="H980" s="46"/>
      <c r="I980" s="1">
        <v>0</v>
      </c>
      <c r="J980" s="1">
        <v>0</v>
      </c>
      <c r="K980" s="46"/>
      <c r="L980" s="1">
        <v>0</v>
      </c>
      <c r="M980" s="1">
        <f>L980-N980</f>
        <v>0</v>
      </c>
      <c r="N980" s="5">
        <v>0</v>
      </c>
    </row>
    <row r="981" spans="1:14" ht="11.65" customHeight="1">
      <c r="A981" s="24">
        <v>910</v>
      </c>
      <c r="C981" s="67"/>
      <c r="F981" s="67" t="s">
        <v>677</v>
      </c>
      <c r="G981" s="23" t="s">
        <v>131</v>
      </c>
      <c r="H981" s="46"/>
      <c r="I981" s="1">
        <v>23578792.440000001</v>
      </c>
      <c r="J981" s="1">
        <v>10104362.838606896</v>
      </c>
      <c r="K981" s="46"/>
      <c r="L981" s="1">
        <v>24066482.291014403</v>
      </c>
      <c r="M981" s="1">
        <f>L981-N981</f>
        <v>13745818.647838522</v>
      </c>
      <c r="N981" s="5">
        <v>10320663.643175881</v>
      </c>
    </row>
    <row r="982" spans="1:14" ht="11.65" customHeight="1">
      <c r="A982" s="24">
        <v>911</v>
      </c>
      <c r="C982" s="67"/>
      <c r="H982" s="46" t="s">
        <v>147</v>
      </c>
      <c r="I982" s="6">
        <v>23814471.860000003</v>
      </c>
      <c r="J982" s="6">
        <v>10168802.528606895</v>
      </c>
      <c r="K982" s="46"/>
      <c r="L982" s="6">
        <f>SUBTOTAL(9,L979:L981)</f>
        <v>24307064.063660327</v>
      </c>
      <c r="M982" s="6">
        <f>SUBTOTAL(9,M979:M981)</f>
        <v>13920614.953111293</v>
      </c>
      <c r="N982" s="6">
        <f>SUBTOTAL(9,N979:N981)</f>
        <v>10386449.110549035</v>
      </c>
    </row>
    <row r="983" spans="1:14" ht="11.65" customHeight="1">
      <c r="A983" s="24">
        <v>912</v>
      </c>
      <c r="C983" s="67"/>
      <c r="H983" s="46"/>
      <c r="I983" s="1"/>
      <c r="J983" s="1"/>
      <c r="K983" s="46"/>
      <c r="L983" s="1"/>
      <c r="M983" s="1"/>
      <c r="N983" s="1"/>
    </row>
    <row r="984" spans="1:14" ht="11.65" customHeight="1" thickBot="1">
      <c r="A984" s="24">
        <v>913</v>
      </c>
      <c r="C984" s="68" t="s">
        <v>282</v>
      </c>
      <c r="H984" s="69" t="s">
        <v>147</v>
      </c>
      <c r="I984" s="8">
        <v>153962448.73999977</v>
      </c>
      <c r="J984" s="8">
        <v>60633727.170648977</v>
      </c>
      <c r="K984" s="69"/>
      <c r="L984" s="8">
        <f>SUBTOTAL(9,L910:L982)</f>
        <v>151202877.40554443</v>
      </c>
      <c r="M984" s="8">
        <f>SUBTOTAL(9,M910:M982)</f>
        <v>86763865.176127702</v>
      </c>
      <c r="N984" s="8">
        <f>SUBTOTAL(9,N910:N982)</f>
        <v>64439012.229416743</v>
      </c>
    </row>
    <row r="985" spans="1:14" ht="11.65" customHeight="1" thickTop="1">
      <c r="A985" s="24">
        <v>914</v>
      </c>
      <c r="C985" s="67"/>
      <c r="H985" s="46"/>
      <c r="I985" s="1"/>
      <c r="J985" s="1"/>
      <c r="K985" s="46"/>
      <c r="L985" s="1"/>
      <c r="M985" s="1"/>
      <c r="N985" s="1"/>
    </row>
    <row r="986" spans="1:14" ht="11.65" customHeight="1">
      <c r="A986" s="24">
        <v>915</v>
      </c>
      <c r="C986" s="67" t="s">
        <v>283</v>
      </c>
      <c r="H986" s="46"/>
      <c r="I986" s="1"/>
      <c r="J986" s="1"/>
      <c r="K986" s="46"/>
      <c r="L986" s="1"/>
      <c r="M986" s="1"/>
      <c r="N986" s="1"/>
    </row>
    <row r="987" spans="1:14" ht="11.65" customHeight="1">
      <c r="A987" s="24">
        <v>916</v>
      </c>
      <c r="C987" s="67"/>
      <c r="E987" s="23" t="s">
        <v>128</v>
      </c>
      <c r="H987" s="46"/>
      <c r="I987" s="1">
        <v>14908416.029999999</v>
      </c>
      <c r="J987" s="1">
        <v>1039070.7499999988</v>
      </c>
      <c r="K987" s="46"/>
      <c r="L987" s="1">
        <v>22682948.10487321</v>
      </c>
      <c r="M987" s="1">
        <f>L987-N987</f>
        <v>13369215.59832749</v>
      </c>
      <c r="N987" s="5">
        <v>9313732.5065457206</v>
      </c>
    </row>
    <row r="988" spans="1:14" ht="11.65" customHeight="1">
      <c r="A988" s="24">
        <v>917</v>
      </c>
      <c r="C988" s="67"/>
      <c r="E988" s="23" t="s">
        <v>131</v>
      </c>
      <c r="H988" s="46"/>
      <c r="I988" s="1">
        <v>137396984.14999977</v>
      </c>
      <c r="J988" s="1">
        <v>58879562.399757832</v>
      </c>
      <c r="K988" s="46"/>
      <c r="L988" s="1">
        <v>124519831.61778967</v>
      </c>
      <c r="M988" s="1">
        <f>L988-N988</f>
        <v>71120781.291605234</v>
      </c>
      <c r="N988" s="5">
        <v>53399050.326184437</v>
      </c>
    </row>
    <row r="989" spans="1:14" ht="11.65" customHeight="1">
      <c r="A989" s="24">
        <v>918</v>
      </c>
      <c r="C989" s="67"/>
      <c r="E989" s="23" t="s">
        <v>132</v>
      </c>
      <c r="H989" s="46"/>
      <c r="I989" s="1">
        <v>1657048.56</v>
      </c>
      <c r="J989" s="1">
        <v>715094.02089115209</v>
      </c>
      <c r="K989" s="46"/>
      <c r="L989" s="1">
        <v>4000097.682881563</v>
      </c>
      <c r="M989" s="1">
        <f>L989-N989</f>
        <v>2273868.2861949885</v>
      </c>
      <c r="N989" s="5">
        <v>1726229.3966865744</v>
      </c>
    </row>
    <row r="990" spans="1:14" ht="11.65" customHeight="1">
      <c r="A990" s="24">
        <v>919</v>
      </c>
      <c r="C990" s="67"/>
      <c r="E990" s="43" t="s">
        <v>129</v>
      </c>
      <c r="H990" s="46"/>
      <c r="I990" s="2">
        <v>0</v>
      </c>
      <c r="J990" s="2">
        <v>0</v>
      </c>
      <c r="K990" s="46"/>
      <c r="L990" s="2">
        <v>0</v>
      </c>
      <c r="M990" s="2">
        <f>L990-N990</f>
        <v>0</v>
      </c>
      <c r="N990" s="5">
        <v>0</v>
      </c>
    </row>
    <row r="991" spans="1:14" ht="11.65" customHeight="1" thickBot="1">
      <c r="A991" s="24">
        <v>920</v>
      </c>
      <c r="C991" s="67" t="s">
        <v>284</v>
      </c>
      <c r="H991" s="46" t="s">
        <v>1</v>
      </c>
      <c r="I991" s="13">
        <v>153962448.73999977</v>
      </c>
      <c r="J991" s="13">
        <v>60633727.170648985</v>
      </c>
      <c r="K991" s="46"/>
      <c r="L991" s="13">
        <f>SUM(L987:L990)</f>
        <v>151202877.40554443</v>
      </c>
      <c r="M991" s="13">
        <f>SUM(M987:M990)</f>
        <v>86763865.176127717</v>
      </c>
      <c r="N991" s="13">
        <f>SUM(N987:N990)</f>
        <v>64439012.229416735</v>
      </c>
    </row>
    <row r="992" spans="1:14" ht="11.65" customHeight="1" thickTop="1">
      <c r="A992" s="24">
        <v>921</v>
      </c>
      <c r="C992" s="67"/>
      <c r="H992" s="46"/>
      <c r="I992" s="1"/>
      <c r="J992" s="1"/>
      <c r="K992" s="46"/>
      <c r="L992" s="1"/>
      <c r="M992" s="1"/>
      <c r="N992" s="1"/>
    </row>
    <row r="993" spans="1:14" ht="11.65" customHeight="1" thickBot="1">
      <c r="A993" s="24">
        <v>922</v>
      </c>
      <c r="C993" s="68" t="s">
        <v>285</v>
      </c>
      <c r="H993" s="69" t="s">
        <v>147</v>
      </c>
      <c r="I993" s="16">
        <v>2713491556.1799965</v>
      </c>
      <c r="J993" s="16">
        <v>1185537904.9159241</v>
      </c>
      <c r="K993" s="69"/>
      <c r="L993" s="16">
        <f>L984+L908+L839+L804+L703+L604</f>
        <v>2985817937.241909</v>
      </c>
      <c r="M993" s="16">
        <f>M984+M908+M839+M804+M703+M604</f>
        <v>1694046218.5925896</v>
      </c>
      <c r="N993" s="16">
        <f>N984+N908+N839+N804+N703+N604</f>
        <v>1291771718.6493192</v>
      </c>
    </row>
    <row r="994" spans="1:14" ht="11.65" customHeight="1" thickTop="1">
      <c r="A994" s="24">
        <v>923</v>
      </c>
      <c r="C994" s="67" t="s">
        <v>286</v>
      </c>
      <c r="D994" s="23" t="s">
        <v>287</v>
      </c>
      <c r="H994" s="46"/>
      <c r="I994" s="1"/>
      <c r="J994" s="1"/>
      <c r="K994" s="46"/>
      <c r="L994" s="1"/>
      <c r="M994" s="1"/>
      <c r="N994" s="1"/>
    </row>
    <row r="995" spans="1:14" ht="11.65" customHeight="1">
      <c r="A995" s="24">
        <v>924</v>
      </c>
      <c r="C995" s="67"/>
      <c r="F995" s="67" t="s">
        <v>571</v>
      </c>
      <c r="G995" s="23" t="s">
        <v>132</v>
      </c>
      <c r="H995" s="46"/>
      <c r="I995" s="1">
        <v>21699384.98</v>
      </c>
      <c r="J995" s="1">
        <v>9364300.3776626009</v>
      </c>
      <c r="K995" s="46"/>
      <c r="L995" s="1">
        <v>20528490.459366247</v>
      </c>
      <c r="M995" s="1">
        <f>L995-N995</f>
        <v>11669485.877500607</v>
      </c>
      <c r="N995" s="5">
        <v>8859004.5818656404</v>
      </c>
    </row>
    <row r="996" spans="1:14" ht="11.65" customHeight="1">
      <c r="A996" s="24">
        <v>925</v>
      </c>
      <c r="C996" s="67"/>
      <c r="F996" s="67" t="s">
        <v>571</v>
      </c>
      <c r="G996" s="23" t="s">
        <v>132</v>
      </c>
      <c r="H996" s="46"/>
      <c r="I996" s="1">
        <v>25254800.870000001</v>
      </c>
      <c r="J996" s="1">
        <v>10898628.764949208</v>
      </c>
      <c r="K996" s="46"/>
      <c r="L996" s="1">
        <v>23652094.329244811</v>
      </c>
      <c r="M996" s="1">
        <f>L996-N996</f>
        <v>13445108.460106198</v>
      </c>
      <c r="N996" s="5">
        <v>10206985.869138613</v>
      </c>
    </row>
    <row r="997" spans="1:14" ht="11.65" customHeight="1">
      <c r="A997" s="24">
        <v>926</v>
      </c>
      <c r="C997" s="67"/>
      <c r="F997" s="67" t="s">
        <v>571</v>
      </c>
      <c r="G997" s="23" t="s">
        <v>132</v>
      </c>
      <c r="H997" s="46"/>
      <c r="I997" s="1">
        <v>71555236.230000004</v>
      </c>
      <c r="J997" s="1">
        <v>30879433.968746781</v>
      </c>
      <c r="K997" s="46"/>
      <c r="L997" s="1">
        <v>92548696.833770931</v>
      </c>
      <c r="M997" s="1">
        <f>L997-N997</f>
        <v>52609601.90036869</v>
      </c>
      <c r="N997" s="5">
        <v>39939094.93340224</v>
      </c>
    </row>
    <row r="998" spans="1:14" ht="11.65" customHeight="1">
      <c r="A998" s="24">
        <v>927</v>
      </c>
      <c r="C998" s="67"/>
      <c r="F998" s="67" t="s">
        <v>571</v>
      </c>
      <c r="G998" s="23" t="s">
        <v>132</v>
      </c>
      <c r="H998" s="46"/>
      <c r="I998" s="1">
        <v>7849359.5399999898</v>
      </c>
      <c r="J998" s="1">
        <v>3387366.0738577968</v>
      </c>
      <c r="K998" s="46"/>
      <c r="L998" s="1">
        <v>7736182.0495563531</v>
      </c>
      <c r="M998" s="1">
        <f>L998-N998</f>
        <v>4397657.3607185036</v>
      </c>
      <c r="N998" s="5">
        <v>3338524.6888378491</v>
      </c>
    </row>
    <row r="999" spans="1:14" ht="11.65" customHeight="1">
      <c r="A999" s="24">
        <v>928</v>
      </c>
      <c r="C999" s="67"/>
      <c r="H999" s="46" t="s">
        <v>288</v>
      </c>
      <c r="I999" s="6">
        <v>126358781.62</v>
      </c>
      <c r="J999" s="6">
        <v>54529729.18521639</v>
      </c>
      <c r="K999" s="46"/>
      <c r="L999" s="6">
        <f>SUBTOTAL(9,L995:L998)</f>
        <v>144465463.67193833</v>
      </c>
      <c r="M999" s="6">
        <f>SUBTOTAL(9,M995:M998)</f>
        <v>82121853.598693997</v>
      </c>
      <c r="N999" s="6">
        <f>SUBTOTAL(9,N995:N998)</f>
        <v>62343610.073244341</v>
      </c>
    </row>
    <row r="1000" spans="1:14" ht="11.65" customHeight="1">
      <c r="A1000" s="24">
        <v>929</v>
      </c>
      <c r="C1000" s="67"/>
      <c r="H1000" s="46"/>
      <c r="I1000" s="1"/>
      <c r="J1000" s="1"/>
      <c r="K1000" s="46"/>
      <c r="L1000" s="1"/>
      <c r="M1000" s="1"/>
      <c r="N1000" s="1"/>
    </row>
    <row r="1001" spans="1:14" ht="11.65" customHeight="1">
      <c r="A1001" s="24">
        <v>930</v>
      </c>
      <c r="C1001" s="67" t="s">
        <v>289</v>
      </c>
      <c r="D1001" s="23" t="s">
        <v>290</v>
      </c>
      <c r="H1001" s="46"/>
      <c r="I1001" s="1"/>
      <c r="J1001" s="1"/>
      <c r="K1001" s="46"/>
      <c r="L1001" s="1"/>
      <c r="M1001" s="1"/>
      <c r="N1001" s="1"/>
    </row>
    <row r="1002" spans="1:14" ht="11.65" customHeight="1">
      <c r="A1002" s="24">
        <v>931</v>
      </c>
      <c r="C1002" s="67"/>
      <c r="F1002" s="67" t="s">
        <v>571</v>
      </c>
      <c r="G1002" s="23" t="s">
        <v>132</v>
      </c>
      <c r="H1002" s="46"/>
      <c r="I1002" s="1">
        <v>0</v>
      </c>
      <c r="J1002" s="1">
        <v>0</v>
      </c>
      <c r="K1002" s="46"/>
      <c r="L1002" s="1">
        <v>0</v>
      </c>
      <c r="M1002" s="1">
        <f>L1002-N1002</f>
        <v>0</v>
      </c>
      <c r="N1002" s="5">
        <v>0</v>
      </c>
    </row>
    <row r="1003" spans="1:14" ht="11.65" customHeight="1">
      <c r="A1003" s="24">
        <v>932</v>
      </c>
      <c r="C1003" s="67"/>
      <c r="H1003" s="46" t="s">
        <v>288</v>
      </c>
      <c r="I1003" s="6">
        <v>0</v>
      </c>
      <c r="J1003" s="6">
        <v>0</v>
      </c>
      <c r="K1003" s="46"/>
      <c r="L1003" s="6">
        <f>SUBTOTAL(9,L1002)</f>
        <v>0</v>
      </c>
      <c r="M1003" s="6">
        <f>SUBTOTAL(9,M1002)</f>
        <v>0</v>
      </c>
      <c r="N1003" s="6">
        <f>SUBTOTAL(9,N1002)</f>
        <v>0</v>
      </c>
    </row>
    <row r="1004" spans="1:14" ht="11.65" customHeight="1">
      <c r="A1004" s="24">
        <v>933</v>
      </c>
      <c r="C1004" s="67"/>
      <c r="H1004" s="46"/>
      <c r="I1004" s="1"/>
      <c r="J1004" s="1"/>
      <c r="K1004" s="46"/>
      <c r="L1004" s="1"/>
      <c r="M1004" s="1"/>
      <c r="N1004" s="1"/>
    </row>
    <row r="1005" spans="1:14" ht="11.65" customHeight="1">
      <c r="A1005" s="24">
        <v>934</v>
      </c>
      <c r="C1005" s="67" t="s">
        <v>291</v>
      </c>
      <c r="D1005" s="23" t="s">
        <v>292</v>
      </c>
      <c r="H1005" s="46"/>
      <c r="I1005" s="1"/>
      <c r="J1005" s="1"/>
      <c r="K1005" s="46"/>
      <c r="L1005" s="1"/>
      <c r="M1005" s="1"/>
      <c r="N1005" s="1"/>
    </row>
    <row r="1006" spans="1:14" ht="11.65" customHeight="1">
      <c r="A1006" s="24">
        <v>935</v>
      </c>
      <c r="C1006" s="67"/>
      <c r="F1006" s="67" t="s">
        <v>571</v>
      </c>
      <c r="G1006" s="23" t="s">
        <v>132</v>
      </c>
      <c r="H1006" s="46"/>
      <c r="I1006" s="1">
        <v>3614050.11</v>
      </c>
      <c r="J1006" s="1">
        <v>1559631.7979130377</v>
      </c>
      <c r="K1006" s="46"/>
      <c r="L1006" s="1">
        <v>3596311.3673765585</v>
      </c>
      <c r="M1006" s="1">
        <f>L1006-N1006</f>
        <v>2044334.6672647283</v>
      </c>
      <c r="N1006" s="5">
        <v>1551976.7001118301</v>
      </c>
    </row>
    <row r="1007" spans="1:14" ht="11.65" customHeight="1">
      <c r="A1007" s="24">
        <v>936</v>
      </c>
      <c r="C1007" s="67"/>
      <c r="E1007" s="43"/>
      <c r="F1007" s="67" t="s">
        <v>571</v>
      </c>
      <c r="G1007" s="23" t="s">
        <v>132</v>
      </c>
      <c r="H1007" s="46"/>
      <c r="I1007" s="1">
        <v>1004088.82</v>
      </c>
      <c r="J1007" s="1">
        <v>433311.32771730731</v>
      </c>
      <c r="K1007" s="46"/>
      <c r="L1007" s="1">
        <v>955929.95174444444</v>
      </c>
      <c r="M1007" s="1">
        <f>L1007-N1007</f>
        <v>543401.43001951696</v>
      </c>
      <c r="N1007" s="5">
        <v>412528.52172492741</v>
      </c>
    </row>
    <row r="1008" spans="1:14" ht="11.65" customHeight="1">
      <c r="A1008" s="24">
        <v>937</v>
      </c>
      <c r="C1008" s="67"/>
      <c r="F1008" s="67" t="s">
        <v>571</v>
      </c>
      <c r="G1008" s="23" t="s">
        <v>132</v>
      </c>
      <c r="H1008" s="46"/>
      <c r="I1008" s="1">
        <v>9959592.5499999989</v>
      </c>
      <c r="J1008" s="1">
        <v>4298030.3987090522</v>
      </c>
      <c r="K1008" s="46"/>
      <c r="L1008" s="1">
        <v>16570570.192619506</v>
      </c>
      <c r="M1008" s="1">
        <f>L1008-N1008</f>
        <v>9419593.4780328479</v>
      </c>
      <c r="N1008" s="5">
        <v>7150976.7145866584</v>
      </c>
    </row>
    <row r="1009" spans="1:14" ht="11.65" customHeight="1">
      <c r="A1009" s="24">
        <v>938</v>
      </c>
      <c r="C1009" s="67"/>
      <c r="F1009" s="67" t="s">
        <v>571</v>
      </c>
      <c r="G1009" s="23" t="s">
        <v>132</v>
      </c>
      <c r="H1009" s="46"/>
      <c r="I1009" s="1">
        <v>3695335.44</v>
      </c>
      <c r="J1009" s="1">
        <v>1594710.2228139737</v>
      </c>
      <c r="K1009" s="46"/>
      <c r="L1009" s="1">
        <v>4370646.2356183231</v>
      </c>
      <c r="M1009" s="1">
        <f>L1009-N1009</f>
        <v>2484507.7928673853</v>
      </c>
      <c r="N1009" s="5">
        <v>1886138.4427509378</v>
      </c>
    </row>
    <row r="1010" spans="1:14" ht="11.65" customHeight="1">
      <c r="A1010" s="24">
        <v>939</v>
      </c>
      <c r="C1010" s="67"/>
      <c r="H1010" s="46" t="s">
        <v>288</v>
      </c>
      <c r="I1010" s="6">
        <v>18273066.919999998</v>
      </c>
      <c r="J1010" s="6">
        <v>7885683.7471533716</v>
      </c>
      <c r="K1010" s="46"/>
      <c r="L1010" s="6">
        <f>SUBTOTAL(9,L1006:L1009)</f>
        <v>25493457.747358833</v>
      </c>
      <c r="M1010" s="6">
        <f>SUBTOTAL(9,M1006:M1009)</f>
        <v>14491837.368184477</v>
      </c>
      <c r="N1010" s="6">
        <f>SUBTOTAL(9,N1006:N1009)</f>
        <v>11001620.379174354</v>
      </c>
    </row>
    <row r="1011" spans="1:14" ht="11.65" customHeight="1">
      <c r="A1011" s="24">
        <v>940</v>
      </c>
      <c r="C1011" s="67"/>
      <c r="H1011" s="46"/>
      <c r="I1011" s="1"/>
      <c r="J1011" s="1"/>
      <c r="K1011" s="46"/>
      <c r="L1011" s="1"/>
      <c r="M1011" s="1"/>
      <c r="N1011" s="1"/>
    </row>
    <row r="1012" spans="1:14" ht="11.65" customHeight="1">
      <c r="A1012" s="24">
        <v>941</v>
      </c>
      <c r="C1012" s="67" t="s">
        <v>293</v>
      </c>
      <c r="D1012" s="23" t="s">
        <v>294</v>
      </c>
      <c r="H1012" s="46"/>
      <c r="I1012" s="1"/>
      <c r="J1012" s="1"/>
      <c r="K1012" s="46"/>
      <c r="L1012" s="1"/>
      <c r="M1012" s="1"/>
      <c r="N1012" s="1"/>
    </row>
    <row r="1013" spans="1:14" ht="11.65" customHeight="1">
      <c r="A1013" s="24">
        <v>942</v>
      </c>
      <c r="C1013" s="67"/>
      <c r="F1013" s="67" t="s">
        <v>571</v>
      </c>
      <c r="G1013" s="23" t="s">
        <v>132</v>
      </c>
      <c r="H1013" s="46"/>
      <c r="I1013" s="1">
        <v>123593.04</v>
      </c>
      <c r="J1013" s="1">
        <v>53336.182210472442</v>
      </c>
      <c r="K1013" s="46"/>
      <c r="L1013" s="1">
        <v>-29307.076049727082</v>
      </c>
      <c r="M1013" s="1">
        <f>L1013-N1013</f>
        <v>-16659.700855748386</v>
      </c>
      <c r="N1013" s="5">
        <v>-12647.375193978696</v>
      </c>
    </row>
    <row r="1014" spans="1:14" ht="11.65" customHeight="1">
      <c r="A1014" s="24">
        <v>943</v>
      </c>
      <c r="C1014" s="67"/>
      <c r="F1014" s="67" t="s">
        <v>571</v>
      </c>
      <c r="G1014" s="23" t="s">
        <v>132</v>
      </c>
      <c r="H1014" s="46"/>
      <c r="I1014" s="1">
        <v>31909005.960000001</v>
      </c>
      <c r="J1014" s="1">
        <v>13770229.747869389</v>
      </c>
      <c r="K1014" s="46"/>
      <c r="L1014" s="1">
        <v>31902318.647289637</v>
      </c>
      <c r="M1014" s="1">
        <f>L1014-N1014</f>
        <v>18134974.787891138</v>
      </c>
      <c r="N1014" s="5">
        <v>13767343.859398499</v>
      </c>
    </row>
    <row r="1015" spans="1:14" ht="11.65" customHeight="1">
      <c r="A1015" s="24">
        <v>944</v>
      </c>
      <c r="C1015" s="67"/>
      <c r="F1015" s="67" t="s">
        <v>571</v>
      </c>
      <c r="G1015" s="23" t="s">
        <v>132</v>
      </c>
      <c r="H1015" s="46"/>
      <c r="I1015" s="1">
        <v>2625250.44</v>
      </c>
      <c r="J1015" s="1">
        <v>1132918.4541132976</v>
      </c>
      <c r="K1015" s="46"/>
      <c r="L1015" s="1">
        <v>2647707.9676388088</v>
      </c>
      <c r="M1015" s="1">
        <f>L1015-N1015</f>
        <v>1505098.039101545</v>
      </c>
      <c r="N1015" s="5">
        <v>1142609.9285372638</v>
      </c>
    </row>
    <row r="1016" spans="1:14" ht="11.65" customHeight="1">
      <c r="A1016" s="24">
        <v>945</v>
      </c>
      <c r="C1016" s="67"/>
      <c r="F1016" s="67" t="s">
        <v>571</v>
      </c>
      <c r="G1016" s="23" t="s">
        <v>132</v>
      </c>
      <c r="H1016" s="46"/>
      <c r="I1016" s="1">
        <v>78016379.749999896</v>
      </c>
      <c r="J1016" s="1">
        <v>33667719.846905679</v>
      </c>
      <c r="K1016" s="46"/>
      <c r="L1016" s="1">
        <v>80961277.394464463</v>
      </c>
      <c r="M1016" s="1">
        <f>L1016-N1016</f>
        <v>46022696.361877508</v>
      </c>
      <c r="N1016" s="5">
        <v>34938581.032586955</v>
      </c>
    </row>
    <row r="1017" spans="1:14" ht="11.65" customHeight="1">
      <c r="A1017" s="24">
        <v>946</v>
      </c>
      <c r="C1017" s="67"/>
      <c r="H1017" s="46" t="s">
        <v>288</v>
      </c>
      <c r="I1017" s="6">
        <v>112674229.18999989</v>
      </c>
      <c r="J1017" s="6">
        <v>48624204.231098838</v>
      </c>
      <c r="K1017" s="46"/>
      <c r="L1017" s="6">
        <f>SUBTOTAL(9,L1013:L1016)</f>
        <v>115481996.93334317</v>
      </c>
      <c r="M1017" s="6">
        <f>SUBTOTAL(9,M1013:M1016)</f>
        <v>65646109.488014445</v>
      </c>
      <c r="N1017" s="6">
        <f>SUBTOTAL(9,N1013:N1016)</f>
        <v>49835887.445328742</v>
      </c>
    </row>
    <row r="1018" spans="1:14" ht="11.65" customHeight="1">
      <c r="A1018" s="24">
        <v>947</v>
      </c>
      <c r="C1018" s="67"/>
      <c r="H1018" s="46"/>
      <c r="I1018" s="1"/>
      <c r="J1018" s="1"/>
      <c r="K1018" s="46"/>
      <c r="L1018" s="1"/>
      <c r="M1018" s="1"/>
      <c r="N1018" s="1"/>
    </row>
    <row r="1019" spans="1:14" ht="11.65" customHeight="1">
      <c r="A1019" s="24">
        <v>948</v>
      </c>
      <c r="C1019" s="67" t="s">
        <v>295</v>
      </c>
      <c r="D1019" s="23" t="s">
        <v>296</v>
      </c>
      <c r="H1019" s="46"/>
      <c r="I1019" s="1"/>
      <c r="J1019" s="1"/>
      <c r="K1019" s="46"/>
      <c r="L1019" s="1"/>
      <c r="M1019" s="1"/>
      <c r="N1019" s="1"/>
    </row>
    <row r="1020" spans="1:14" ht="11.65" customHeight="1">
      <c r="A1020" s="24">
        <v>949</v>
      </c>
      <c r="C1020" s="67"/>
      <c r="F1020" s="67" t="s">
        <v>669</v>
      </c>
      <c r="G1020" s="23" t="s">
        <v>132</v>
      </c>
      <c r="H1020" s="46"/>
      <c r="I1020" s="1">
        <v>11173739.529999901</v>
      </c>
      <c r="J1020" s="1">
        <v>4821991.6553912219</v>
      </c>
      <c r="K1020" s="46"/>
      <c r="L1020" s="1">
        <v>10809208.918245092</v>
      </c>
      <c r="M1020" s="1">
        <f>L1020-N1020</f>
        <v>6144529.2856817693</v>
      </c>
      <c r="N1020" s="5">
        <v>4664679.6325633228</v>
      </c>
    </row>
    <row r="1021" spans="1:14" ht="11.65" customHeight="1">
      <c r="A1021" s="24">
        <v>950</v>
      </c>
      <c r="C1021" s="67"/>
      <c r="F1021" s="67" t="s">
        <v>669</v>
      </c>
      <c r="G1021" s="23" t="s">
        <v>132</v>
      </c>
      <c r="H1021" s="46"/>
      <c r="I1021" s="1">
        <v>12421175.779999999</v>
      </c>
      <c r="J1021" s="1">
        <v>5360318.790365438</v>
      </c>
      <c r="K1021" s="46"/>
      <c r="L1021" s="1">
        <v>12407888.86416075</v>
      </c>
      <c r="M1021" s="1">
        <f>L1021-N1021</f>
        <v>7053303.9999469584</v>
      </c>
      <c r="N1021" s="5">
        <v>5354584.8642137917</v>
      </c>
    </row>
    <row r="1022" spans="1:14" ht="11.65" customHeight="1">
      <c r="A1022" s="24">
        <v>951</v>
      </c>
      <c r="C1022" s="67"/>
      <c r="F1022" s="67" t="s">
        <v>669</v>
      </c>
      <c r="G1022" s="23" t="s">
        <v>132</v>
      </c>
      <c r="H1022" s="46"/>
      <c r="I1022" s="1">
        <v>55933484.369999997</v>
      </c>
      <c r="J1022" s="1">
        <v>24137916.779334277</v>
      </c>
      <c r="K1022" s="46"/>
      <c r="L1022" s="1">
        <v>65627660.13532421</v>
      </c>
      <c r="M1022" s="1">
        <f>L1022-N1022</f>
        <v>37306252.724157602</v>
      </c>
      <c r="N1022" s="5">
        <v>28321407.411166608</v>
      </c>
    </row>
    <row r="1023" spans="1:14" ht="11.65" customHeight="1">
      <c r="A1023" s="24">
        <v>952</v>
      </c>
      <c r="C1023" s="67"/>
      <c r="H1023" s="46" t="s">
        <v>288</v>
      </c>
      <c r="I1023" s="6">
        <v>79528399.679999888</v>
      </c>
      <c r="J1023" s="6">
        <v>34320227.225090936</v>
      </c>
      <c r="K1023" s="46"/>
      <c r="L1023" s="6">
        <f>SUBTOTAL(9,L1020:L1022)</f>
        <v>88844757.917730048</v>
      </c>
      <c r="M1023" s="6">
        <f>SUBTOTAL(9,M1020:M1022)</f>
        <v>50504086.00978633</v>
      </c>
      <c r="N1023" s="6">
        <f>SUBTOTAL(9,N1020:N1022)</f>
        <v>38340671.907943726</v>
      </c>
    </row>
    <row r="1024" spans="1:14" ht="11.65" customHeight="1">
      <c r="A1024" s="24">
        <v>953</v>
      </c>
      <c r="C1024" s="67"/>
      <c r="H1024" s="46"/>
      <c r="I1024" s="9"/>
      <c r="J1024" s="9"/>
      <c r="K1024" s="46"/>
      <c r="L1024" s="9"/>
      <c r="M1024" s="1"/>
      <c r="N1024" s="1"/>
    </row>
    <row r="1025" spans="1:14" ht="11.65" customHeight="1">
      <c r="A1025" s="24">
        <v>954</v>
      </c>
      <c r="C1025" s="67"/>
      <c r="E1025" s="43"/>
      <c r="H1025" s="46"/>
      <c r="I1025" s="9"/>
      <c r="J1025" s="9"/>
      <c r="K1025" s="46"/>
      <c r="L1025" s="9"/>
      <c r="M1025" s="9"/>
      <c r="N1025" s="9"/>
    </row>
    <row r="1026" spans="1:14" ht="11.65" customHeight="1">
      <c r="A1026" s="24">
        <v>955</v>
      </c>
      <c r="C1026" s="70"/>
      <c r="D1026" s="71"/>
      <c r="E1026" s="72"/>
      <c r="G1026" s="71"/>
      <c r="H1026" s="73"/>
      <c r="I1026" s="10"/>
      <c r="J1026" s="10"/>
      <c r="K1026" s="73"/>
      <c r="L1026" s="10"/>
      <c r="M1026" s="10"/>
      <c r="N1026" s="10"/>
    </row>
    <row r="1027" spans="1:14" ht="11.65" customHeight="1">
      <c r="A1027" s="24">
        <v>956</v>
      </c>
      <c r="C1027" s="67">
        <v>403</v>
      </c>
      <c r="D1027" s="23" t="s">
        <v>297</v>
      </c>
      <c r="H1027" s="46"/>
      <c r="I1027" s="1"/>
      <c r="J1027" s="1"/>
      <c r="K1027" s="46"/>
      <c r="L1027" s="1"/>
      <c r="M1027" s="1"/>
      <c r="N1027" s="1"/>
    </row>
    <row r="1028" spans="1:14" ht="11.65" customHeight="1">
      <c r="A1028" s="24">
        <v>957</v>
      </c>
      <c r="C1028" s="78">
        <v>360</v>
      </c>
      <c r="D1028" s="79" t="s">
        <v>298</v>
      </c>
      <c r="E1028" s="80"/>
      <c r="F1028" s="67" t="s">
        <v>668</v>
      </c>
      <c r="G1028" s="23" t="s">
        <v>128</v>
      </c>
      <c r="H1028" s="46"/>
      <c r="I1028" s="1">
        <v>314457.64</v>
      </c>
      <c r="J1028" s="1">
        <v>133801.31</v>
      </c>
      <c r="K1028" s="46"/>
      <c r="L1028" s="1">
        <v>440829.99205106334</v>
      </c>
      <c r="M1028" s="1">
        <f t="shared" ref="M1028:M1041" si="5">L1028-N1028</f>
        <v>274549.04189509386</v>
      </c>
      <c r="N1028" s="5">
        <v>166280.95015596951</v>
      </c>
    </row>
    <row r="1029" spans="1:14" ht="11.65" customHeight="1">
      <c r="A1029" s="24">
        <v>958</v>
      </c>
      <c r="C1029" s="78">
        <v>361</v>
      </c>
      <c r="D1029" s="81" t="s">
        <v>299</v>
      </c>
      <c r="E1029" s="79"/>
      <c r="F1029" s="67" t="s">
        <v>668</v>
      </c>
      <c r="G1029" s="23" t="s">
        <v>128</v>
      </c>
      <c r="H1029" s="46"/>
      <c r="I1029" s="1">
        <v>1224316.6800000002</v>
      </c>
      <c r="J1029" s="1">
        <v>637685.29</v>
      </c>
      <c r="K1029" s="46"/>
      <c r="L1029" s="1">
        <v>1401213.6746859308</v>
      </c>
      <c r="M1029" s="1">
        <f t="shared" si="5"/>
        <v>718063.1334753664</v>
      </c>
      <c r="N1029" s="5">
        <v>683150.54121056444</v>
      </c>
    </row>
    <row r="1030" spans="1:14" ht="11.65" customHeight="1">
      <c r="A1030" s="24">
        <v>959</v>
      </c>
      <c r="C1030" s="78">
        <v>362</v>
      </c>
      <c r="D1030" s="79" t="s">
        <v>300</v>
      </c>
      <c r="E1030" s="80"/>
      <c r="F1030" s="67" t="s">
        <v>668</v>
      </c>
      <c r="G1030" s="23" t="s">
        <v>128</v>
      </c>
      <c r="H1030" s="46"/>
      <c r="I1030" s="1">
        <v>12591896.399999989</v>
      </c>
      <c r="J1030" s="1">
        <v>9438955.4299999997</v>
      </c>
      <c r="K1030" s="46"/>
      <c r="L1030" s="1">
        <v>14536949.149283255</v>
      </c>
      <c r="M1030" s="1">
        <f t="shared" si="5"/>
        <v>4598085.2159139998</v>
      </c>
      <c r="N1030" s="5">
        <v>9938863.9333692547</v>
      </c>
    </row>
    <row r="1031" spans="1:14" ht="11.65" customHeight="1">
      <c r="A1031" s="24">
        <v>960</v>
      </c>
      <c r="C1031" s="78">
        <v>363</v>
      </c>
      <c r="D1031" s="79" t="s">
        <v>301</v>
      </c>
      <c r="E1031" s="80"/>
      <c r="F1031" s="67" t="s">
        <v>668</v>
      </c>
      <c r="G1031" s="23" t="s">
        <v>128</v>
      </c>
      <c r="H1031" s="46"/>
      <c r="I1031" s="1">
        <v>1854.49</v>
      </c>
      <c r="J1031" s="1">
        <v>1854.49</v>
      </c>
      <c r="K1031" s="46"/>
      <c r="L1031" s="1">
        <v>1931.6982393485923</v>
      </c>
      <c r="M1031" s="1">
        <f>L1031-N1031</f>
        <v>57.3645331073335</v>
      </c>
      <c r="N1031" s="5">
        <v>1874.3337062412588</v>
      </c>
    </row>
    <row r="1032" spans="1:14" ht="11.65" customHeight="1">
      <c r="A1032" s="24">
        <v>961</v>
      </c>
      <c r="C1032" s="78">
        <v>364</v>
      </c>
      <c r="D1032" s="81" t="s">
        <v>302</v>
      </c>
      <c r="E1032" s="80"/>
      <c r="F1032" s="67" t="s">
        <v>668</v>
      </c>
      <c r="G1032" s="23" t="s">
        <v>128</v>
      </c>
      <c r="H1032" s="46"/>
      <c r="I1032" s="1">
        <v>34968333.639999904</v>
      </c>
      <c r="J1032" s="1">
        <v>10647855.82</v>
      </c>
      <c r="K1032" s="46"/>
      <c r="L1032" s="1">
        <v>37200521.717789963</v>
      </c>
      <c r="M1032" s="1">
        <f t="shared" si="5"/>
        <v>25978959.194145076</v>
      </c>
      <c r="N1032" s="5">
        <v>11221562.523644885</v>
      </c>
    </row>
    <row r="1033" spans="1:14" ht="11.65" customHeight="1">
      <c r="A1033" s="24">
        <v>962</v>
      </c>
      <c r="C1033" s="78">
        <v>365</v>
      </c>
      <c r="D1033" s="81" t="s">
        <v>303</v>
      </c>
      <c r="E1033" s="80"/>
      <c r="F1033" s="67" t="s">
        <v>668</v>
      </c>
      <c r="G1033" s="23" t="s">
        <v>128</v>
      </c>
      <c r="H1033" s="46"/>
      <c r="I1033" s="1">
        <v>19443714.209999979</v>
      </c>
      <c r="J1033" s="1">
        <v>6394131.8199999901</v>
      </c>
      <c r="K1033" s="46"/>
      <c r="L1033" s="1">
        <v>20985510.184400082</v>
      </c>
      <c r="M1033" s="1">
        <f t="shared" si="5"/>
        <v>14195113.060877033</v>
      </c>
      <c r="N1033" s="5">
        <v>6790397.12352305</v>
      </c>
    </row>
    <row r="1034" spans="1:14" ht="11.65" customHeight="1">
      <c r="A1034" s="24">
        <v>963</v>
      </c>
      <c r="C1034" s="78">
        <v>366</v>
      </c>
      <c r="D1034" s="81" t="s">
        <v>304</v>
      </c>
      <c r="E1034" s="79"/>
      <c r="F1034" s="67" t="s">
        <v>668</v>
      </c>
      <c r="G1034" s="23" t="s">
        <v>128</v>
      </c>
      <c r="H1034" s="46"/>
      <c r="I1034" s="1">
        <v>7883127.3900000006</v>
      </c>
      <c r="J1034" s="1">
        <v>3738285.95</v>
      </c>
      <c r="K1034" s="46"/>
      <c r="L1034" s="1">
        <v>8597997.1513834503</v>
      </c>
      <c r="M1034" s="1">
        <f t="shared" si="5"/>
        <v>4675978.6662895698</v>
      </c>
      <c r="N1034" s="5">
        <v>3922018.4850938809</v>
      </c>
    </row>
    <row r="1035" spans="1:14" ht="11.65" customHeight="1">
      <c r="A1035" s="24">
        <v>964</v>
      </c>
      <c r="C1035" s="78">
        <v>367</v>
      </c>
      <c r="D1035" s="81" t="s">
        <v>305</v>
      </c>
      <c r="E1035" s="79"/>
      <c r="F1035" s="67" t="s">
        <v>668</v>
      </c>
      <c r="G1035" s="23" t="s">
        <v>128</v>
      </c>
      <c r="H1035" s="46"/>
      <c r="I1035" s="1">
        <v>17848103.179999899</v>
      </c>
      <c r="J1035" s="1">
        <v>10691468.9599999</v>
      </c>
      <c r="K1035" s="46"/>
      <c r="L1035" s="1">
        <v>19554889.920761865</v>
      </c>
      <c r="M1035" s="1">
        <f t="shared" si="5"/>
        <v>8424750.4900206383</v>
      </c>
      <c r="N1035" s="5">
        <v>11130139.430741226</v>
      </c>
    </row>
    <row r="1036" spans="1:14" ht="11.65" customHeight="1">
      <c r="A1036" s="24">
        <v>965</v>
      </c>
      <c r="C1036" s="78">
        <v>368</v>
      </c>
      <c r="D1036" s="81" t="s">
        <v>306</v>
      </c>
      <c r="E1036" s="79"/>
      <c r="F1036" s="67" t="s">
        <v>668</v>
      </c>
      <c r="G1036" s="23" t="s">
        <v>128</v>
      </c>
      <c r="H1036" s="46"/>
      <c r="I1036" s="1">
        <v>28003627.159999888</v>
      </c>
      <c r="J1036" s="1">
        <v>8613379.6999999899</v>
      </c>
      <c r="K1036" s="46"/>
      <c r="L1036" s="1">
        <v>30605050.073226497</v>
      </c>
      <c r="M1036" s="1">
        <f t="shared" si="5"/>
        <v>21323064.631988481</v>
      </c>
      <c r="N1036" s="5">
        <v>9281985.4412380178</v>
      </c>
    </row>
    <row r="1037" spans="1:14" ht="11.65" customHeight="1">
      <c r="A1037" s="24">
        <v>966</v>
      </c>
      <c r="C1037" s="78">
        <v>369</v>
      </c>
      <c r="D1037" s="81" t="s">
        <v>307</v>
      </c>
      <c r="E1037" s="79"/>
      <c r="F1037" s="67" t="s">
        <v>668</v>
      </c>
      <c r="G1037" s="23" t="s">
        <v>128</v>
      </c>
      <c r="H1037" s="46"/>
      <c r="I1037" s="1">
        <v>12028083.629999999</v>
      </c>
      <c r="J1037" s="1">
        <v>3929291.8</v>
      </c>
      <c r="K1037" s="46"/>
      <c r="L1037" s="1">
        <v>13415262.617379026</v>
      </c>
      <c r="M1037" s="1">
        <f t="shared" si="5"/>
        <v>9129444.4600648284</v>
      </c>
      <c r="N1037" s="5">
        <v>4285818.1573141972</v>
      </c>
    </row>
    <row r="1038" spans="1:14" ht="11.65" customHeight="1">
      <c r="A1038" s="24">
        <v>967</v>
      </c>
      <c r="C1038" s="78">
        <v>370</v>
      </c>
      <c r="D1038" s="81" t="s">
        <v>308</v>
      </c>
      <c r="E1038" s="79"/>
      <c r="F1038" s="67" t="s">
        <v>668</v>
      </c>
      <c r="G1038" s="23" t="s">
        <v>128</v>
      </c>
      <c r="H1038" s="46"/>
      <c r="I1038" s="1">
        <v>6354815.9400000004</v>
      </c>
      <c r="J1038" s="1">
        <v>2477561.66</v>
      </c>
      <c r="K1038" s="46"/>
      <c r="L1038" s="1">
        <v>6790420.2569473386</v>
      </c>
      <c r="M1038" s="1">
        <f t="shared" si="5"/>
        <v>4200901.5807550661</v>
      </c>
      <c r="N1038" s="5">
        <v>2589518.6761922725</v>
      </c>
    </row>
    <row r="1039" spans="1:14" ht="11.65" customHeight="1">
      <c r="A1039" s="24">
        <v>968</v>
      </c>
      <c r="C1039" s="78">
        <v>371</v>
      </c>
      <c r="D1039" s="79" t="s">
        <v>309</v>
      </c>
      <c r="E1039" s="79"/>
      <c r="F1039" s="67" t="s">
        <v>668</v>
      </c>
      <c r="G1039" s="23" t="s">
        <v>128</v>
      </c>
      <c r="H1039" s="46"/>
      <c r="I1039" s="1">
        <v>489912.05</v>
      </c>
      <c r="J1039" s="1">
        <v>271070.49</v>
      </c>
      <c r="K1039" s="46"/>
      <c r="L1039" s="1">
        <v>510902.39938528906</v>
      </c>
      <c r="M1039" s="1">
        <f t="shared" si="5"/>
        <v>234437.06641752674</v>
      </c>
      <c r="N1039" s="5">
        <v>276465.33296776231</v>
      </c>
    </row>
    <row r="1040" spans="1:14" ht="11.65" customHeight="1">
      <c r="A1040" s="24">
        <v>969</v>
      </c>
      <c r="C1040" s="78">
        <v>372</v>
      </c>
      <c r="D1040" s="79" t="s">
        <v>310</v>
      </c>
      <c r="E1040" s="80"/>
      <c r="F1040" s="67" t="s">
        <v>668</v>
      </c>
      <c r="G1040" s="23" t="s">
        <v>128</v>
      </c>
      <c r="H1040" s="46"/>
      <c r="I1040" s="1">
        <v>0</v>
      </c>
      <c r="J1040" s="1">
        <v>0</v>
      </c>
      <c r="K1040" s="46"/>
      <c r="L1040" s="1">
        <v>0</v>
      </c>
      <c r="M1040" s="1">
        <f t="shared" si="5"/>
        <v>0</v>
      </c>
      <c r="N1040" s="5">
        <v>0</v>
      </c>
    </row>
    <row r="1041" spans="1:14" ht="11.65" customHeight="1">
      <c r="A1041" s="24">
        <v>970</v>
      </c>
      <c r="C1041" s="78">
        <v>373</v>
      </c>
      <c r="D1041" s="79" t="s">
        <v>311</v>
      </c>
      <c r="E1041" s="80"/>
      <c r="F1041" s="67" t="s">
        <v>668</v>
      </c>
      <c r="G1041" s="23" t="s">
        <v>128</v>
      </c>
      <c r="H1041" s="46"/>
      <c r="I1041" s="1">
        <v>2156361.89</v>
      </c>
      <c r="J1041" s="1">
        <v>1032287.65</v>
      </c>
      <c r="K1041" s="46"/>
      <c r="L1041" s="1">
        <v>2300902.9832220292</v>
      </c>
      <c r="M1041" s="1">
        <f t="shared" si="5"/>
        <v>1231466.0468519775</v>
      </c>
      <c r="N1041" s="5">
        <v>1069436.9363700517</v>
      </c>
    </row>
    <row r="1042" spans="1:14" ht="11.65" customHeight="1">
      <c r="A1042" s="24">
        <v>971</v>
      </c>
      <c r="C1042" s="67"/>
      <c r="H1042" s="46" t="s">
        <v>288</v>
      </c>
      <c r="I1042" s="6">
        <v>143308604.29999965</v>
      </c>
      <c r="J1042" s="6">
        <v>58007630.369999871</v>
      </c>
      <c r="K1042" s="46"/>
      <c r="L1042" s="6">
        <f>SUBTOTAL(9,L1028:L1041)</f>
        <v>156342381.81875515</v>
      </c>
      <c r="M1042" s="6">
        <f>SUBTOTAL(9,M1028:M1041)</f>
        <v>94984869.953227773</v>
      </c>
      <c r="N1042" s="6">
        <f>SUBTOTAL(9,N1028:N1041)</f>
        <v>61357511.865527377</v>
      </c>
    </row>
    <row r="1043" spans="1:14" ht="11.65" customHeight="1">
      <c r="A1043" s="24">
        <v>972</v>
      </c>
      <c r="C1043" s="67"/>
      <c r="H1043" s="46"/>
      <c r="I1043" s="1"/>
      <c r="J1043" s="1"/>
      <c r="K1043" s="46"/>
      <c r="L1043" s="1"/>
      <c r="M1043" s="1"/>
      <c r="N1043" s="1"/>
    </row>
    <row r="1044" spans="1:14" ht="11.65" customHeight="1">
      <c r="A1044" s="24">
        <v>973</v>
      </c>
      <c r="C1044" s="67" t="s">
        <v>312</v>
      </c>
      <c r="D1044" s="23" t="s">
        <v>313</v>
      </c>
      <c r="H1044" s="46"/>
      <c r="I1044" s="1"/>
      <c r="J1044" s="1"/>
      <c r="K1044" s="46"/>
      <c r="L1044" s="1"/>
      <c r="M1044" s="1"/>
      <c r="N1044" s="1"/>
    </row>
    <row r="1045" spans="1:14" ht="11.65" customHeight="1">
      <c r="A1045" s="24">
        <v>974</v>
      </c>
      <c r="C1045" s="67"/>
      <c r="F1045" s="67" t="s">
        <v>659</v>
      </c>
      <c r="G1045" s="23" t="s">
        <v>128</v>
      </c>
      <c r="H1045" s="46"/>
      <c r="I1045" s="1">
        <v>12138484.15</v>
      </c>
      <c r="J1045" s="1">
        <v>3820545.99</v>
      </c>
      <c r="K1045" s="46"/>
      <c r="L1045" s="1">
        <v>13449886.006822111</v>
      </c>
      <c r="M1045" s="1">
        <f t="shared" ref="M1045:M1051" si="6">L1045-N1045</f>
        <v>9236416.4211307149</v>
      </c>
      <c r="N1045" s="5">
        <v>4213469.5856913961</v>
      </c>
    </row>
    <row r="1046" spans="1:14" ht="11.65" customHeight="1">
      <c r="A1046" s="24">
        <v>975</v>
      </c>
      <c r="C1046" s="67"/>
      <c r="F1046" s="67" t="s">
        <v>678</v>
      </c>
      <c r="G1046" s="23" t="s">
        <v>132</v>
      </c>
      <c r="H1046" s="46"/>
      <c r="I1046" s="1">
        <v>248887.42</v>
      </c>
      <c r="J1046" s="1">
        <v>107406.57227149996</v>
      </c>
      <c r="K1046" s="46"/>
      <c r="L1046" s="1">
        <v>111992.40552473126</v>
      </c>
      <c r="M1046" s="1">
        <f t="shared" si="6"/>
        <v>63662.440121694104</v>
      </c>
      <c r="N1046" s="5">
        <v>48329.96540303716</v>
      </c>
    </row>
    <row r="1047" spans="1:14" ht="11.65" customHeight="1">
      <c r="A1047" s="24">
        <v>976</v>
      </c>
      <c r="C1047" s="67"/>
      <c r="F1047" s="67" t="s">
        <v>679</v>
      </c>
      <c r="G1047" s="23" t="s">
        <v>132</v>
      </c>
      <c r="H1047" s="46"/>
      <c r="I1047" s="1">
        <v>376405.82</v>
      </c>
      <c r="J1047" s="1">
        <v>162436.73106998819</v>
      </c>
      <c r="K1047" s="46"/>
      <c r="L1047" s="1">
        <v>133525.04892965691</v>
      </c>
      <c r="M1047" s="1">
        <f t="shared" si="6"/>
        <v>75902.73994385617</v>
      </c>
      <c r="N1047" s="5">
        <v>57622.308985800737</v>
      </c>
    </row>
    <row r="1048" spans="1:14" ht="11.65" customHeight="1">
      <c r="A1048" s="24">
        <v>977</v>
      </c>
      <c r="C1048" s="67"/>
      <c r="F1048" s="67" t="s">
        <v>571</v>
      </c>
      <c r="G1048" s="23" t="s">
        <v>130</v>
      </c>
      <c r="H1048" s="46"/>
      <c r="I1048" s="1">
        <v>21245.51</v>
      </c>
      <c r="J1048" s="1">
        <v>9125.6619533804351</v>
      </c>
      <c r="K1048" s="46"/>
      <c r="L1048" s="1">
        <v>17252.312878077424</v>
      </c>
      <c r="M1048" s="1">
        <f t="shared" si="6"/>
        <v>9841.8635530536194</v>
      </c>
      <c r="N1048" s="5">
        <v>7410.4493250238038</v>
      </c>
    </row>
    <row r="1049" spans="1:14" ht="11.65" customHeight="1">
      <c r="A1049" s="24">
        <v>978</v>
      </c>
      <c r="C1049" s="67"/>
      <c r="F1049" s="67" t="s">
        <v>665</v>
      </c>
      <c r="G1049" s="23" t="s">
        <v>129</v>
      </c>
      <c r="H1049" s="46"/>
      <c r="I1049" s="1">
        <v>1706446.48</v>
      </c>
      <c r="J1049" s="1">
        <v>851393.33993254288</v>
      </c>
      <c r="K1049" s="46"/>
      <c r="L1049" s="1">
        <v>1646564.0518209431</v>
      </c>
      <c r="M1049" s="1">
        <f t="shared" si="6"/>
        <v>825047.71133032709</v>
      </c>
      <c r="N1049" s="5">
        <v>821516.34049061604</v>
      </c>
    </row>
    <row r="1050" spans="1:14" ht="11.65" customHeight="1">
      <c r="A1050" s="24">
        <v>979</v>
      </c>
      <c r="C1050" s="67"/>
      <c r="F1050" s="67" t="s">
        <v>667</v>
      </c>
      <c r="G1050" s="23" t="s">
        <v>132</v>
      </c>
      <c r="H1050" s="46"/>
      <c r="I1050" s="1">
        <v>6152698.5099999905</v>
      </c>
      <c r="J1050" s="1">
        <v>2655177.4178826073</v>
      </c>
      <c r="K1050" s="46"/>
      <c r="L1050" s="1">
        <v>6607146.5052774325</v>
      </c>
      <c r="M1050" s="1">
        <f t="shared" si="6"/>
        <v>3755853.5045003388</v>
      </c>
      <c r="N1050" s="5">
        <v>2851293.0007770937</v>
      </c>
    </row>
    <row r="1051" spans="1:14" ht="11.65" customHeight="1">
      <c r="A1051" s="24">
        <v>980</v>
      </c>
      <c r="C1051" s="67"/>
      <c r="F1051" s="67" t="s">
        <v>660</v>
      </c>
      <c r="G1051" s="23" t="s">
        <v>131</v>
      </c>
      <c r="H1051" s="46"/>
      <c r="I1051" s="1">
        <v>14631939.089999963</v>
      </c>
      <c r="J1051" s="1">
        <v>6270313.5444265865</v>
      </c>
      <c r="K1051" s="46"/>
      <c r="L1051" s="1">
        <v>14278524.687538499</v>
      </c>
      <c r="M1051" s="1">
        <f t="shared" si="6"/>
        <v>8155326.0896325456</v>
      </c>
      <c r="N1051" s="5">
        <v>6123198.5979059534</v>
      </c>
    </row>
    <row r="1052" spans="1:14" ht="11.65" customHeight="1">
      <c r="A1052" s="24">
        <v>981</v>
      </c>
      <c r="C1052" s="67"/>
      <c r="F1052" s="67" t="s">
        <v>571</v>
      </c>
      <c r="G1052" s="23" t="s">
        <v>132</v>
      </c>
      <c r="H1052" s="46"/>
      <c r="I1052" s="1">
        <v>6009.94</v>
      </c>
      <c r="J1052" s="1">
        <v>2593.5704382221425</v>
      </c>
      <c r="K1052" s="46"/>
      <c r="L1052" s="1">
        <v>6539.2288443474226</v>
      </c>
      <c r="M1052" s="1">
        <f>L1052-N1052</f>
        <v>3717.245493520456</v>
      </c>
      <c r="N1052" s="5">
        <v>2821.9833508269667</v>
      </c>
    </row>
    <row r="1053" spans="1:14" ht="11.65" customHeight="1">
      <c r="A1053" s="24">
        <v>982</v>
      </c>
      <c r="C1053" s="67"/>
      <c r="F1053" s="67" t="s">
        <v>571</v>
      </c>
      <c r="G1053" s="23" t="s">
        <v>132</v>
      </c>
      <c r="H1053" s="46"/>
      <c r="I1053" s="1">
        <v>139134.07</v>
      </c>
      <c r="J1053" s="1">
        <v>60042.864138665318</v>
      </c>
      <c r="K1053" s="46"/>
      <c r="L1053" s="1">
        <v>112183.8169288908</v>
      </c>
      <c r="M1053" s="1">
        <f>L1053-N1053</f>
        <v>63771.248544897629</v>
      </c>
      <c r="N1053" s="5">
        <v>48412.568383993166</v>
      </c>
    </row>
    <row r="1054" spans="1:14" ht="11.65" customHeight="1">
      <c r="A1054" s="24">
        <v>983</v>
      </c>
      <c r="C1054" s="67"/>
      <c r="H1054" s="46" t="s">
        <v>288</v>
      </c>
      <c r="I1054" s="6">
        <v>35421250.989999957</v>
      </c>
      <c r="J1054" s="6">
        <v>13939035.692113493</v>
      </c>
      <c r="K1054" s="46"/>
      <c r="L1054" s="6">
        <f>SUBTOTAL(9,L1045:L1053)</f>
        <v>36363614.06456469</v>
      </c>
      <c r="M1054" s="6">
        <f>SUBTOTAL(9,M1045:M1053)</f>
        <v>22189539.264250945</v>
      </c>
      <c r="N1054" s="6">
        <f>SUBTOTAL(9,N1045:N1053)</f>
        <v>14174074.800313741</v>
      </c>
    </row>
    <row r="1055" spans="1:14" ht="11.65" customHeight="1">
      <c r="A1055" s="24">
        <v>984</v>
      </c>
      <c r="C1055" s="67"/>
      <c r="H1055" s="46"/>
      <c r="I1055" s="1"/>
      <c r="J1055" s="1"/>
      <c r="K1055" s="46"/>
      <c r="L1055" s="1"/>
      <c r="M1055" s="1"/>
      <c r="N1055" s="1"/>
    </row>
    <row r="1056" spans="1:14" ht="11.65" customHeight="1">
      <c r="A1056" s="24">
        <v>985</v>
      </c>
      <c r="C1056" s="67" t="s">
        <v>314</v>
      </c>
      <c r="D1056" s="23" t="s">
        <v>315</v>
      </c>
      <c r="H1056" s="46"/>
      <c r="I1056" s="1"/>
      <c r="J1056" s="1"/>
      <c r="K1056" s="46"/>
      <c r="L1056" s="1"/>
      <c r="M1056" s="1"/>
      <c r="N1056" s="1"/>
    </row>
    <row r="1057" spans="1:14" ht="11.65" customHeight="1">
      <c r="A1057" s="24">
        <v>986</v>
      </c>
      <c r="C1057" s="67"/>
      <c r="F1057" s="67" t="s">
        <v>667</v>
      </c>
      <c r="G1057" s="23" t="s">
        <v>132</v>
      </c>
      <c r="H1057" s="46"/>
      <c r="I1057" s="1">
        <v>0</v>
      </c>
      <c r="J1057" s="1">
        <v>0</v>
      </c>
      <c r="K1057" s="46"/>
      <c r="L1057" s="1">
        <v>0</v>
      </c>
      <c r="M1057" s="1">
        <f>L1057-N1057</f>
        <v>0</v>
      </c>
      <c r="N1057" s="5">
        <v>0</v>
      </c>
    </row>
    <row r="1058" spans="1:14" ht="11.65" customHeight="1">
      <c r="A1058" s="24">
        <v>987</v>
      </c>
      <c r="C1058" s="67"/>
      <c r="H1058" s="46" t="s">
        <v>288</v>
      </c>
      <c r="I1058" s="6">
        <v>0</v>
      </c>
      <c r="J1058" s="6">
        <v>0</v>
      </c>
      <c r="K1058" s="46"/>
      <c r="L1058" s="6">
        <f>SUBTOTAL(9,L1057:L1057)</f>
        <v>0</v>
      </c>
      <c r="M1058" s="6">
        <f>SUBTOTAL(9,M1057:M1057)</f>
        <v>0</v>
      </c>
      <c r="N1058" s="6">
        <f>SUBTOTAL(9,N1057:N1057)</f>
        <v>0</v>
      </c>
    </row>
    <row r="1059" spans="1:14" ht="11.65" customHeight="1">
      <c r="A1059" s="24">
        <v>988</v>
      </c>
      <c r="C1059" s="67"/>
      <c r="H1059" s="46"/>
      <c r="I1059" s="1"/>
      <c r="J1059" s="1"/>
      <c r="K1059" s="46"/>
      <c r="L1059" s="1"/>
      <c r="M1059" s="1"/>
      <c r="N1059" s="1"/>
    </row>
    <row r="1060" spans="1:14" ht="11.65" customHeight="1">
      <c r="A1060" s="24">
        <v>989</v>
      </c>
      <c r="C1060" s="67" t="s">
        <v>316</v>
      </c>
      <c r="D1060" s="23" t="s">
        <v>317</v>
      </c>
      <c r="H1060" s="46"/>
      <c r="I1060" s="1"/>
      <c r="J1060" s="1"/>
      <c r="K1060" s="46"/>
      <c r="L1060" s="1"/>
      <c r="M1060" s="1"/>
      <c r="N1060" s="1"/>
    </row>
    <row r="1061" spans="1:14" ht="11.65" customHeight="1">
      <c r="A1061" s="24">
        <v>990</v>
      </c>
      <c r="C1061" s="67"/>
      <c r="F1061" s="67" t="s">
        <v>571</v>
      </c>
      <c r="G1061" s="23" t="s">
        <v>130</v>
      </c>
      <c r="H1061" s="46"/>
      <c r="I1061" s="1">
        <v>0</v>
      </c>
      <c r="J1061" s="1">
        <v>0</v>
      </c>
      <c r="K1061" s="46"/>
      <c r="L1061" s="1">
        <v>0</v>
      </c>
      <c r="M1061" s="1">
        <f>L1061-N1061</f>
        <v>0</v>
      </c>
      <c r="N1061" s="5">
        <v>0</v>
      </c>
    </row>
    <row r="1062" spans="1:14" ht="11.65" customHeight="1">
      <c r="A1062" s="24">
        <v>991</v>
      </c>
      <c r="C1062" s="67"/>
      <c r="H1062" s="46" t="s">
        <v>288</v>
      </c>
      <c r="I1062" s="6">
        <v>0</v>
      </c>
      <c r="J1062" s="6">
        <v>0</v>
      </c>
      <c r="K1062" s="46"/>
      <c r="L1062" s="6">
        <f>SUBTOTAL(9,L1061)</f>
        <v>0</v>
      </c>
      <c r="M1062" s="6">
        <f>SUBTOTAL(9,M1061)</f>
        <v>0</v>
      </c>
      <c r="N1062" s="6">
        <f>SUBTOTAL(9,N1061)</f>
        <v>0</v>
      </c>
    </row>
    <row r="1063" spans="1:14" ht="11.65" customHeight="1">
      <c r="A1063" s="24">
        <v>992</v>
      </c>
      <c r="C1063" s="67"/>
      <c r="H1063" s="46"/>
      <c r="I1063" s="1"/>
      <c r="J1063" s="1"/>
      <c r="K1063" s="46"/>
      <c r="L1063" s="1"/>
      <c r="M1063" s="1"/>
      <c r="N1063" s="1"/>
    </row>
    <row r="1064" spans="1:14" ht="11.65" customHeight="1">
      <c r="A1064" s="24">
        <v>993</v>
      </c>
      <c r="C1064" s="67" t="s">
        <v>318</v>
      </c>
      <c r="D1064" s="23" t="s">
        <v>319</v>
      </c>
      <c r="H1064" s="46"/>
      <c r="I1064" s="1"/>
      <c r="J1064" s="1"/>
      <c r="K1064" s="46"/>
      <c r="L1064" s="1"/>
      <c r="M1064" s="1"/>
      <c r="N1064" s="1"/>
    </row>
    <row r="1065" spans="1:14" ht="11.65" customHeight="1">
      <c r="A1065" s="24">
        <v>994</v>
      </c>
      <c r="C1065" s="67"/>
      <c r="F1065" s="67" t="s">
        <v>571</v>
      </c>
      <c r="G1065" s="23" t="s">
        <v>132</v>
      </c>
      <c r="H1065" s="46"/>
      <c r="I1065" s="1">
        <v>0</v>
      </c>
      <c r="J1065" s="1">
        <v>0</v>
      </c>
      <c r="K1065" s="46"/>
      <c r="L1065" s="1">
        <v>0</v>
      </c>
      <c r="M1065" s="1">
        <f>L1065-N1065</f>
        <v>0</v>
      </c>
      <c r="N1065" s="5">
        <v>0</v>
      </c>
    </row>
    <row r="1066" spans="1:14" ht="11.65" customHeight="1">
      <c r="A1066" s="24">
        <v>995</v>
      </c>
      <c r="C1066" s="67"/>
      <c r="F1066" s="67" t="s">
        <v>571</v>
      </c>
      <c r="G1066" s="23" t="s">
        <v>132</v>
      </c>
      <c r="H1066" s="46"/>
      <c r="I1066" s="1">
        <v>0</v>
      </c>
      <c r="J1066" s="1">
        <v>0</v>
      </c>
      <c r="K1066" s="46"/>
      <c r="L1066" s="1">
        <v>0</v>
      </c>
      <c r="M1066" s="1">
        <f>L1066-N1066</f>
        <v>0</v>
      </c>
      <c r="N1066" s="5">
        <v>0</v>
      </c>
    </row>
    <row r="1067" spans="1:14" ht="11.65" customHeight="1">
      <c r="A1067" s="24">
        <v>996</v>
      </c>
      <c r="C1067" s="67"/>
      <c r="H1067" s="46" t="s">
        <v>288</v>
      </c>
      <c r="I1067" s="6">
        <v>0</v>
      </c>
      <c r="J1067" s="6">
        <v>0</v>
      </c>
      <c r="K1067" s="46"/>
      <c r="L1067" s="6">
        <f>SUBTOTAL(9,L1065:L1066)</f>
        <v>0</v>
      </c>
      <c r="M1067" s="6">
        <f>SUBTOTAL(9,M1065:M1066)</f>
        <v>0</v>
      </c>
      <c r="N1067" s="6">
        <f>SUBTOTAL(9,N1065:N1066)</f>
        <v>0</v>
      </c>
    </row>
    <row r="1068" spans="1:14" ht="11.65" customHeight="1">
      <c r="A1068" s="24">
        <v>997</v>
      </c>
      <c r="C1068" s="67">
        <v>4031</v>
      </c>
      <c r="D1068" s="41" t="s">
        <v>320</v>
      </c>
      <c r="E1068" s="41"/>
      <c r="G1068" s="41"/>
      <c r="H1068" s="44"/>
      <c r="I1068" s="4"/>
      <c r="J1068" s="4"/>
      <c r="K1068" s="44"/>
      <c r="L1068" s="4"/>
      <c r="M1068" s="4"/>
      <c r="N1068" s="4"/>
    </row>
    <row r="1069" spans="1:14" ht="11.65" customHeight="1">
      <c r="A1069" s="24">
        <v>998</v>
      </c>
      <c r="C1069" s="67"/>
      <c r="D1069" s="41"/>
      <c r="E1069" s="41"/>
      <c r="F1069" s="67" t="s">
        <v>571</v>
      </c>
      <c r="G1069" s="23" t="s">
        <v>128</v>
      </c>
      <c r="H1069" s="46"/>
      <c r="I1069" s="1">
        <v>0</v>
      </c>
      <c r="J1069" s="1">
        <v>0</v>
      </c>
      <c r="K1069" s="46"/>
      <c r="L1069" s="1">
        <v>0</v>
      </c>
      <c r="M1069" s="1">
        <f>L1069-N1069</f>
        <v>0</v>
      </c>
      <c r="N1069" s="5">
        <v>0</v>
      </c>
    </row>
    <row r="1070" spans="1:14" ht="11.65" customHeight="1">
      <c r="A1070" s="24">
        <v>999</v>
      </c>
      <c r="C1070" s="67"/>
      <c r="D1070" s="41"/>
      <c r="E1070" s="41"/>
      <c r="F1070" s="23" t="s">
        <v>1</v>
      </c>
      <c r="H1070" s="46" t="s">
        <v>288</v>
      </c>
      <c r="I1070" s="6">
        <v>0</v>
      </c>
      <c r="J1070" s="6">
        <v>0</v>
      </c>
      <c r="K1070" s="46"/>
      <c r="L1070" s="6">
        <f>SUBTOTAL(9,L1069)</f>
        <v>0</v>
      </c>
      <c r="M1070" s="6">
        <f>SUBTOTAL(9,M1069)</f>
        <v>0</v>
      </c>
      <c r="N1070" s="6">
        <f>SUBTOTAL(9,N1069)</f>
        <v>0</v>
      </c>
    </row>
    <row r="1071" spans="1:14" ht="11.65" customHeight="1">
      <c r="A1071" s="24">
        <v>1000</v>
      </c>
      <c r="C1071" s="67"/>
      <c r="D1071" s="41"/>
      <c r="E1071" s="41"/>
      <c r="F1071" s="23" t="s">
        <v>1</v>
      </c>
      <c r="G1071" s="41"/>
      <c r="H1071" s="44"/>
      <c r="I1071" s="4"/>
      <c r="J1071" s="4"/>
      <c r="K1071" s="44"/>
      <c r="L1071" s="4"/>
      <c r="M1071" s="4"/>
      <c r="N1071" s="4"/>
    </row>
    <row r="1072" spans="1:14" ht="11.65" customHeight="1">
      <c r="A1072" s="24">
        <v>1001</v>
      </c>
      <c r="C1072" s="67"/>
      <c r="D1072" s="41"/>
      <c r="E1072" s="41"/>
      <c r="G1072" s="41"/>
      <c r="H1072" s="44"/>
      <c r="I1072" s="4"/>
      <c r="J1072" s="4"/>
      <c r="K1072" s="44"/>
      <c r="L1072" s="4"/>
      <c r="M1072" s="4"/>
      <c r="N1072" s="4"/>
    </row>
    <row r="1073" spans="1:14" ht="11.65" customHeight="1" thickBot="1">
      <c r="A1073" s="24">
        <v>1002</v>
      </c>
      <c r="C1073" s="68" t="s">
        <v>321</v>
      </c>
      <c r="H1073" s="69" t="s">
        <v>288</v>
      </c>
      <c r="I1073" s="8">
        <v>515564332.69999939</v>
      </c>
      <c r="J1073" s="8">
        <v>217306510.45067292</v>
      </c>
      <c r="K1073" s="69"/>
      <c r="L1073" s="8">
        <f>SUBTOTAL(9,L995:L1072)</f>
        <v>566991672.15369046</v>
      </c>
      <c r="M1073" s="8">
        <f>SUBTOTAL(9,M995:M1072)</f>
        <v>329938295.68215793</v>
      </c>
      <c r="N1073" s="8">
        <f>SUBTOTAL(9,N995:N1072)</f>
        <v>237053376.47153229</v>
      </c>
    </row>
    <row r="1074" spans="1:14" ht="11.65" customHeight="1" thickTop="1">
      <c r="A1074" s="24">
        <v>1003</v>
      </c>
      <c r="C1074" s="68"/>
      <c r="H1074" s="69"/>
      <c r="I1074" s="3"/>
      <c r="J1074" s="3"/>
      <c r="K1074" s="69"/>
      <c r="L1074" s="3"/>
      <c r="M1074" s="1"/>
      <c r="N1074" s="1"/>
    </row>
    <row r="1075" spans="1:14" ht="11.65" customHeight="1">
      <c r="A1075" s="24">
        <v>1004</v>
      </c>
      <c r="C1075" s="67" t="s">
        <v>322</v>
      </c>
      <c r="E1075" s="67" t="s">
        <v>128</v>
      </c>
      <c r="H1075" s="46"/>
      <c r="I1075" s="1">
        <v>155447088.44999966</v>
      </c>
      <c r="J1075" s="1">
        <v>61828176.359999873</v>
      </c>
      <c r="K1075" s="46"/>
      <c r="L1075" s="1">
        <v>169792267.82557726</v>
      </c>
      <c r="M1075" s="1">
        <f t="shared" ref="M1075:M1081" si="7">L1075-N1075</f>
        <v>104221286.37435849</v>
      </c>
      <c r="N1075" s="5">
        <v>65570981.451218769</v>
      </c>
    </row>
    <row r="1076" spans="1:14" ht="11.65" customHeight="1">
      <c r="A1076" s="24">
        <v>1005</v>
      </c>
      <c r="C1076" s="67"/>
      <c r="E1076" s="23" t="s">
        <v>133</v>
      </c>
      <c r="H1076" s="46"/>
      <c r="I1076" s="1">
        <v>0</v>
      </c>
      <c r="J1076" s="1">
        <v>0</v>
      </c>
      <c r="K1076" s="46"/>
      <c r="L1076" s="1">
        <v>0</v>
      </c>
      <c r="M1076" s="1">
        <f t="shared" si="7"/>
        <v>0</v>
      </c>
      <c r="N1076" s="5">
        <v>0</v>
      </c>
    </row>
    <row r="1077" spans="1:14" ht="11.65" customHeight="1">
      <c r="A1077" s="24">
        <v>1006</v>
      </c>
      <c r="C1077" s="67"/>
      <c r="E1077" s="23" t="s">
        <v>211</v>
      </c>
      <c r="H1077" s="46"/>
      <c r="I1077" s="1">
        <v>0</v>
      </c>
      <c r="J1077" s="1">
        <v>0</v>
      </c>
      <c r="K1077" s="46"/>
      <c r="L1077" s="1">
        <v>0</v>
      </c>
      <c r="M1077" s="1">
        <f t="shared" si="7"/>
        <v>0</v>
      </c>
      <c r="N1077" s="5">
        <v>0</v>
      </c>
    </row>
    <row r="1078" spans="1:14" ht="11.65" customHeight="1">
      <c r="A1078" s="24">
        <v>1007</v>
      </c>
      <c r="C1078" s="67"/>
      <c r="E1078" s="23" t="s">
        <v>132</v>
      </c>
      <c r="H1078" s="46"/>
      <c r="I1078" s="1">
        <v>343757613.16999978</v>
      </c>
      <c r="J1078" s="1">
        <v>148347501.54436052</v>
      </c>
      <c r="K1078" s="46"/>
      <c r="L1078" s="1">
        <v>381257063.27587551</v>
      </c>
      <c r="M1078" s="1">
        <f t="shared" si="7"/>
        <v>216726793.64328361</v>
      </c>
      <c r="N1078" s="5">
        <v>164530269.6325919</v>
      </c>
    </row>
    <row r="1079" spans="1:14" ht="11.65" customHeight="1">
      <c r="A1079" s="24">
        <v>1008</v>
      </c>
      <c r="C1079" s="67"/>
      <c r="E1079" s="23" t="s">
        <v>131</v>
      </c>
      <c r="H1079" s="46"/>
      <c r="I1079" s="1">
        <v>14631939.089999963</v>
      </c>
      <c r="J1079" s="1">
        <v>6270313.5444265865</v>
      </c>
      <c r="K1079" s="46"/>
      <c r="L1079" s="1">
        <v>14278524.687538499</v>
      </c>
      <c r="M1079" s="1">
        <f t="shared" si="7"/>
        <v>8155326.0896325456</v>
      </c>
      <c r="N1079" s="5">
        <v>6123198.5979059534</v>
      </c>
    </row>
    <row r="1080" spans="1:14" ht="11.65" customHeight="1">
      <c r="A1080" s="24">
        <v>1009</v>
      </c>
      <c r="C1080" s="67"/>
      <c r="E1080" s="23" t="s">
        <v>129</v>
      </c>
      <c r="H1080" s="46"/>
      <c r="I1080" s="1">
        <v>1706446.48</v>
      </c>
      <c r="J1080" s="1">
        <v>851393.33993254288</v>
      </c>
      <c r="K1080" s="46"/>
      <c r="L1080" s="1">
        <v>1646564.0518209431</v>
      </c>
      <c r="M1080" s="1">
        <f t="shared" si="7"/>
        <v>825047.71133032709</v>
      </c>
      <c r="N1080" s="5">
        <v>821516.34049061604</v>
      </c>
    </row>
    <row r="1081" spans="1:14" ht="11.65" customHeight="1">
      <c r="A1081" s="24">
        <v>1010</v>
      </c>
      <c r="C1081" s="67"/>
      <c r="E1081" s="23" t="s">
        <v>130</v>
      </c>
      <c r="H1081" s="46"/>
      <c r="I1081" s="1">
        <v>21245.51</v>
      </c>
      <c r="J1081" s="1">
        <v>9125.6619533804351</v>
      </c>
      <c r="K1081" s="46"/>
      <c r="L1081" s="1">
        <v>17252.312878077424</v>
      </c>
      <c r="M1081" s="1">
        <f t="shared" si="7"/>
        <v>9841.8635530536194</v>
      </c>
      <c r="N1081" s="5">
        <v>7410.4493250238038</v>
      </c>
    </row>
    <row r="1082" spans="1:14" ht="11.65" customHeight="1">
      <c r="A1082" s="24">
        <v>1011</v>
      </c>
      <c r="C1082" s="67"/>
      <c r="E1082" s="23" t="s">
        <v>216</v>
      </c>
      <c r="H1082" s="46"/>
      <c r="I1082" s="1">
        <v>0</v>
      </c>
      <c r="J1082" s="1">
        <v>0</v>
      </c>
      <c r="K1082" s="46"/>
      <c r="L1082" s="1">
        <v>0</v>
      </c>
      <c r="M1082" s="1">
        <f>L1082-N1082</f>
        <v>0</v>
      </c>
      <c r="N1082" s="5">
        <v>0</v>
      </c>
    </row>
    <row r="1083" spans="1:14" ht="11.65" customHeight="1">
      <c r="A1083" s="24">
        <v>1012</v>
      </c>
      <c r="C1083" s="67"/>
      <c r="E1083" s="23" t="s">
        <v>213</v>
      </c>
      <c r="H1083" s="46"/>
      <c r="I1083" s="1">
        <v>0</v>
      </c>
      <c r="J1083" s="1">
        <v>0</v>
      </c>
      <c r="K1083" s="46"/>
      <c r="L1083" s="1">
        <v>0</v>
      </c>
      <c r="M1083" s="1">
        <f>L1083-N1083</f>
        <v>0</v>
      </c>
      <c r="N1083" s="5">
        <v>0</v>
      </c>
    </row>
    <row r="1084" spans="1:14" ht="11.65" customHeight="1" thickBot="1">
      <c r="A1084" s="24">
        <v>1013</v>
      </c>
      <c r="C1084" s="67" t="s">
        <v>323</v>
      </c>
      <c r="H1084" s="46" t="s">
        <v>1</v>
      </c>
      <c r="I1084" s="13">
        <v>515564332.69999939</v>
      </c>
      <c r="J1084" s="13">
        <v>217306510.45067289</v>
      </c>
      <c r="K1084" s="46"/>
      <c r="L1084" s="13">
        <f>SUM(L1075:L1083)</f>
        <v>566991672.15369046</v>
      </c>
      <c r="M1084" s="13">
        <f>SUM(M1075:M1083)</f>
        <v>329938295.68215805</v>
      </c>
      <c r="N1084" s="13">
        <f>SUM(N1075:N1083)</f>
        <v>237053376.47153229</v>
      </c>
    </row>
    <row r="1085" spans="1:14" ht="11.65" customHeight="1" thickTop="1">
      <c r="A1085" s="24">
        <v>1014</v>
      </c>
      <c r="C1085" s="67"/>
      <c r="H1085" s="46"/>
      <c r="I1085" s="1"/>
      <c r="J1085" s="1"/>
      <c r="K1085" s="46"/>
      <c r="L1085" s="1"/>
      <c r="M1085" s="1"/>
      <c r="N1085" s="1"/>
    </row>
    <row r="1086" spans="1:14" ht="11.65" customHeight="1">
      <c r="A1086" s="24">
        <v>1015</v>
      </c>
      <c r="C1086" s="67" t="s">
        <v>324</v>
      </c>
      <c r="D1086" s="23" t="s">
        <v>325</v>
      </c>
      <c r="H1086" s="46"/>
      <c r="I1086" s="1"/>
      <c r="J1086" s="1"/>
      <c r="K1086" s="46"/>
      <c r="L1086" s="1"/>
      <c r="M1086" s="1"/>
      <c r="N1086" s="1"/>
    </row>
    <row r="1087" spans="1:14" ht="11.65" customHeight="1">
      <c r="A1087" s="24">
        <v>1016</v>
      </c>
      <c r="C1087" s="67"/>
      <c r="F1087" s="67" t="s">
        <v>661</v>
      </c>
      <c r="G1087" s="23" t="s">
        <v>128</v>
      </c>
      <c r="H1087" s="46"/>
      <c r="I1087" s="1">
        <v>1672594.9999999998</v>
      </c>
      <c r="J1087" s="1">
        <v>799.41</v>
      </c>
      <c r="K1087" s="46"/>
      <c r="L1087" s="1">
        <v>1108764.6744364221</v>
      </c>
      <c r="M1087" s="1">
        <f t="shared" ref="M1087:M1092" si="8">L1087-N1087</f>
        <v>1108036.7844364222</v>
      </c>
      <c r="N1087" s="5">
        <v>727.89</v>
      </c>
    </row>
    <row r="1088" spans="1:14" ht="11.65" customHeight="1">
      <c r="A1088" s="24">
        <v>1017</v>
      </c>
      <c r="C1088" s="67"/>
      <c r="F1088" s="67" t="s">
        <v>664</v>
      </c>
      <c r="G1088" s="23" t="s">
        <v>132</v>
      </c>
      <c r="H1088" s="46"/>
      <c r="I1088" s="1">
        <v>0</v>
      </c>
      <c r="J1088" s="1">
        <v>0</v>
      </c>
      <c r="K1088" s="46"/>
      <c r="L1088" s="1">
        <v>0</v>
      </c>
      <c r="M1088" s="1">
        <f t="shared" si="8"/>
        <v>0</v>
      </c>
      <c r="N1088" s="5">
        <v>0</v>
      </c>
    </row>
    <row r="1089" spans="1:14" ht="11.65" customHeight="1">
      <c r="A1089" s="24">
        <v>1018</v>
      </c>
      <c r="C1089" s="67"/>
      <c r="F1089" s="67" t="s">
        <v>660</v>
      </c>
      <c r="G1089" s="23" t="s">
        <v>131</v>
      </c>
      <c r="H1089" s="46"/>
      <c r="I1089" s="1">
        <v>1265577.4099999999</v>
      </c>
      <c r="J1089" s="1">
        <v>542345.55834549607</v>
      </c>
      <c r="K1089" s="46"/>
      <c r="L1089" s="1">
        <v>1259258.4779669174</v>
      </c>
      <c r="M1089" s="1">
        <f t="shared" si="8"/>
        <v>719238.41879247944</v>
      </c>
      <c r="N1089" s="5">
        <v>540020.05917443801</v>
      </c>
    </row>
    <row r="1090" spans="1:14" ht="11.65" customHeight="1">
      <c r="A1090" s="24">
        <v>1019</v>
      </c>
      <c r="C1090" s="67"/>
      <c r="F1090" s="67" t="s">
        <v>663</v>
      </c>
      <c r="G1090" s="23" t="s">
        <v>132</v>
      </c>
      <c r="H1090" s="46"/>
      <c r="I1090" s="1">
        <v>0</v>
      </c>
      <c r="J1090" s="1">
        <v>0</v>
      </c>
      <c r="K1090" s="46"/>
      <c r="L1090" s="1">
        <v>0</v>
      </c>
      <c r="M1090" s="1">
        <f t="shared" si="8"/>
        <v>0</v>
      </c>
      <c r="N1090" s="5">
        <v>0</v>
      </c>
    </row>
    <row r="1091" spans="1:14" ht="11.65" customHeight="1">
      <c r="A1091" s="24">
        <v>1020</v>
      </c>
      <c r="C1091" s="67"/>
      <c r="F1091" s="67" t="s">
        <v>665</v>
      </c>
      <c r="G1091" s="23" t="s">
        <v>129</v>
      </c>
      <c r="H1091" s="46"/>
      <c r="I1091" s="1">
        <v>270081.91999999998</v>
      </c>
      <c r="J1091" s="1">
        <v>134751.33889003881</v>
      </c>
      <c r="K1091" s="46"/>
      <c r="L1091" s="1">
        <v>273367.04027337721</v>
      </c>
      <c r="M1091" s="1">
        <f t="shared" si="8"/>
        <v>136976.66403032938</v>
      </c>
      <c r="N1091" s="5">
        <v>136390.37624304782</v>
      </c>
    </row>
    <row r="1092" spans="1:14" ht="11.65" customHeight="1">
      <c r="A1092" s="24">
        <v>1021</v>
      </c>
      <c r="C1092" s="67"/>
      <c r="F1092" s="67" t="s">
        <v>662</v>
      </c>
      <c r="G1092" s="23" t="s">
        <v>132</v>
      </c>
      <c r="H1092" s="46"/>
      <c r="I1092" s="1">
        <v>0</v>
      </c>
      <c r="J1092" s="1">
        <v>0</v>
      </c>
      <c r="K1092" s="46"/>
      <c r="L1092" s="1">
        <v>0</v>
      </c>
      <c r="M1092" s="1">
        <f t="shared" si="8"/>
        <v>0</v>
      </c>
      <c r="N1092" s="5">
        <v>0</v>
      </c>
    </row>
    <row r="1093" spans="1:14" ht="11.65" customHeight="1">
      <c r="A1093" s="24">
        <v>1022</v>
      </c>
      <c r="C1093" s="67"/>
      <c r="H1093" s="46" t="s">
        <v>326</v>
      </c>
      <c r="I1093" s="6">
        <v>3208254.3299999996</v>
      </c>
      <c r="J1093" s="6">
        <v>677896.30723553488</v>
      </c>
      <c r="K1093" s="46"/>
      <c r="L1093" s="6">
        <f>SUBTOTAL(9,L1087:L1092)</f>
        <v>2641390.1926767169</v>
      </c>
      <c r="M1093" s="6">
        <f>SUBTOTAL(9,M1087:M1092)</f>
        <v>1964251.8672592309</v>
      </c>
      <c r="N1093" s="6">
        <f>SUBTOTAL(9,N1087:N1092)</f>
        <v>677138.32541748579</v>
      </c>
    </row>
    <row r="1094" spans="1:14" ht="11.65" customHeight="1">
      <c r="A1094" s="24">
        <v>1023</v>
      </c>
      <c r="C1094" s="67"/>
      <c r="H1094" s="46"/>
      <c r="I1094" s="1"/>
      <c r="J1094" s="1"/>
      <c r="K1094" s="46"/>
      <c r="L1094" s="1"/>
      <c r="M1094" s="1"/>
      <c r="N1094" s="1"/>
    </row>
    <row r="1095" spans="1:14" ht="11.65" customHeight="1">
      <c r="A1095" s="24">
        <v>1024</v>
      </c>
      <c r="C1095" s="67" t="s">
        <v>327</v>
      </c>
      <c r="D1095" s="23" t="s">
        <v>328</v>
      </c>
      <c r="H1095" s="46"/>
      <c r="I1095" s="1"/>
      <c r="J1095" s="1"/>
      <c r="K1095" s="46"/>
      <c r="L1095" s="1"/>
      <c r="M1095" s="1"/>
      <c r="N1095" s="1"/>
    </row>
    <row r="1096" spans="1:14" ht="11.65" customHeight="1">
      <c r="A1096" s="24">
        <v>1025</v>
      </c>
      <c r="C1096" s="67"/>
      <c r="F1096" s="67" t="s">
        <v>571</v>
      </c>
      <c r="G1096" s="23" t="s">
        <v>132</v>
      </c>
      <c r="H1096" s="46"/>
      <c r="I1096" s="1">
        <v>0</v>
      </c>
      <c r="J1096" s="1">
        <v>0</v>
      </c>
      <c r="K1096" s="46"/>
      <c r="L1096" s="1">
        <v>0</v>
      </c>
      <c r="M1096" s="1">
        <f>L1096-N1096</f>
        <v>0</v>
      </c>
      <c r="N1096" s="5">
        <v>0</v>
      </c>
    </row>
    <row r="1097" spans="1:14" ht="11.65" customHeight="1">
      <c r="A1097" s="24">
        <v>1026</v>
      </c>
      <c r="C1097" s="67"/>
      <c r="F1097" s="67" t="s">
        <v>571</v>
      </c>
      <c r="G1097" s="23" t="s">
        <v>132</v>
      </c>
      <c r="H1097" s="46"/>
      <c r="I1097" s="1">
        <v>0</v>
      </c>
      <c r="J1097" s="1">
        <v>0</v>
      </c>
      <c r="K1097" s="46"/>
      <c r="L1097" s="1">
        <v>0</v>
      </c>
      <c r="M1097" s="1">
        <f>L1097-N1097</f>
        <v>0</v>
      </c>
      <c r="N1097" s="5">
        <v>0</v>
      </c>
    </row>
    <row r="1098" spans="1:14" ht="11.65" customHeight="1">
      <c r="A1098" s="24">
        <v>1027</v>
      </c>
      <c r="C1098" s="67"/>
      <c r="H1098" s="46" t="s">
        <v>326</v>
      </c>
      <c r="I1098" s="6">
        <v>0</v>
      </c>
      <c r="J1098" s="6">
        <v>0</v>
      </c>
      <c r="K1098" s="46"/>
      <c r="L1098" s="6">
        <f>SUBTOTAL(9,L1096:L1097)</f>
        <v>0</v>
      </c>
      <c r="M1098" s="6">
        <f>SUBTOTAL(9,M1096:M1097)</f>
        <v>0</v>
      </c>
      <c r="N1098" s="6">
        <f>SUBTOTAL(9,N1096:N1097)</f>
        <v>0</v>
      </c>
    </row>
    <row r="1099" spans="1:14" ht="11.65" customHeight="1">
      <c r="A1099" s="24">
        <v>1028</v>
      </c>
      <c r="C1099" s="67"/>
      <c r="H1099" s="46"/>
      <c r="I1099" s="9"/>
      <c r="J1099" s="9"/>
      <c r="K1099" s="46"/>
      <c r="L1099" s="9"/>
      <c r="M1099" s="1"/>
      <c r="N1099" s="1"/>
    </row>
    <row r="1100" spans="1:14" ht="11.65" customHeight="1">
      <c r="A1100" s="24">
        <v>1029</v>
      </c>
      <c r="C1100" s="67" t="s">
        <v>329</v>
      </c>
      <c r="D1100" s="23" t="s">
        <v>330</v>
      </c>
      <c r="H1100" s="46"/>
      <c r="I1100" s="1"/>
      <c r="J1100" s="1"/>
      <c r="K1100" s="46"/>
      <c r="L1100" s="1"/>
      <c r="M1100" s="1"/>
      <c r="N1100" s="1"/>
    </row>
    <row r="1101" spans="1:14" ht="11.65" customHeight="1">
      <c r="A1101" s="24">
        <v>1030</v>
      </c>
      <c r="C1101" s="67"/>
      <c r="F1101" s="67" t="s">
        <v>661</v>
      </c>
      <c r="G1101" s="23" t="s">
        <v>128</v>
      </c>
      <c r="H1101" s="46"/>
      <c r="I1101" s="1">
        <v>195941.88</v>
      </c>
      <c r="J1101" s="1">
        <v>13250.76</v>
      </c>
      <c r="K1101" s="46"/>
      <c r="L1101" s="1">
        <v>-162713.47921463315</v>
      </c>
      <c r="M1101" s="1">
        <f t="shared" ref="M1101:M1111" si="9">L1101-N1101</f>
        <v>184951.03024808774</v>
      </c>
      <c r="N1101" s="5">
        <v>-347664.50946272089</v>
      </c>
    </row>
    <row r="1102" spans="1:14" ht="11.65" customHeight="1">
      <c r="A1102" s="24">
        <v>1031</v>
      </c>
      <c r="C1102" s="67"/>
      <c r="F1102" s="67" t="s">
        <v>571</v>
      </c>
      <c r="G1102" s="23" t="s">
        <v>130</v>
      </c>
      <c r="H1102" s="46"/>
      <c r="I1102" s="1">
        <v>13653.26</v>
      </c>
      <c r="J1102" s="1">
        <v>5864.5349215721808</v>
      </c>
      <c r="K1102" s="46"/>
      <c r="L1102" s="1">
        <v>343701.5575977526</v>
      </c>
      <c r="M1102" s="1">
        <f t="shared" si="9"/>
        <v>196070.16501233546</v>
      </c>
      <c r="N1102" s="5">
        <v>147631.39258541714</v>
      </c>
    </row>
    <row r="1103" spans="1:14" ht="11.65" customHeight="1">
      <c r="A1103" s="24">
        <v>1032</v>
      </c>
      <c r="C1103" s="67"/>
      <c r="F1103" s="67" t="s">
        <v>664</v>
      </c>
      <c r="G1103" s="23" t="s">
        <v>132</v>
      </c>
      <c r="H1103" s="46"/>
      <c r="I1103" s="1">
        <v>9025508.6599999908</v>
      </c>
      <c r="J1103" s="1">
        <v>3894929.4752516528</v>
      </c>
      <c r="K1103" s="46"/>
      <c r="L1103" s="1">
        <v>5392527.1495994637</v>
      </c>
      <c r="M1103" s="1">
        <f t="shared" si="9"/>
        <v>3065399.2577217608</v>
      </c>
      <c r="N1103" s="5">
        <v>2327127.8918777029</v>
      </c>
    </row>
    <row r="1104" spans="1:14" ht="11.65" customHeight="1">
      <c r="A1104" s="24">
        <v>1033</v>
      </c>
      <c r="C1104" s="67"/>
      <c r="F1104" s="67" t="s">
        <v>660</v>
      </c>
      <c r="G1104" s="23" t="s">
        <v>131</v>
      </c>
      <c r="H1104" s="46"/>
      <c r="I1104" s="1">
        <v>15076510.24</v>
      </c>
      <c r="J1104" s="1">
        <v>6460828.3139427947</v>
      </c>
      <c r="K1104" s="46"/>
      <c r="L1104" s="1">
        <v>20933231.784957904</v>
      </c>
      <c r="M1104" s="1">
        <f t="shared" si="9"/>
        <v>11956230.426605981</v>
      </c>
      <c r="N1104" s="5">
        <v>8977001.3583519235</v>
      </c>
    </row>
    <row r="1105" spans="1:14" ht="11.65" customHeight="1">
      <c r="A1105" s="24">
        <v>1034</v>
      </c>
      <c r="C1105" s="67"/>
      <c r="F1105" s="67" t="s">
        <v>665</v>
      </c>
      <c r="G1105" s="23" t="s">
        <v>129</v>
      </c>
      <c r="H1105" s="46"/>
      <c r="I1105" s="1">
        <v>5695882.6099999901</v>
      </c>
      <c r="J1105" s="1">
        <v>2841833.3513697898</v>
      </c>
      <c r="K1105" s="46"/>
      <c r="L1105" s="1">
        <v>5878499.3407805851</v>
      </c>
      <c r="M1105" s="1">
        <f t="shared" si="9"/>
        <v>2945553.4522353821</v>
      </c>
      <c r="N1105" s="5">
        <v>2932945.888545203</v>
      </c>
    </row>
    <row r="1106" spans="1:14" ht="11.65" customHeight="1">
      <c r="A1106" s="24">
        <v>1035</v>
      </c>
      <c r="C1106" s="67"/>
      <c r="F1106" s="67" t="s">
        <v>664</v>
      </c>
      <c r="G1106" s="23" t="s">
        <v>132</v>
      </c>
      <c r="H1106" s="46"/>
      <c r="I1106" s="1">
        <v>6752315.5499999998</v>
      </c>
      <c r="J1106" s="1">
        <v>2913940.2390086567</v>
      </c>
      <c r="K1106" s="46"/>
      <c r="L1106" s="1">
        <v>13367877.005194981</v>
      </c>
      <c r="M1106" s="1">
        <f>L1106-N1106</f>
        <v>7599012.3206118988</v>
      </c>
      <c r="N1106" s="5">
        <v>5768864.6845830819</v>
      </c>
    </row>
    <row r="1107" spans="1:14" ht="11.65" customHeight="1">
      <c r="A1107" s="24">
        <v>1036</v>
      </c>
      <c r="C1107" s="67"/>
      <c r="F1107" s="67" t="s">
        <v>664</v>
      </c>
      <c r="G1107" s="23" t="s">
        <v>132</v>
      </c>
      <c r="H1107" s="46"/>
      <c r="I1107" s="1">
        <v>307800.43</v>
      </c>
      <c r="J1107" s="1">
        <v>132830.29383322693</v>
      </c>
      <c r="K1107" s="46"/>
      <c r="L1107" s="1">
        <v>304723.73728386185</v>
      </c>
      <c r="M1107" s="1">
        <f>L1107-N1107</f>
        <v>173221.18037913492</v>
      </c>
      <c r="N1107" s="5">
        <v>131502.55690472692</v>
      </c>
    </row>
    <row r="1108" spans="1:14" ht="11.65" customHeight="1">
      <c r="A1108" s="24">
        <v>1037</v>
      </c>
      <c r="C1108" s="67"/>
      <c r="F1108" s="67" t="s">
        <v>662</v>
      </c>
      <c r="G1108" s="23" t="s">
        <v>132</v>
      </c>
      <c r="H1108" s="46"/>
      <c r="I1108" s="1">
        <v>0</v>
      </c>
      <c r="J1108" s="1">
        <v>0</v>
      </c>
      <c r="K1108" s="46"/>
      <c r="L1108" s="1">
        <v>0</v>
      </c>
      <c r="M1108" s="1">
        <f t="shared" si="9"/>
        <v>0</v>
      </c>
      <c r="N1108" s="5">
        <v>0</v>
      </c>
    </row>
    <row r="1109" spans="1:14" ht="11.65" customHeight="1">
      <c r="A1109" s="24">
        <v>1038</v>
      </c>
      <c r="C1109" s="67"/>
      <c r="F1109" s="67" t="s">
        <v>664</v>
      </c>
      <c r="G1109" s="23" t="s">
        <v>132</v>
      </c>
      <c r="H1109" s="46"/>
      <c r="I1109" s="1">
        <v>0</v>
      </c>
      <c r="J1109" s="1">
        <v>0</v>
      </c>
      <c r="K1109" s="46"/>
      <c r="L1109" s="1">
        <v>0</v>
      </c>
      <c r="M1109" s="1">
        <f>L1109-N1109</f>
        <v>0</v>
      </c>
      <c r="N1109" s="5">
        <v>0</v>
      </c>
    </row>
    <row r="1110" spans="1:14" ht="11.65" customHeight="1">
      <c r="A1110" s="24">
        <v>1039</v>
      </c>
      <c r="C1110" s="67"/>
      <c r="F1110" s="67" t="s">
        <v>664</v>
      </c>
      <c r="G1110" s="23" t="s">
        <v>132</v>
      </c>
      <c r="H1110" s="46"/>
      <c r="I1110" s="1">
        <v>77055.570000000007</v>
      </c>
      <c r="J1110" s="1">
        <v>33253.085463807787</v>
      </c>
      <c r="K1110" s="46"/>
      <c r="L1110" s="1">
        <v>0</v>
      </c>
      <c r="M1110" s="1">
        <f>L1110-N1110</f>
        <v>0</v>
      </c>
      <c r="N1110" s="5">
        <v>0</v>
      </c>
    </row>
    <row r="1111" spans="1:14" ht="11.65" customHeight="1">
      <c r="A1111" s="24">
        <v>1040</v>
      </c>
      <c r="C1111" s="67"/>
      <c r="F1111" s="67" t="s">
        <v>663</v>
      </c>
      <c r="G1111" s="23" t="s">
        <v>132</v>
      </c>
      <c r="H1111" s="46"/>
      <c r="I1111" s="1">
        <v>16758.310000000001</v>
      </c>
      <c r="J1111" s="1">
        <v>7231.9952296632773</v>
      </c>
      <c r="K1111" s="46"/>
      <c r="L1111" s="1">
        <v>16486.963387969725</v>
      </c>
      <c r="M1111" s="1">
        <f t="shared" si="9"/>
        <v>9372.0669232647433</v>
      </c>
      <c r="N1111" s="5">
        <v>7114.8964647049816</v>
      </c>
    </row>
    <row r="1112" spans="1:14" ht="11.65" customHeight="1">
      <c r="A1112" s="24">
        <v>1041</v>
      </c>
      <c r="C1112" s="67"/>
      <c r="H1112" s="46" t="s">
        <v>326</v>
      </c>
      <c r="I1112" s="6">
        <v>37161426.509999983</v>
      </c>
      <c r="J1112" s="6">
        <v>16303962.049021166</v>
      </c>
      <c r="K1112" s="46"/>
      <c r="L1112" s="6">
        <f>SUBTOTAL(9,L1101:L1111)</f>
        <v>46074334.059587888</v>
      </c>
      <c r="M1112" s="6">
        <f>SUBTOTAL(9,M1101:M1111)</f>
        <v>26129809.899737842</v>
      </c>
      <c r="N1112" s="6">
        <f>SUBTOTAL(9,N1101:N1111)</f>
        <v>19944524.159850039</v>
      </c>
    </row>
    <row r="1113" spans="1:14" ht="11.65" customHeight="1">
      <c r="A1113" s="24">
        <v>1042</v>
      </c>
      <c r="C1113" s="67"/>
      <c r="H1113" s="46"/>
      <c r="I1113" s="1"/>
      <c r="J1113" s="1"/>
      <c r="K1113" s="46"/>
      <c r="L1113" s="1"/>
      <c r="M1113" s="1"/>
      <c r="N1113" s="1"/>
    </row>
    <row r="1114" spans="1:14" ht="11.65" customHeight="1">
      <c r="A1114" s="24">
        <v>1043</v>
      </c>
      <c r="C1114" s="67" t="s">
        <v>331</v>
      </c>
      <c r="D1114" s="23" t="s">
        <v>332</v>
      </c>
      <c r="H1114" s="46"/>
      <c r="I1114" s="1"/>
      <c r="J1114" s="1"/>
      <c r="K1114" s="46"/>
      <c r="L1114" s="1"/>
      <c r="M1114" s="1"/>
      <c r="N1114" s="1"/>
    </row>
    <row r="1115" spans="1:14" ht="11.65" customHeight="1">
      <c r="A1115" s="24">
        <v>1044</v>
      </c>
      <c r="C1115" s="67"/>
      <c r="F1115" s="67" t="s">
        <v>571</v>
      </c>
      <c r="G1115" s="23" t="s">
        <v>130</v>
      </c>
      <c r="H1115" s="46"/>
      <c r="I1115" s="1">
        <v>0</v>
      </c>
      <c r="J1115" s="1">
        <v>0</v>
      </c>
      <c r="K1115" s="46"/>
      <c r="L1115" s="1">
        <v>0</v>
      </c>
      <c r="M1115" s="1">
        <f>L1115-N1115</f>
        <v>0</v>
      </c>
      <c r="N1115" s="5">
        <v>0</v>
      </c>
    </row>
    <row r="1116" spans="1:14" ht="11.65" customHeight="1">
      <c r="A1116" s="24">
        <v>1045</v>
      </c>
      <c r="C1116" s="67"/>
      <c r="H1116" s="46" t="s">
        <v>326</v>
      </c>
      <c r="I1116" s="6">
        <v>0</v>
      </c>
      <c r="J1116" s="6">
        <v>0</v>
      </c>
      <c r="K1116" s="46"/>
      <c r="L1116" s="6">
        <f>SUBTOTAL(9,L1115)</f>
        <v>0</v>
      </c>
      <c r="M1116" s="6">
        <f>SUBTOTAL(9,M1115)</f>
        <v>0</v>
      </c>
      <c r="N1116" s="6">
        <f>SUBTOTAL(9,N1115)</f>
        <v>0</v>
      </c>
    </row>
    <row r="1117" spans="1:14" ht="11.65" customHeight="1">
      <c r="A1117" s="24">
        <v>1046</v>
      </c>
      <c r="C1117" s="67"/>
      <c r="H1117" s="46"/>
      <c r="I1117" s="4"/>
      <c r="J1117" s="4"/>
      <c r="K1117" s="46"/>
      <c r="L1117" s="4"/>
      <c r="M1117" s="4"/>
      <c r="N1117" s="4"/>
    </row>
    <row r="1118" spans="1:14" ht="11.65" customHeight="1">
      <c r="A1118" s="24">
        <v>1047</v>
      </c>
      <c r="C1118" s="23" t="s">
        <v>333</v>
      </c>
      <c r="D1118" s="23" t="s">
        <v>334</v>
      </c>
      <c r="H1118" s="46"/>
      <c r="I1118" s="4"/>
      <c r="J1118" s="4"/>
      <c r="K1118" s="46"/>
      <c r="L1118" s="4"/>
      <c r="M1118" s="4"/>
      <c r="N1118" s="4"/>
    </row>
    <row r="1119" spans="1:14" ht="11.65" customHeight="1">
      <c r="A1119" s="24">
        <v>1048</v>
      </c>
      <c r="C1119" s="67"/>
      <c r="F1119" s="67" t="s">
        <v>571</v>
      </c>
      <c r="G1119" s="23" t="s">
        <v>132</v>
      </c>
      <c r="H1119" s="46"/>
      <c r="I1119" s="1">
        <v>0</v>
      </c>
      <c r="J1119" s="1">
        <v>0</v>
      </c>
      <c r="K1119" s="46"/>
      <c r="L1119" s="1">
        <v>0</v>
      </c>
      <c r="M1119" s="1">
        <f>L1119-N1119</f>
        <v>0</v>
      </c>
      <c r="N1119" s="5">
        <v>0</v>
      </c>
    </row>
    <row r="1120" spans="1:14" ht="11.65" customHeight="1">
      <c r="A1120" s="24">
        <v>1049</v>
      </c>
      <c r="C1120" s="67"/>
      <c r="H1120" s="46" t="s">
        <v>326</v>
      </c>
      <c r="I1120" s="6">
        <v>0</v>
      </c>
      <c r="J1120" s="6">
        <v>0</v>
      </c>
      <c r="K1120" s="46"/>
      <c r="L1120" s="6">
        <f>SUBTOTAL(9,L1119)</f>
        <v>0</v>
      </c>
      <c r="M1120" s="6">
        <f>SUBTOTAL(9,M1119)</f>
        <v>0</v>
      </c>
      <c r="N1120" s="6">
        <f>SUBTOTAL(9,N1119)</f>
        <v>0</v>
      </c>
    </row>
    <row r="1121" spans="1:14" ht="11.65" customHeight="1">
      <c r="A1121" s="24">
        <v>1050</v>
      </c>
      <c r="C1121" s="67"/>
      <c r="H1121" s="46"/>
      <c r="I1121" s="4"/>
      <c r="J1121" s="4"/>
      <c r="K1121" s="46"/>
      <c r="L1121" s="4"/>
      <c r="M1121" s="4"/>
      <c r="N1121" s="4"/>
    </row>
    <row r="1122" spans="1:14" ht="11.65" customHeight="1">
      <c r="A1122" s="24">
        <v>1051</v>
      </c>
      <c r="C1122" s="67"/>
      <c r="H1122" s="46"/>
      <c r="I1122" s="1"/>
      <c r="J1122" s="1"/>
      <c r="K1122" s="46"/>
      <c r="L1122" s="1"/>
      <c r="M1122" s="1"/>
      <c r="N1122" s="1"/>
    </row>
    <row r="1123" spans="1:14" ht="11.65" customHeight="1">
      <c r="A1123" s="24">
        <v>1052</v>
      </c>
      <c r="C1123" s="67" t="s">
        <v>335</v>
      </c>
      <c r="D1123" s="23" t="s">
        <v>336</v>
      </c>
      <c r="H1123" s="46"/>
      <c r="I1123" s="1"/>
      <c r="J1123" s="1"/>
      <c r="K1123" s="46"/>
      <c r="L1123" s="1"/>
      <c r="M1123" s="1"/>
      <c r="N1123" s="1"/>
    </row>
    <row r="1124" spans="1:14" ht="11.65" customHeight="1">
      <c r="A1124" s="24">
        <v>1053</v>
      </c>
      <c r="C1124" s="67"/>
      <c r="F1124" s="67" t="s">
        <v>571</v>
      </c>
      <c r="G1124" s="23" t="s">
        <v>132</v>
      </c>
      <c r="H1124" s="46"/>
      <c r="I1124" s="1">
        <v>168315.09</v>
      </c>
      <c r="J1124" s="1">
        <v>72635.840246441614</v>
      </c>
      <c r="K1124" s="46"/>
      <c r="L1124" s="1">
        <v>249015.3607445661</v>
      </c>
      <c r="M1124" s="1">
        <f>L1124-N1124</f>
        <v>141553.57605281722</v>
      </c>
      <c r="N1124" s="5">
        <v>107461.78469174886</v>
      </c>
    </row>
    <row r="1125" spans="1:14" ht="11.65" customHeight="1">
      <c r="A1125" s="24">
        <v>1054</v>
      </c>
      <c r="C1125" s="67"/>
      <c r="E1125" s="43"/>
      <c r="F1125" s="67" t="s">
        <v>571</v>
      </c>
      <c r="G1125" s="23" t="s">
        <v>132</v>
      </c>
      <c r="H1125" s="46"/>
      <c r="I1125" s="1">
        <v>46417.32</v>
      </c>
      <c r="J1125" s="1">
        <v>20031.24639738457</v>
      </c>
      <c r="K1125" s="46"/>
      <c r="L1125" s="1">
        <v>44532.498867975133</v>
      </c>
      <c r="M1125" s="1">
        <f>L1125-N1125</f>
        <v>25314.641018455615</v>
      </c>
      <c r="N1125" s="5">
        <v>19217.857849519518</v>
      </c>
    </row>
    <row r="1126" spans="1:14" ht="11.65" customHeight="1">
      <c r="A1126" s="24">
        <v>1055</v>
      </c>
      <c r="C1126" s="67"/>
      <c r="F1126" s="67" t="s">
        <v>571</v>
      </c>
      <c r="G1126" s="23" t="s">
        <v>132</v>
      </c>
      <c r="H1126" s="46"/>
      <c r="I1126" s="1">
        <v>0</v>
      </c>
      <c r="J1126" s="1">
        <v>0</v>
      </c>
      <c r="K1126" s="46"/>
      <c r="L1126" s="1">
        <v>0</v>
      </c>
      <c r="M1126" s="1">
        <f>L1126-N1126</f>
        <v>0</v>
      </c>
      <c r="N1126" s="5">
        <v>0</v>
      </c>
    </row>
    <row r="1127" spans="1:14" ht="11.65" customHeight="1">
      <c r="A1127" s="24">
        <v>1056</v>
      </c>
      <c r="C1127" s="67"/>
      <c r="H1127" s="46" t="s">
        <v>326</v>
      </c>
      <c r="I1127" s="6">
        <v>214732.41</v>
      </c>
      <c r="J1127" s="6">
        <v>92667.086643826187</v>
      </c>
      <c r="K1127" s="46"/>
      <c r="L1127" s="6">
        <f>SUBTOTAL(9,L1124:L1126)</f>
        <v>293547.85961254122</v>
      </c>
      <c r="M1127" s="6">
        <f>SUBTOTAL(9,M1124:M1126)</f>
        <v>166868.21707127284</v>
      </c>
      <c r="N1127" s="6">
        <f>SUBTOTAL(9,N1124:N1126)</f>
        <v>126679.64254126837</v>
      </c>
    </row>
    <row r="1128" spans="1:14" ht="11.65" customHeight="1">
      <c r="A1128" s="24">
        <v>1057</v>
      </c>
      <c r="C1128" s="67"/>
      <c r="H1128" s="46"/>
      <c r="I1128" s="1"/>
      <c r="J1128" s="1"/>
      <c r="K1128" s="46"/>
      <c r="L1128" s="1"/>
      <c r="M1128" s="1"/>
      <c r="N1128" s="1"/>
    </row>
    <row r="1129" spans="1:14" ht="11.65" customHeight="1">
      <c r="A1129" s="24">
        <v>1058</v>
      </c>
      <c r="C1129" s="68" t="s">
        <v>337</v>
      </c>
      <c r="H1129" s="69" t="s">
        <v>326</v>
      </c>
      <c r="I1129" s="17">
        <v>40584413.249999985</v>
      </c>
      <c r="J1129" s="17">
        <v>17074525.442900524</v>
      </c>
      <c r="K1129" s="69"/>
      <c r="L1129" s="17">
        <f>SUBTOTAL(9,L1087:L1127)</f>
        <v>49009272.111877136</v>
      </c>
      <c r="M1129" s="17">
        <f>SUBTOTAL(9,M1087:M1127)</f>
        <v>28260929.984068345</v>
      </c>
      <c r="N1129" s="17">
        <f>SUBTOTAL(9,N1087:N1127)</f>
        <v>20748342.127808794</v>
      </c>
    </row>
    <row r="1130" spans="1:14" ht="11.65" customHeight="1">
      <c r="A1130" s="24">
        <v>1059</v>
      </c>
      <c r="C1130" s="67"/>
      <c r="H1130" s="46"/>
      <c r="I1130" s="1"/>
      <c r="J1130" s="1"/>
      <c r="K1130" s="46"/>
      <c r="L1130" s="1"/>
      <c r="M1130" s="1"/>
      <c r="N1130" s="1"/>
    </row>
    <row r="1131" spans="1:14" ht="11.65" customHeight="1">
      <c r="A1131" s="24">
        <v>1060</v>
      </c>
      <c r="C1131" s="67"/>
      <c r="H1131" s="46"/>
      <c r="I1131" s="1"/>
      <c r="J1131" s="1"/>
      <c r="K1131" s="46"/>
      <c r="L1131" s="1"/>
      <c r="M1131" s="1"/>
      <c r="N1131" s="1"/>
    </row>
    <row r="1132" spans="1:14" ht="11.65" customHeight="1">
      <c r="A1132" s="24">
        <v>1061</v>
      </c>
      <c r="C1132" s="67">
        <v>405</v>
      </c>
      <c r="D1132" s="23" t="s">
        <v>336</v>
      </c>
      <c r="H1132" s="46"/>
      <c r="I1132" s="1"/>
      <c r="J1132" s="1"/>
      <c r="K1132" s="46"/>
      <c r="L1132" s="1"/>
      <c r="M1132" s="1"/>
      <c r="N1132" s="1"/>
    </row>
    <row r="1133" spans="1:14" ht="11.65" customHeight="1">
      <c r="A1133" s="24">
        <v>1062</v>
      </c>
      <c r="C1133" s="67"/>
      <c r="F1133" s="67" t="s">
        <v>488</v>
      </c>
      <c r="G1133" s="23" t="s">
        <v>128</v>
      </c>
      <c r="H1133" s="46"/>
      <c r="I1133" s="1">
        <v>0</v>
      </c>
      <c r="J1133" s="1">
        <v>0</v>
      </c>
      <c r="K1133" s="46"/>
      <c r="L1133" s="1">
        <v>0</v>
      </c>
      <c r="M1133" s="1">
        <f>L1133-N1133</f>
        <v>0</v>
      </c>
      <c r="N1133" s="5">
        <v>0</v>
      </c>
    </row>
    <row r="1134" spans="1:14" ht="11.65" customHeight="1">
      <c r="A1134" s="24">
        <v>1063</v>
      </c>
      <c r="C1134" s="67"/>
      <c r="H1134" s="46"/>
      <c r="I1134" s="1"/>
      <c r="J1134" s="1"/>
      <c r="K1134" s="46"/>
      <c r="L1134" s="1"/>
      <c r="M1134" s="1"/>
      <c r="N1134" s="1"/>
    </row>
    <row r="1135" spans="1:14" ht="11.65" customHeight="1">
      <c r="A1135" s="24">
        <v>1064</v>
      </c>
      <c r="C1135" s="67"/>
      <c r="H1135" s="46" t="s">
        <v>326</v>
      </c>
      <c r="I1135" s="6">
        <v>0</v>
      </c>
      <c r="J1135" s="6">
        <v>0</v>
      </c>
      <c r="K1135" s="46"/>
      <c r="L1135" s="6">
        <f>SUBTOTAL(9,L1133)</f>
        <v>0</v>
      </c>
      <c r="M1135" s="6">
        <f>SUBTOTAL(9,M1133)</f>
        <v>0</v>
      </c>
      <c r="N1135" s="6">
        <f>SUBTOTAL(9,N1133)</f>
        <v>0</v>
      </c>
    </row>
    <row r="1136" spans="1:14" ht="11.65" customHeight="1">
      <c r="A1136" s="24">
        <v>1065</v>
      </c>
      <c r="C1136" s="67"/>
      <c r="H1136" s="46"/>
      <c r="I1136" s="1"/>
      <c r="J1136" s="1"/>
      <c r="K1136" s="46"/>
      <c r="L1136" s="1"/>
      <c r="M1136" s="1"/>
      <c r="N1136" s="1"/>
    </row>
    <row r="1137" spans="1:14" ht="11.65" customHeight="1">
      <c r="A1137" s="24">
        <v>1066</v>
      </c>
      <c r="C1137" s="67">
        <v>406</v>
      </c>
      <c r="D1137" s="23" t="s">
        <v>338</v>
      </c>
      <c r="H1137" s="46"/>
      <c r="I1137" s="1"/>
      <c r="J1137" s="1"/>
      <c r="K1137" s="46"/>
      <c r="L1137" s="1"/>
      <c r="M1137" s="1"/>
      <c r="N1137" s="1"/>
    </row>
    <row r="1138" spans="1:14" ht="11.65" customHeight="1">
      <c r="A1138" s="24">
        <v>1067</v>
      </c>
      <c r="C1138" s="67"/>
      <c r="F1138" s="67" t="s">
        <v>571</v>
      </c>
      <c r="G1138" s="23" t="s">
        <v>128</v>
      </c>
      <c r="H1138" s="46"/>
      <c r="I1138" s="1">
        <v>0</v>
      </c>
      <c r="J1138" s="1">
        <v>0</v>
      </c>
      <c r="K1138" s="46"/>
      <c r="L1138" s="1">
        <v>0</v>
      </c>
      <c r="M1138" s="1">
        <f>L1138-N1138</f>
        <v>0</v>
      </c>
      <c r="N1138" s="5">
        <v>0</v>
      </c>
    </row>
    <row r="1139" spans="1:14" ht="11.65" customHeight="1">
      <c r="A1139" s="24">
        <v>1068</v>
      </c>
      <c r="C1139" s="67"/>
      <c r="F1139" s="67" t="s">
        <v>571</v>
      </c>
      <c r="G1139" s="23" t="s">
        <v>132</v>
      </c>
      <c r="H1139" s="46"/>
      <c r="I1139" s="1">
        <v>0</v>
      </c>
      <c r="J1139" s="1">
        <v>0</v>
      </c>
      <c r="K1139" s="46"/>
      <c r="L1139" s="1">
        <v>0</v>
      </c>
      <c r="M1139" s="1">
        <f>L1139-N1139</f>
        <v>0</v>
      </c>
      <c r="N1139" s="5">
        <v>0</v>
      </c>
    </row>
    <row r="1140" spans="1:14" ht="11.65" customHeight="1">
      <c r="A1140" s="24">
        <v>1069</v>
      </c>
      <c r="C1140" s="67"/>
      <c r="F1140" s="67" t="s">
        <v>571</v>
      </c>
      <c r="G1140" s="23" t="s">
        <v>132</v>
      </c>
      <c r="H1140" s="46"/>
      <c r="I1140" s="1">
        <v>0</v>
      </c>
      <c r="J1140" s="1">
        <v>0</v>
      </c>
      <c r="K1140" s="46"/>
      <c r="L1140" s="1">
        <v>0</v>
      </c>
      <c r="M1140" s="1">
        <f>L1140-N1140</f>
        <v>0</v>
      </c>
      <c r="N1140" s="5">
        <v>0</v>
      </c>
    </row>
    <row r="1141" spans="1:14" ht="11.65" customHeight="1">
      <c r="A1141" s="24">
        <v>1070</v>
      </c>
      <c r="C1141" s="67"/>
      <c r="F1141" s="67" t="s">
        <v>571</v>
      </c>
      <c r="G1141" s="23" t="s">
        <v>132</v>
      </c>
      <c r="H1141" s="46"/>
      <c r="I1141" s="1">
        <v>5523969.6900000004</v>
      </c>
      <c r="J1141" s="1">
        <v>2383851.5009499486</v>
      </c>
      <c r="K1141" s="46"/>
      <c r="L1141" s="1">
        <v>5523969.6900000004</v>
      </c>
      <c r="M1141" s="1">
        <f>L1141-N1141</f>
        <v>3140118.1890500518</v>
      </c>
      <c r="N1141" s="5">
        <v>2383851.5009499486</v>
      </c>
    </row>
    <row r="1142" spans="1:14" ht="11.65" customHeight="1">
      <c r="A1142" s="24">
        <v>1071</v>
      </c>
      <c r="C1142" s="67"/>
      <c r="F1142" s="67" t="s">
        <v>571</v>
      </c>
      <c r="G1142" s="23" t="s">
        <v>131</v>
      </c>
      <c r="H1142" s="46"/>
      <c r="I1142" s="1">
        <v>0</v>
      </c>
      <c r="J1142" s="1">
        <v>0</v>
      </c>
      <c r="K1142" s="46"/>
      <c r="L1142" s="1">
        <v>0</v>
      </c>
      <c r="M1142" s="1">
        <f>L1142-N1142</f>
        <v>0</v>
      </c>
      <c r="N1142" s="5">
        <v>0</v>
      </c>
    </row>
    <row r="1143" spans="1:14" ht="11.65" customHeight="1">
      <c r="A1143" s="24">
        <v>1072</v>
      </c>
      <c r="C1143" s="67"/>
      <c r="H1143" s="46" t="s">
        <v>326</v>
      </c>
      <c r="I1143" s="6">
        <v>5523969.6900000004</v>
      </c>
      <c r="J1143" s="6">
        <v>2383851.5009499486</v>
      </c>
      <c r="K1143" s="46"/>
      <c r="L1143" s="6">
        <f>SUBTOTAL(9,L1138:L1142)</f>
        <v>5523969.6900000004</v>
      </c>
      <c r="M1143" s="6">
        <f>SUBTOTAL(9,M1138:M1142)</f>
        <v>3140118.1890500518</v>
      </c>
      <c r="N1143" s="6">
        <f>SUBTOTAL(9,N1138:N1142)</f>
        <v>2383851.5009499486</v>
      </c>
    </row>
    <row r="1144" spans="1:14" ht="11.65" customHeight="1">
      <c r="A1144" s="24">
        <v>1073</v>
      </c>
      <c r="C1144" s="67">
        <v>407</v>
      </c>
      <c r="D1144" s="23" t="s">
        <v>339</v>
      </c>
      <c r="H1144" s="46"/>
      <c r="I1144" s="1"/>
      <c r="J1144" s="1"/>
      <c r="K1144" s="46"/>
      <c r="L1144" s="1"/>
      <c r="M1144" s="1"/>
      <c r="N1144" s="1"/>
    </row>
    <row r="1145" spans="1:14" ht="11.65" customHeight="1">
      <c r="A1145" s="24">
        <v>1074</v>
      </c>
      <c r="C1145" s="67"/>
      <c r="F1145" s="67" t="s">
        <v>668</v>
      </c>
      <c r="G1145" s="23" t="s">
        <v>128</v>
      </c>
      <c r="H1145" s="46"/>
      <c r="I1145" s="1">
        <v>-200503.97</v>
      </c>
      <c r="J1145" s="1">
        <v>0</v>
      </c>
      <c r="K1145" s="46"/>
      <c r="L1145" s="1">
        <v>-200503.97</v>
      </c>
      <c r="M1145" s="1">
        <f t="shared" ref="M1145:M1150" si="10">L1145-N1145</f>
        <v>-200503.97</v>
      </c>
      <c r="N1145" s="5">
        <v>0</v>
      </c>
    </row>
    <row r="1146" spans="1:14" ht="11.65" customHeight="1">
      <c r="A1146" s="24">
        <v>1075</v>
      </c>
      <c r="C1146" s="67"/>
      <c r="F1146" s="67" t="s">
        <v>488</v>
      </c>
      <c r="G1146" s="23" t="s">
        <v>131</v>
      </c>
      <c r="H1146" s="46"/>
      <c r="I1146" s="1">
        <v>0</v>
      </c>
      <c r="J1146" s="1">
        <v>0</v>
      </c>
      <c r="K1146" s="46"/>
      <c r="L1146" s="1">
        <v>0</v>
      </c>
      <c r="M1146" s="1">
        <f t="shared" si="10"/>
        <v>0</v>
      </c>
      <c r="N1146" s="5">
        <v>0</v>
      </c>
    </row>
    <row r="1147" spans="1:14" ht="11.65" customHeight="1">
      <c r="A1147" s="24">
        <v>1076</v>
      </c>
      <c r="C1147" s="67"/>
      <c r="F1147" s="67" t="s">
        <v>571</v>
      </c>
      <c r="G1147" s="23" t="s">
        <v>654</v>
      </c>
      <c r="H1147" s="46"/>
      <c r="I1147" s="1">
        <v>1327320.8</v>
      </c>
      <c r="J1147" s="1">
        <v>572801.05773391493</v>
      </c>
      <c r="K1147" s="46"/>
      <c r="L1147" s="1">
        <v>-4.0000000270083547E-2</v>
      </c>
      <c r="M1147" s="1">
        <f t="shared" si="10"/>
        <v>-2.2738127734023887E-2</v>
      </c>
      <c r="N1147" s="5">
        <v>-1.7261872536059659E-2</v>
      </c>
    </row>
    <row r="1148" spans="1:14" ht="11.65" customHeight="1">
      <c r="A1148" s="24">
        <v>1077</v>
      </c>
      <c r="C1148" s="67"/>
      <c r="F1148" s="67" t="s">
        <v>571</v>
      </c>
      <c r="G1148" s="23" t="s">
        <v>130</v>
      </c>
      <c r="H1148" s="46"/>
      <c r="I1148" s="1">
        <v>0</v>
      </c>
      <c r="J1148" s="1">
        <v>0</v>
      </c>
      <c r="K1148" s="46"/>
      <c r="L1148" s="1">
        <v>0</v>
      </c>
      <c r="M1148" s="1">
        <f t="shared" si="10"/>
        <v>0</v>
      </c>
      <c r="N1148" s="5">
        <v>0</v>
      </c>
    </row>
    <row r="1149" spans="1:14" ht="11.65" customHeight="1">
      <c r="A1149" s="24">
        <v>1078</v>
      </c>
      <c r="C1149" s="67"/>
      <c r="F1149" s="67" t="s">
        <v>571</v>
      </c>
      <c r="G1149" s="23" t="s">
        <v>132</v>
      </c>
      <c r="H1149" s="46"/>
      <c r="I1149" s="1">
        <v>0</v>
      </c>
      <c r="J1149" s="1">
        <v>0</v>
      </c>
      <c r="K1149" s="46"/>
      <c r="L1149" s="1">
        <v>0</v>
      </c>
      <c r="M1149" s="1">
        <f t="shared" si="10"/>
        <v>0</v>
      </c>
      <c r="N1149" s="5">
        <v>0</v>
      </c>
    </row>
    <row r="1150" spans="1:14" ht="11.65" customHeight="1">
      <c r="A1150" s="24">
        <v>1079</v>
      </c>
      <c r="C1150" s="67"/>
      <c r="F1150" s="67" t="s">
        <v>571</v>
      </c>
      <c r="G1150" s="23" t="s">
        <v>205</v>
      </c>
      <c r="H1150" s="46"/>
      <c r="I1150" s="1">
        <v>1163874.18</v>
      </c>
      <c r="J1150" s="1">
        <v>501910.26474059827</v>
      </c>
      <c r="K1150" s="46"/>
      <c r="L1150" s="1">
        <v>-9.0000000083819032E-2</v>
      </c>
      <c r="M1150" s="1">
        <f t="shared" si="10"/>
        <v>-5.1188310087634491E-2</v>
      </c>
      <c r="N1150" s="5">
        <v>-3.8811689996184541E-2</v>
      </c>
    </row>
    <row r="1151" spans="1:14" ht="11.65" customHeight="1">
      <c r="A1151" s="24">
        <v>1080</v>
      </c>
      <c r="C1151" s="67"/>
      <c r="H1151" s="46" t="s">
        <v>326</v>
      </c>
      <c r="I1151" s="6">
        <v>2290691.0099999998</v>
      </c>
      <c r="J1151" s="6">
        <v>1074711.3224745132</v>
      </c>
      <c r="K1151" s="46"/>
      <c r="L1151" s="6">
        <f>SUBTOTAL(9,L1145:L1150)</f>
        <v>-200504.10000000036</v>
      </c>
      <c r="M1151" s="6">
        <f>SUBTOTAL(9,M1145:M1150)</f>
        <v>-200504.04392643782</v>
      </c>
      <c r="N1151" s="6">
        <f>SUBTOTAL(9,N1145:N1150)</f>
        <v>-5.6073562532244201E-2</v>
      </c>
    </row>
    <row r="1152" spans="1:14" ht="11.65" customHeight="1">
      <c r="A1152" s="24">
        <v>1081</v>
      </c>
      <c r="C1152" s="67"/>
      <c r="H1152" s="46"/>
      <c r="I1152" s="1"/>
      <c r="J1152" s="1"/>
      <c r="K1152" s="46"/>
      <c r="L1152" s="1"/>
      <c r="M1152" s="1"/>
      <c r="N1152" s="1"/>
    </row>
    <row r="1153" spans="1:14" ht="11.65" customHeight="1" thickBot="1">
      <c r="A1153" s="24">
        <v>1082</v>
      </c>
      <c r="C1153" s="68" t="s">
        <v>340</v>
      </c>
      <c r="H1153" s="69" t="s">
        <v>326</v>
      </c>
      <c r="I1153" s="8">
        <v>48399073.949999988</v>
      </c>
      <c r="J1153" s="8">
        <v>20533088.266324986</v>
      </c>
      <c r="K1153" s="69"/>
      <c r="L1153" s="8">
        <f>SUBTOTAL(9,L1133:L1151)+L1129</f>
        <v>54332737.70187714</v>
      </c>
      <c r="M1153" s="8">
        <f>SUBTOTAL(9,M1133:M1151)+M1129</f>
        <v>31200544.129191957</v>
      </c>
      <c r="N1153" s="8">
        <f>SUBTOTAL(9,N1133:N1151)+N1129</f>
        <v>23132193.572685182</v>
      </c>
    </row>
    <row r="1154" spans="1:14" ht="11.65" customHeight="1" thickTop="1">
      <c r="A1154" s="24">
        <v>1083</v>
      </c>
      <c r="C1154" s="67"/>
      <c r="H1154" s="46"/>
      <c r="I1154" s="1"/>
      <c r="J1154" s="1"/>
      <c r="K1154" s="46"/>
      <c r="L1154" s="1"/>
      <c r="M1154" s="1"/>
      <c r="N1154" s="1"/>
    </row>
    <row r="1155" spans="1:14" ht="11.65" customHeight="1">
      <c r="A1155" s="24">
        <v>1084</v>
      </c>
      <c r="C1155" s="67"/>
      <c r="H1155" s="46"/>
      <c r="I1155" s="1"/>
      <c r="J1155" s="1"/>
      <c r="K1155" s="46"/>
      <c r="L1155" s="1"/>
      <c r="M1155" s="1"/>
      <c r="N1155" s="1"/>
    </row>
    <row r="1156" spans="1:14" ht="11.65" customHeight="1">
      <c r="A1156" s="24">
        <v>1085</v>
      </c>
      <c r="C1156" s="67"/>
      <c r="H1156" s="46"/>
      <c r="I1156" s="1"/>
      <c r="J1156" s="1"/>
      <c r="K1156" s="46"/>
      <c r="L1156" s="1"/>
      <c r="M1156" s="1"/>
      <c r="N1156" s="1"/>
    </row>
    <row r="1157" spans="1:14" ht="11.65" customHeight="1">
      <c r="A1157" s="24">
        <v>1086</v>
      </c>
      <c r="C1157" s="67" t="s">
        <v>341</v>
      </c>
      <c r="H1157" s="46"/>
      <c r="I1157" s="1"/>
      <c r="J1157" s="1"/>
      <c r="K1157" s="46"/>
      <c r="L1157" s="1"/>
      <c r="M1157" s="1"/>
      <c r="N1157" s="1"/>
    </row>
    <row r="1158" spans="1:14" ht="11.65" customHeight="1">
      <c r="A1158" s="24">
        <v>1087</v>
      </c>
      <c r="C1158" s="67"/>
      <c r="E1158" s="67" t="s">
        <v>128</v>
      </c>
      <c r="H1158" s="46"/>
      <c r="I1158" s="1">
        <v>1668032.91</v>
      </c>
      <c r="J1158" s="1">
        <v>14050.17</v>
      </c>
      <c r="K1158" s="46"/>
      <c r="L1158" s="1">
        <v>745547.22522178898</v>
      </c>
      <c r="M1158" s="1">
        <f t="shared" ref="M1158:M1167" si="11">L1158-N1158</f>
        <v>1092483.8446845098</v>
      </c>
      <c r="N1158" s="5">
        <v>-346936.61946272088</v>
      </c>
    </row>
    <row r="1159" spans="1:14" ht="11.65" customHeight="1">
      <c r="A1159" s="24">
        <v>1088</v>
      </c>
      <c r="C1159" s="67"/>
      <c r="E1159" s="23" t="s">
        <v>130</v>
      </c>
      <c r="H1159" s="46"/>
      <c r="I1159" s="1">
        <v>13653.26</v>
      </c>
      <c r="J1159" s="1">
        <v>5864.5349215721808</v>
      </c>
      <c r="K1159" s="46"/>
      <c r="L1159" s="1">
        <v>343701.5575977526</v>
      </c>
      <c r="M1159" s="1">
        <f t="shared" si="11"/>
        <v>196070.16501233546</v>
      </c>
      <c r="N1159" s="5">
        <v>147631.39258541714</v>
      </c>
    </row>
    <row r="1160" spans="1:14" ht="11.65" customHeight="1">
      <c r="A1160" s="24">
        <v>1089</v>
      </c>
      <c r="C1160" s="67"/>
      <c r="E1160" s="23" t="s">
        <v>205</v>
      </c>
      <c r="H1160" s="46"/>
      <c r="I1160" s="1">
        <v>1163874.18</v>
      </c>
      <c r="J1160" s="1">
        <v>501910.26474059827</v>
      </c>
      <c r="K1160" s="46"/>
      <c r="L1160" s="1">
        <v>-9.0000000083819032E-2</v>
      </c>
      <c r="M1160" s="1">
        <f t="shared" si="11"/>
        <v>-5.1188310087634491E-2</v>
      </c>
      <c r="N1160" s="5">
        <v>-3.8811689996184541E-2</v>
      </c>
    </row>
    <row r="1161" spans="1:14" ht="11.65" customHeight="1">
      <c r="A1161" s="24">
        <v>1090</v>
      </c>
      <c r="C1161" s="67"/>
      <c r="E1161" s="23" t="s">
        <v>133</v>
      </c>
      <c r="H1161" s="46"/>
      <c r="I1161" s="1">
        <v>0</v>
      </c>
      <c r="J1161" s="1">
        <v>0</v>
      </c>
      <c r="K1161" s="46"/>
      <c r="L1161" s="1">
        <v>0</v>
      </c>
      <c r="M1161" s="1">
        <f t="shared" si="11"/>
        <v>0</v>
      </c>
      <c r="N1161" s="5">
        <v>0</v>
      </c>
    </row>
    <row r="1162" spans="1:14" ht="11.65" customHeight="1">
      <c r="A1162" s="24">
        <v>1091</v>
      </c>
      <c r="C1162" s="67"/>
      <c r="E1162" s="23" t="s">
        <v>211</v>
      </c>
      <c r="H1162" s="46"/>
      <c r="I1162" s="1">
        <v>0</v>
      </c>
      <c r="J1162" s="1">
        <v>0</v>
      </c>
      <c r="K1162" s="46"/>
      <c r="L1162" s="1">
        <v>0</v>
      </c>
      <c r="M1162" s="1">
        <f t="shared" si="11"/>
        <v>0</v>
      </c>
      <c r="N1162" s="5">
        <v>0</v>
      </c>
    </row>
    <row r="1163" spans="1:14" ht="11.65" customHeight="1">
      <c r="A1163" s="24">
        <v>1092</v>
      </c>
      <c r="C1163" s="67"/>
      <c r="E1163" s="23" t="s">
        <v>131</v>
      </c>
      <c r="H1163" s="46"/>
      <c r="I1163" s="1">
        <v>16342087.65</v>
      </c>
      <c r="J1163" s="1">
        <v>7003173.8722882904</v>
      </c>
      <c r="K1163" s="46"/>
      <c r="L1163" s="1">
        <v>22192490.26292482</v>
      </c>
      <c r="M1163" s="1">
        <f t="shared" si="11"/>
        <v>12675468.84539846</v>
      </c>
      <c r="N1163" s="5">
        <v>9517021.4175263606</v>
      </c>
    </row>
    <row r="1164" spans="1:14" ht="11.65" customHeight="1">
      <c r="A1164" s="24">
        <v>1093</v>
      </c>
      <c r="C1164" s="67"/>
      <c r="E1164" s="23" t="s">
        <v>213</v>
      </c>
      <c r="H1164" s="46"/>
      <c r="I1164" s="1">
        <v>0</v>
      </c>
      <c r="J1164" s="1">
        <v>0</v>
      </c>
      <c r="K1164" s="46"/>
      <c r="L1164" s="1">
        <v>0</v>
      </c>
      <c r="M1164" s="1">
        <f>L1164-N1164</f>
        <v>0</v>
      </c>
      <c r="N1164" s="5">
        <v>0</v>
      </c>
    </row>
    <row r="1165" spans="1:14" ht="11.65" customHeight="1">
      <c r="A1165" s="24">
        <v>1094</v>
      </c>
      <c r="C1165" s="67"/>
      <c r="E1165" s="23" t="s">
        <v>216</v>
      </c>
      <c r="H1165" s="46"/>
      <c r="I1165" s="1">
        <v>0</v>
      </c>
      <c r="J1165" s="1">
        <v>0</v>
      </c>
      <c r="K1165" s="46"/>
      <c r="L1165" s="1">
        <v>0</v>
      </c>
      <c r="M1165" s="1">
        <f t="shared" si="11"/>
        <v>0</v>
      </c>
      <c r="N1165" s="5">
        <v>0</v>
      </c>
    </row>
    <row r="1166" spans="1:14" ht="11.65" customHeight="1">
      <c r="A1166" s="24">
        <v>1095</v>
      </c>
      <c r="C1166" s="67"/>
      <c r="E1166" s="23" t="s">
        <v>129</v>
      </c>
      <c r="H1166" s="46"/>
      <c r="I1166" s="1">
        <v>5965964.52999999</v>
      </c>
      <c r="J1166" s="1">
        <v>2976584.6902598287</v>
      </c>
      <c r="K1166" s="46"/>
      <c r="L1166" s="1">
        <v>6151866.3810539618</v>
      </c>
      <c r="M1166" s="1">
        <f t="shared" si="11"/>
        <v>3082530.1162657109</v>
      </c>
      <c r="N1166" s="5">
        <v>3069336.2647882509</v>
      </c>
    </row>
    <row r="1167" spans="1:14" ht="11.65" customHeight="1">
      <c r="A1167" s="24">
        <v>1096</v>
      </c>
      <c r="C1167" s="67"/>
      <c r="E1167" s="23" t="s">
        <v>132</v>
      </c>
      <c r="H1167" s="46"/>
      <c r="I1167" s="1">
        <v>21918140.61999999</v>
      </c>
      <c r="J1167" s="1">
        <v>9458703.6763807833</v>
      </c>
      <c r="K1167" s="46"/>
      <c r="L1167" s="1">
        <v>24899132.405078817</v>
      </c>
      <c r="M1167" s="1">
        <f t="shared" si="11"/>
        <v>14153991.231757384</v>
      </c>
      <c r="N1167" s="5">
        <v>10745141.173321433</v>
      </c>
    </row>
    <row r="1168" spans="1:14" ht="11.65" customHeight="1" thickBot="1">
      <c r="A1168" s="24">
        <v>1097</v>
      </c>
      <c r="C1168" s="67" t="s">
        <v>342</v>
      </c>
      <c r="H1168" s="46" t="s">
        <v>1</v>
      </c>
      <c r="I1168" s="13">
        <v>47071753.149999976</v>
      </c>
      <c r="J1168" s="13">
        <v>19960287.208591074</v>
      </c>
      <c r="K1168" s="46"/>
      <c r="L1168" s="13">
        <f>SUM(L1158:L1167)</f>
        <v>54332737.741877139</v>
      </c>
      <c r="M1168" s="13">
        <f>SUM(M1158:M1167)</f>
        <v>31200544.15193009</v>
      </c>
      <c r="N1168" s="13">
        <f>SUM(N1158:N1167)</f>
        <v>23132193.589947052</v>
      </c>
    </row>
    <row r="1169" spans="1:14" ht="11.65" customHeight="1" thickTop="1">
      <c r="A1169" s="24">
        <v>1098</v>
      </c>
      <c r="C1169" s="67">
        <v>408</v>
      </c>
      <c r="D1169" s="23" t="s">
        <v>63</v>
      </c>
      <c r="H1169" s="46"/>
      <c r="I1169" s="1"/>
      <c r="J1169" s="1"/>
      <c r="K1169" s="46"/>
      <c r="L1169" s="1"/>
      <c r="M1169" s="1"/>
      <c r="N1169" s="1"/>
    </row>
    <row r="1170" spans="1:14" ht="11.65" customHeight="1">
      <c r="A1170" s="24">
        <v>1099</v>
      </c>
      <c r="C1170" s="67"/>
      <c r="F1170" s="67" t="s">
        <v>675</v>
      </c>
      <c r="G1170" s="23" t="s">
        <v>128</v>
      </c>
      <c r="H1170" s="46"/>
      <c r="I1170" s="1">
        <v>27545790.770000003</v>
      </c>
      <c r="J1170" s="1">
        <v>-1214.83</v>
      </c>
      <c r="K1170" s="46"/>
      <c r="L1170" s="1">
        <v>27545790.770000003</v>
      </c>
      <c r="M1170" s="1">
        <f t="shared" ref="M1170:M1177" si="12">L1170-N1170</f>
        <v>27547005.600000001</v>
      </c>
      <c r="N1170" s="5">
        <v>-1214.83</v>
      </c>
    </row>
    <row r="1171" spans="1:14" ht="11.65" customHeight="1">
      <c r="A1171" s="24">
        <v>1100</v>
      </c>
      <c r="C1171" s="67"/>
      <c r="F1171" s="67" t="s">
        <v>488</v>
      </c>
      <c r="G1171" s="23" t="s">
        <v>644</v>
      </c>
      <c r="H1171" s="46"/>
      <c r="I1171" s="1">
        <v>108846555.889999</v>
      </c>
      <c r="J1171" s="1">
        <v>46644674.329439692</v>
      </c>
      <c r="K1171" s="46"/>
      <c r="L1171" s="1">
        <v>122946603.38999902</v>
      </c>
      <c r="M1171" s="1">
        <f t="shared" si="12"/>
        <v>70222215.824106723</v>
      </c>
      <c r="N1171" s="5">
        <v>52724387.565892294</v>
      </c>
    </row>
    <row r="1172" spans="1:14" ht="11.65" customHeight="1">
      <c r="A1172" s="24">
        <v>1101</v>
      </c>
      <c r="C1172" s="67"/>
      <c r="F1172" s="67" t="s">
        <v>488</v>
      </c>
      <c r="G1172" s="23" t="s">
        <v>131</v>
      </c>
      <c r="H1172" s="46"/>
      <c r="I1172" s="1">
        <v>9622895.5</v>
      </c>
      <c r="J1172" s="1">
        <v>4123757.7343039503</v>
      </c>
      <c r="K1172" s="46"/>
      <c r="L1172" s="1">
        <v>9622895.5</v>
      </c>
      <c r="M1172" s="1">
        <f t="shared" si="12"/>
        <v>5496215.6417636555</v>
      </c>
      <c r="N1172" s="5">
        <v>4126679.8582363441</v>
      </c>
    </row>
    <row r="1173" spans="1:14" ht="11.65" customHeight="1">
      <c r="A1173" s="24">
        <v>1102</v>
      </c>
      <c r="C1173" s="67"/>
      <c r="F1173" s="67" t="s">
        <v>571</v>
      </c>
      <c r="G1173" s="23" t="s">
        <v>130</v>
      </c>
      <c r="H1173" s="46"/>
      <c r="I1173" s="1">
        <v>827315.74</v>
      </c>
      <c r="J1173" s="1">
        <v>355359.96885698586</v>
      </c>
      <c r="K1173" s="46"/>
      <c r="L1173" s="1">
        <v>827315.74</v>
      </c>
      <c r="M1173" s="1">
        <f t="shared" si="12"/>
        <v>471955.77114301414</v>
      </c>
      <c r="N1173" s="5">
        <v>355359.96885698586</v>
      </c>
    </row>
    <row r="1174" spans="1:14" ht="11.65" customHeight="1">
      <c r="A1174" s="24">
        <v>1103</v>
      </c>
      <c r="C1174" s="67"/>
      <c r="F1174" s="67" t="s">
        <v>571</v>
      </c>
      <c r="G1174" s="23" t="s">
        <v>132</v>
      </c>
      <c r="H1174" s="46"/>
      <c r="I1174" s="1">
        <v>0</v>
      </c>
      <c r="J1174" s="1">
        <v>0</v>
      </c>
      <c r="K1174" s="46"/>
      <c r="L1174" s="1">
        <v>1586731</v>
      </c>
      <c r="M1174" s="1">
        <f t="shared" si="12"/>
        <v>901982.29784812185</v>
      </c>
      <c r="N1174" s="5">
        <v>684748.70215187815</v>
      </c>
    </row>
    <row r="1175" spans="1:14" ht="11.65" customHeight="1">
      <c r="A1175" s="24">
        <v>1104</v>
      </c>
      <c r="C1175" s="67"/>
      <c r="F1175" s="67" t="s">
        <v>675</v>
      </c>
      <c r="G1175" s="23" t="s">
        <v>658</v>
      </c>
      <c r="H1175" s="46"/>
      <c r="I1175" s="1">
        <v>0</v>
      </c>
      <c r="J1175" s="1">
        <v>0</v>
      </c>
      <c r="K1175" s="46"/>
      <c r="L1175" s="1">
        <v>0</v>
      </c>
      <c r="M1175" s="1">
        <f t="shared" si="12"/>
        <v>0</v>
      </c>
      <c r="N1175" s="5">
        <v>0</v>
      </c>
    </row>
    <row r="1176" spans="1:14" ht="11.65" customHeight="1">
      <c r="A1176" s="24">
        <v>1105</v>
      </c>
      <c r="C1176" s="67"/>
      <c r="F1176" s="67" t="s">
        <v>488</v>
      </c>
      <c r="G1176" s="23" t="s">
        <v>653</v>
      </c>
      <c r="H1176" s="46"/>
      <c r="I1176" s="1">
        <v>0</v>
      </c>
      <c r="J1176" s="1">
        <v>0</v>
      </c>
      <c r="K1176" s="46"/>
      <c r="L1176" s="1">
        <v>0</v>
      </c>
      <c r="M1176" s="1">
        <f t="shared" si="12"/>
        <v>0</v>
      </c>
      <c r="N1176" s="5">
        <v>0</v>
      </c>
    </row>
    <row r="1177" spans="1:14" ht="11.65" customHeight="1">
      <c r="A1177" s="24">
        <v>1106</v>
      </c>
      <c r="C1177" s="67"/>
      <c r="F1177" s="67" t="s">
        <v>488</v>
      </c>
      <c r="G1177" s="23" t="s">
        <v>132</v>
      </c>
      <c r="H1177" s="46"/>
      <c r="I1177" s="1">
        <v>0</v>
      </c>
      <c r="J1177" s="1">
        <v>0</v>
      </c>
      <c r="K1177" s="46"/>
      <c r="L1177" s="1">
        <v>0</v>
      </c>
      <c r="M1177" s="1">
        <f t="shared" si="12"/>
        <v>0</v>
      </c>
      <c r="N1177" s="5">
        <v>0</v>
      </c>
    </row>
    <row r="1178" spans="1:14" ht="11.65" customHeight="1">
      <c r="A1178" s="24">
        <v>1107</v>
      </c>
      <c r="C1178" s="67"/>
      <c r="H1178" s="46"/>
      <c r="I1178" s="1"/>
      <c r="J1178" s="1"/>
      <c r="K1178" s="46"/>
      <c r="L1178" s="1"/>
      <c r="M1178" s="1"/>
      <c r="N1178" s="1"/>
    </row>
    <row r="1179" spans="1:14" ht="11.65" customHeight="1">
      <c r="A1179" s="24">
        <v>1108</v>
      </c>
      <c r="C1179" s="67"/>
      <c r="H1179" s="46"/>
      <c r="I1179" s="1"/>
      <c r="J1179" s="1"/>
      <c r="K1179" s="46"/>
      <c r="L1179" s="1"/>
      <c r="M1179" s="1"/>
      <c r="N1179" s="1"/>
    </row>
    <row r="1180" spans="1:14" ht="11.65" customHeight="1">
      <c r="A1180" s="24">
        <v>1109</v>
      </c>
      <c r="C1180" s="67"/>
      <c r="H1180" s="46"/>
      <c r="I1180" s="1"/>
      <c r="J1180" s="1"/>
      <c r="K1180" s="46"/>
      <c r="L1180" s="1"/>
      <c r="M1180" s="1"/>
      <c r="N1180" s="1"/>
    </row>
    <row r="1181" spans="1:14" ht="11.65" customHeight="1" thickBot="1">
      <c r="A1181" s="24">
        <v>1110</v>
      </c>
      <c r="C1181" s="68" t="s">
        <v>343</v>
      </c>
      <c r="H1181" s="69" t="s">
        <v>344</v>
      </c>
      <c r="I1181" s="16">
        <v>146842557.89999902</v>
      </c>
      <c r="J1181" s="16">
        <v>51122577.202600628</v>
      </c>
      <c r="K1181" s="69"/>
      <c r="L1181" s="16">
        <f>SUBTOTAL(9,L1170:L1177)</f>
        <v>162529336.39999902</v>
      </c>
      <c r="M1181" s="16">
        <f>SUBTOTAL(9,M1170:M1177)</f>
        <v>104639375.13486151</v>
      </c>
      <c r="N1181" s="16">
        <f>SUBTOTAL(9,N1170:N1177)</f>
        <v>57889961.265137501</v>
      </c>
    </row>
    <row r="1182" spans="1:14" ht="11.65" customHeight="1" thickTop="1">
      <c r="A1182" s="24">
        <v>1111</v>
      </c>
      <c r="C1182" s="67"/>
      <c r="H1182" s="46"/>
      <c r="I1182" s="1"/>
      <c r="J1182" s="1"/>
      <c r="K1182" s="46"/>
      <c r="L1182" s="1"/>
      <c r="M1182" s="1"/>
      <c r="N1182" s="1"/>
    </row>
    <row r="1183" spans="1:14" ht="11.65" customHeight="1">
      <c r="A1183" s="24">
        <v>1112</v>
      </c>
      <c r="C1183" s="67"/>
      <c r="H1183" s="46"/>
      <c r="I1183" s="1"/>
      <c r="J1183" s="1"/>
      <c r="K1183" s="46"/>
      <c r="L1183" s="1"/>
      <c r="M1183" s="1"/>
      <c r="N1183" s="1"/>
    </row>
    <row r="1184" spans="1:14" ht="11.65" customHeight="1">
      <c r="A1184" s="24">
        <v>1113</v>
      </c>
      <c r="C1184" s="67">
        <v>41140</v>
      </c>
      <c r="D1184" s="23" t="s">
        <v>345</v>
      </c>
      <c r="H1184" s="46"/>
      <c r="I1184" s="1"/>
      <c r="J1184" s="1"/>
      <c r="K1184" s="46"/>
      <c r="L1184" s="1"/>
      <c r="M1184" s="1"/>
      <c r="N1184" s="1"/>
    </row>
    <row r="1185" spans="1:14" ht="11.65" customHeight="1">
      <c r="A1185" s="24">
        <v>1114</v>
      </c>
      <c r="C1185" s="67"/>
      <c r="F1185" s="67" t="s">
        <v>660</v>
      </c>
      <c r="G1185" s="23" t="s">
        <v>211</v>
      </c>
      <c r="H1185" s="46"/>
      <c r="I1185" s="1">
        <v>-1874204</v>
      </c>
      <c r="J1185" s="1">
        <v>-1545328.0628615732</v>
      </c>
      <c r="K1185" s="46"/>
      <c r="L1185" s="1">
        <v>-1874204</v>
      </c>
      <c r="M1185" s="1">
        <f>L1185-N1185</f>
        <v>-328875.93713842682</v>
      </c>
      <c r="N1185" s="5">
        <v>-1545328.0628615732</v>
      </c>
    </row>
    <row r="1186" spans="1:14" ht="11.65" customHeight="1">
      <c r="A1186" s="24">
        <v>1115</v>
      </c>
      <c r="C1186" s="67"/>
      <c r="H1186" s="46"/>
      <c r="I1186" s="1"/>
      <c r="J1186" s="1"/>
      <c r="K1186" s="46"/>
      <c r="L1186" s="1"/>
      <c r="M1186" s="1"/>
      <c r="N1186" s="1"/>
    </row>
    <row r="1187" spans="1:14" ht="11.65" customHeight="1">
      <c r="A1187" s="24">
        <v>1116</v>
      </c>
      <c r="C1187" s="67"/>
      <c r="H1187" s="46" t="s">
        <v>346</v>
      </c>
      <c r="I1187" s="6">
        <v>-1874204</v>
      </c>
      <c r="J1187" s="6">
        <v>-1545328.0628615732</v>
      </c>
      <c r="K1187" s="46"/>
      <c r="L1187" s="6">
        <f>SUBTOTAL(9,L1185)</f>
        <v>-1874204</v>
      </c>
      <c r="M1187" s="6">
        <f>SUBTOTAL(9,M1185)</f>
        <v>-328875.93713842682</v>
      </c>
      <c r="N1187" s="6">
        <f>SUBTOTAL(9,N1185)</f>
        <v>-1545328.0628615732</v>
      </c>
    </row>
    <row r="1188" spans="1:14" ht="11.65" customHeight="1">
      <c r="A1188" s="24">
        <v>1117</v>
      </c>
      <c r="C1188" s="67"/>
      <c r="H1188" s="46"/>
      <c r="I1188" s="1"/>
      <c r="J1188" s="1"/>
      <c r="K1188" s="46"/>
      <c r="L1188" s="1"/>
      <c r="M1188" s="1"/>
      <c r="N1188" s="1"/>
    </row>
    <row r="1189" spans="1:14" ht="11.65" customHeight="1">
      <c r="A1189" s="24">
        <v>1118</v>
      </c>
      <c r="C1189" s="67">
        <v>41141</v>
      </c>
      <c r="D1189" s="23" t="s">
        <v>347</v>
      </c>
      <c r="H1189" s="46"/>
      <c r="I1189" s="1"/>
      <c r="J1189" s="1"/>
      <c r="K1189" s="46"/>
      <c r="L1189" s="1"/>
      <c r="M1189" s="1"/>
      <c r="N1189" s="1"/>
    </row>
    <row r="1190" spans="1:14" ht="11.65" customHeight="1">
      <c r="A1190" s="24">
        <v>1119</v>
      </c>
      <c r="C1190" s="67"/>
      <c r="F1190" s="67" t="s">
        <v>660</v>
      </c>
      <c r="G1190" s="23" t="s">
        <v>211</v>
      </c>
      <c r="H1190" s="46"/>
      <c r="I1190" s="1">
        <v>0</v>
      </c>
      <c r="J1190" s="1">
        <v>0</v>
      </c>
      <c r="K1190" s="46"/>
      <c r="L1190" s="1">
        <v>0</v>
      </c>
      <c r="M1190" s="1">
        <f>L1190-N1190</f>
        <v>0</v>
      </c>
      <c r="N1190" s="5">
        <v>0</v>
      </c>
    </row>
    <row r="1191" spans="1:14" ht="11.65" customHeight="1">
      <c r="A1191" s="24">
        <v>1120</v>
      </c>
      <c r="C1191" s="67"/>
      <c r="H1191" s="46"/>
      <c r="I1191" s="1"/>
      <c r="J1191" s="1"/>
      <c r="K1191" s="46"/>
      <c r="L1191" s="1"/>
      <c r="M1191" s="1"/>
      <c r="N1191" s="1"/>
    </row>
    <row r="1192" spans="1:14" ht="11.65" customHeight="1">
      <c r="A1192" s="24">
        <v>1121</v>
      </c>
      <c r="C1192" s="67"/>
      <c r="H1192" s="46" t="s">
        <v>346</v>
      </c>
      <c r="I1192" s="6">
        <v>0</v>
      </c>
      <c r="J1192" s="6">
        <v>0</v>
      </c>
      <c r="K1192" s="46"/>
      <c r="L1192" s="6">
        <f>SUBTOTAL(9,L1190)</f>
        <v>0</v>
      </c>
      <c r="M1192" s="6">
        <f>SUBTOTAL(9,M1190)</f>
        <v>0</v>
      </c>
      <c r="N1192" s="6">
        <f>SUBTOTAL(9,N1190)</f>
        <v>0</v>
      </c>
    </row>
    <row r="1193" spans="1:14" ht="11.65" customHeight="1">
      <c r="A1193" s="24">
        <v>1122</v>
      </c>
      <c r="C1193" s="67"/>
      <c r="H1193" s="46"/>
      <c r="I1193" s="1"/>
      <c r="J1193" s="1"/>
      <c r="K1193" s="46"/>
      <c r="L1193" s="1"/>
      <c r="M1193" s="1"/>
      <c r="N1193" s="1"/>
    </row>
    <row r="1194" spans="1:14" ht="11.65" customHeight="1" thickBot="1">
      <c r="A1194" s="24">
        <v>1123</v>
      </c>
      <c r="C1194" s="68" t="s">
        <v>348</v>
      </c>
      <c r="H1194" s="69" t="s">
        <v>346</v>
      </c>
      <c r="I1194" s="8">
        <v>-1874204</v>
      </c>
      <c r="J1194" s="8">
        <v>-1545328.0628615732</v>
      </c>
      <c r="K1194" s="69"/>
      <c r="L1194" s="8">
        <f>SUBTOTAL(9,L1185:L1192)</f>
        <v>-1874204</v>
      </c>
      <c r="M1194" s="8">
        <f>SUBTOTAL(9,M1185:M1192)</f>
        <v>-328875.93713842682</v>
      </c>
      <c r="N1194" s="8">
        <f>SUBTOTAL(9,N1185:N1192)</f>
        <v>-1545328.0628615732</v>
      </c>
    </row>
    <row r="1195" spans="1:14" ht="11.65" customHeight="1" thickTop="1">
      <c r="A1195" s="24">
        <v>1124</v>
      </c>
      <c r="C1195" s="67"/>
      <c r="H1195" s="46"/>
      <c r="I1195" s="4"/>
      <c r="J1195" s="4"/>
      <c r="K1195" s="46"/>
      <c r="L1195" s="4"/>
      <c r="M1195" s="4"/>
      <c r="N1195" s="4"/>
    </row>
    <row r="1196" spans="1:14" ht="15" customHeight="1">
      <c r="A1196" s="24">
        <v>1125</v>
      </c>
      <c r="C1196" s="67"/>
      <c r="H1196" s="46"/>
      <c r="I1196" s="9"/>
      <c r="J1196" s="9"/>
      <c r="K1196" s="46"/>
      <c r="L1196" s="9"/>
      <c r="M1196" s="1"/>
      <c r="N1196" s="1"/>
    </row>
    <row r="1197" spans="1:14" ht="11.65" customHeight="1">
      <c r="A1197" s="24">
        <v>1126</v>
      </c>
      <c r="C1197" s="67">
        <v>427</v>
      </c>
      <c r="D1197" s="23" t="s">
        <v>349</v>
      </c>
      <c r="H1197" s="46"/>
      <c r="I1197" s="1"/>
      <c r="J1197" s="1"/>
      <c r="K1197" s="46"/>
      <c r="L1197" s="1"/>
      <c r="M1197" s="1"/>
      <c r="N1197" s="1"/>
    </row>
    <row r="1198" spans="1:14" ht="11.65" customHeight="1">
      <c r="A1198" s="24">
        <v>1127</v>
      </c>
      <c r="C1198" s="67"/>
      <c r="F1198" s="67" t="s">
        <v>488</v>
      </c>
      <c r="G1198" s="23" t="s">
        <v>128</v>
      </c>
      <c r="H1198" s="46"/>
      <c r="I1198" s="1">
        <v>306621732.81917948</v>
      </c>
      <c r="J1198" s="1">
        <v>135527843.27178004</v>
      </c>
      <c r="K1198" s="46"/>
      <c r="L1198" s="1">
        <v>336184982.36617625</v>
      </c>
      <c r="M1198" s="1">
        <f>L1198-N1198</f>
        <v>187887849.92641437</v>
      </c>
      <c r="N1198" s="5">
        <v>148297132.43976188</v>
      </c>
    </row>
    <row r="1199" spans="1:14" ht="11.65" customHeight="1">
      <c r="A1199" s="24">
        <v>1128</v>
      </c>
      <c r="C1199" s="67"/>
      <c r="F1199" s="67" t="s">
        <v>488</v>
      </c>
      <c r="G1199" s="23" t="s">
        <v>645</v>
      </c>
      <c r="H1199" s="46"/>
      <c r="I1199" s="1">
        <v>0</v>
      </c>
      <c r="J1199" s="1">
        <v>0</v>
      </c>
      <c r="K1199" s="46"/>
      <c r="L1199" s="1">
        <v>0</v>
      </c>
      <c r="M1199" s="1">
        <f>L1199-N1199</f>
        <v>0</v>
      </c>
      <c r="N1199" s="5">
        <v>0</v>
      </c>
    </row>
    <row r="1200" spans="1:14" ht="11.65" customHeight="1">
      <c r="A1200" s="24">
        <v>1129</v>
      </c>
      <c r="C1200" s="67"/>
      <c r="H1200" s="46" t="s">
        <v>350</v>
      </c>
      <c r="I1200" s="6">
        <v>306621732.81917948</v>
      </c>
      <c r="J1200" s="6">
        <v>135527843.27178004</v>
      </c>
      <c r="K1200" s="46"/>
      <c r="L1200" s="6">
        <f>SUBTOTAL(9,L1198:L1199)</f>
        <v>336184982.36617625</v>
      </c>
      <c r="M1200" s="6">
        <f>SUBTOTAL(9,M1198:M1199)</f>
        <v>187887849.92641437</v>
      </c>
      <c r="N1200" s="6">
        <f>SUBTOTAL(9,N1198:N1199)</f>
        <v>148297132.43976188</v>
      </c>
    </row>
    <row r="1201" spans="1:14" ht="11.65" customHeight="1">
      <c r="A1201" s="24">
        <v>1130</v>
      </c>
      <c r="C1201" s="67"/>
      <c r="H1201" s="46"/>
      <c r="I1201" s="1"/>
      <c r="J1201" s="1"/>
      <c r="K1201" s="46"/>
      <c r="L1201" s="1"/>
      <c r="M1201" s="1"/>
      <c r="N1201" s="1"/>
    </row>
    <row r="1202" spans="1:14" ht="11.65" customHeight="1">
      <c r="A1202" s="24">
        <v>1131</v>
      </c>
      <c r="C1202" s="67">
        <v>428</v>
      </c>
      <c r="D1202" s="23" t="s">
        <v>351</v>
      </c>
      <c r="H1202" s="46"/>
      <c r="I1202" s="1"/>
      <c r="J1202" s="1"/>
      <c r="K1202" s="46"/>
      <c r="L1202" s="1"/>
      <c r="M1202" s="1"/>
      <c r="N1202" s="1"/>
    </row>
    <row r="1203" spans="1:14" ht="11.65" customHeight="1">
      <c r="A1203" s="24">
        <v>1132</v>
      </c>
      <c r="C1203" s="67"/>
      <c r="F1203" s="67" t="s">
        <v>488</v>
      </c>
      <c r="G1203" s="23" t="s">
        <v>645</v>
      </c>
      <c r="H1203" s="46"/>
      <c r="I1203" s="1">
        <v>0</v>
      </c>
      <c r="J1203" s="1">
        <v>0</v>
      </c>
      <c r="K1203" s="46"/>
      <c r="L1203" s="1">
        <v>0</v>
      </c>
      <c r="M1203" s="1">
        <f>L1203-N1203</f>
        <v>0</v>
      </c>
      <c r="N1203" s="5">
        <v>0</v>
      </c>
    </row>
    <row r="1204" spans="1:14" ht="11.65" customHeight="1">
      <c r="A1204" s="24">
        <v>1133</v>
      </c>
      <c r="C1204" s="67"/>
      <c r="H1204" s="46" t="s">
        <v>350</v>
      </c>
      <c r="I1204" s="6">
        <v>0</v>
      </c>
      <c r="J1204" s="6">
        <v>0</v>
      </c>
      <c r="K1204" s="46"/>
      <c r="L1204" s="6">
        <f>SUBTOTAL(9,L1202:L1203)</f>
        <v>0</v>
      </c>
      <c r="M1204" s="6">
        <f>SUBTOTAL(9,M1202:M1203)</f>
        <v>0</v>
      </c>
      <c r="N1204" s="6">
        <f>SUBTOTAL(9,N1202:N1203)</f>
        <v>0</v>
      </c>
    </row>
    <row r="1205" spans="1:14" ht="11.65" customHeight="1">
      <c r="A1205" s="24">
        <v>1134</v>
      </c>
      <c r="C1205" s="67"/>
      <c r="H1205" s="46"/>
      <c r="I1205" s="1"/>
      <c r="J1205" s="1"/>
      <c r="K1205" s="46"/>
      <c r="L1205" s="1"/>
      <c r="M1205" s="1"/>
      <c r="N1205" s="1"/>
    </row>
    <row r="1206" spans="1:14" ht="11.65" customHeight="1">
      <c r="A1206" s="24">
        <v>1135</v>
      </c>
      <c r="C1206" s="67">
        <v>429</v>
      </c>
      <c r="D1206" s="23" t="s">
        <v>352</v>
      </c>
      <c r="H1206" s="46"/>
      <c r="I1206" s="1"/>
      <c r="J1206" s="1"/>
      <c r="K1206" s="46"/>
      <c r="L1206" s="1"/>
      <c r="M1206" s="1"/>
      <c r="N1206" s="1"/>
    </row>
    <row r="1207" spans="1:14" ht="11.65" customHeight="1">
      <c r="A1207" s="24">
        <v>1136</v>
      </c>
      <c r="C1207" s="67"/>
      <c r="F1207" s="67" t="s">
        <v>488</v>
      </c>
      <c r="G1207" s="23" t="s">
        <v>645</v>
      </c>
      <c r="H1207" s="46"/>
      <c r="I1207" s="1">
        <v>0</v>
      </c>
      <c r="J1207" s="1">
        <v>0</v>
      </c>
      <c r="K1207" s="46"/>
      <c r="L1207" s="1">
        <v>0</v>
      </c>
      <c r="M1207" s="1">
        <f>L1207-N1207</f>
        <v>0</v>
      </c>
      <c r="N1207" s="5">
        <v>0</v>
      </c>
    </row>
    <row r="1208" spans="1:14" ht="11.65" customHeight="1">
      <c r="A1208" s="24">
        <v>1137</v>
      </c>
      <c r="C1208" s="67"/>
      <c r="H1208" s="46" t="s">
        <v>350</v>
      </c>
      <c r="I1208" s="6">
        <v>0</v>
      </c>
      <c r="J1208" s="6">
        <v>0</v>
      </c>
      <c r="K1208" s="46"/>
      <c r="L1208" s="6">
        <f>SUBTOTAL(9,L1206:L1207)</f>
        <v>0</v>
      </c>
      <c r="M1208" s="6">
        <f>SUBTOTAL(9,M1206:M1207)</f>
        <v>0</v>
      </c>
      <c r="N1208" s="6">
        <f>SUBTOTAL(9,N1206:N1207)</f>
        <v>0</v>
      </c>
    </row>
    <row r="1209" spans="1:14" ht="11.65" customHeight="1">
      <c r="A1209" s="24">
        <v>1138</v>
      </c>
      <c r="C1209" s="67"/>
      <c r="H1209" s="46"/>
      <c r="I1209" s="1"/>
      <c r="J1209" s="1"/>
      <c r="K1209" s="46"/>
      <c r="L1209" s="1"/>
      <c r="M1209" s="1"/>
      <c r="N1209" s="1"/>
    </row>
    <row r="1210" spans="1:14" ht="11.65" customHeight="1">
      <c r="A1210" s="24">
        <v>1139</v>
      </c>
      <c r="C1210" s="67">
        <v>431</v>
      </c>
      <c r="D1210" s="23" t="s">
        <v>353</v>
      </c>
      <c r="H1210" s="46"/>
      <c r="I1210" s="1"/>
      <c r="J1210" s="1"/>
      <c r="K1210" s="46"/>
      <c r="L1210" s="1"/>
      <c r="M1210" s="1"/>
      <c r="N1210" s="1"/>
    </row>
    <row r="1211" spans="1:14" ht="11.65" customHeight="1">
      <c r="A1211" s="24">
        <v>1140</v>
      </c>
      <c r="C1211" s="67"/>
      <c r="F1211" s="67" t="s">
        <v>657</v>
      </c>
      <c r="G1211" s="23" t="s">
        <v>637</v>
      </c>
      <c r="H1211" s="46"/>
      <c r="I1211" s="1">
        <v>0</v>
      </c>
      <c r="J1211" s="1">
        <v>0</v>
      </c>
      <c r="K1211" s="46"/>
      <c r="L1211" s="1">
        <v>0</v>
      </c>
      <c r="M1211" s="1">
        <f>L1211-N1211</f>
        <v>0</v>
      </c>
      <c r="N1211" s="5">
        <v>0</v>
      </c>
    </row>
    <row r="1212" spans="1:14" ht="11.65" customHeight="1">
      <c r="A1212" s="24">
        <v>1141</v>
      </c>
      <c r="C1212" s="67"/>
      <c r="F1212" s="67" t="s">
        <v>488</v>
      </c>
      <c r="G1212" s="23" t="s">
        <v>131</v>
      </c>
      <c r="H1212" s="46"/>
      <c r="I1212" s="1">
        <v>0</v>
      </c>
      <c r="J1212" s="1">
        <v>0</v>
      </c>
      <c r="K1212" s="46"/>
      <c r="L1212" s="1">
        <v>0</v>
      </c>
      <c r="M1212" s="1">
        <f>L1212-N1212</f>
        <v>0</v>
      </c>
      <c r="N1212" s="5">
        <v>0</v>
      </c>
    </row>
    <row r="1213" spans="1:14" ht="11.65" customHeight="1">
      <c r="A1213" s="24">
        <v>1142</v>
      </c>
      <c r="C1213" s="67"/>
      <c r="F1213" s="67" t="s">
        <v>488</v>
      </c>
      <c r="G1213" s="23" t="s">
        <v>645</v>
      </c>
      <c r="H1213" s="46"/>
      <c r="I1213" s="1">
        <v>0</v>
      </c>
      <c r="J1213" s="1">
        <v>0</v>
      </c>
      <c r="K1213" s="46"/>
      <c r="L1213" s="1">
        <v>0</v>
      </c>
      <c r="M1213" s="1">
        <f>L1213-N1213</f>
        <v>0</v>
      </c>
      <c r="N1213" s="5">
        <v>0</v>
      </c>
    </row>
    <row r="1214" spans="1:14" ht="11.65" customHeight="1">
      <c r="A1214" s="24">
        <v>1143</v>
      </c>
      <c r="C1214" s="67"/>
      <c r="H1214" s="46" t="s">
        <v>350</v>
      </c>
      <c r="I1214" s="6">
        <v>0</v>
      </c>
      <c r="J1214" s="6">
        <v>0</v>
      </c>
      <c r="K1214" s="46"/>
      <c r="L1214" s="6">
        <f>SUBTOTAL(9,L1211:L1213)</f>
        <v>0</v>
      </c>
      <c r="M1214" s="6">
        <f>SUBTOTAL(9,M1211:M1213)</f>
        <v>0</v>
      </c>
      <c r="N1214" s="6">
        <f>SUBTOTAL(9,N1211:N1213)</f>
        <v>0</v>
      </c>
    </row>
    <row r="1215" spans="1:14" ht="11.65" customHeight="1">
      <c r="A1215" s="24">
        <v>1144</v>
      </c>
      <c r="C1215" s="67"/>
      <c r="H1215" s="46"/>
      <c r="I1215" s="1"/>
      <c r="J1215" s="1"/>
      <c r="K1215" s="46"/>
      <c r="L1215" s="1"/>
      <c r="M1215" s="1"/>
      <c r="N1215" s="1"/>
    </row>
    <row r="1216" spans="1:14" ht="11.65" customHeight="1">
      <c r="A1216" s="24">
        <v>1145</v>
      </c>
      <c r="C1216" s="67">
        <v>432</v>
      </c>
      <c r="D1216" s="23" t="s">
        <v>354</v>
      </c>
      <c r="H1216" s="46"/>
      <c r="I1216" s="1"/>
      <c r="J1216" s="1"/>
      <c r="K1216" s="46"/>
      <c r="L1216" s="1"/>
      <c r="M1216" s="1"/>
      <c r="N1216" s="1"/>
    </row>
    <row r="1217" spans="1:14" ht="11.65" customHeight="1">
      <c r="A1217" s="24">
        <v>1146</v>
      </c>
      <c r="C1217" s="67"/>
      <c r="F1217" s="67" t="s">
        <v>488</v>
      </c>
      <c r="G1217" s="23" t="s">
        <v>645</v>
      </c>
      <c r="H1217" s="46"/>
      <c r="I1217" s="1">
        <v>0</v>
      </c>
      <c r="J1217" s="1">
        <v>0</v>
      </c>
      <c r="K1217" s="46"/>
      <c r="L1217" s="1">
        <v>0</v>
      </c>
      <c r="M1217" s="1">
        <f>L1217-N1217</f>
        <v>0</v>
      </c>
      <c r="N1217" s="5">
        <v>0</v>
      </c>
    </row>
    <row r="1218" spans="1:14" ht="11.65" customHeight="1">
      <c r="A1218" s="24">
        <v>1147</v>
      </c>
      <c r="C1218" s="67"/>
      <c r="H1218" s="46"/>
      <c r="I1218" s="6">
        <v>0</v>
      </c>
      <c r="J1218" s="6">
        <v>0</v>
      </c>
      <c r="K1218" s="46"/>
      <c r="L1218" s="6">
        <f>SUBTOTAL(9,L1217)</f>
        <v>0</v>
      </c>
      <c r="M1218" s="6">
        <f>SUBTOTAL(9,M1217)</f>
        <v>0</v>
      </c>
      <c r="N1218" s="6">
        <f>SUBTOTAL(9,N1217)</f>
        <v>0</v>
      </c>
    </row>
    <row r="1219" spans="1:14" ht="11.65" customHeight="1">
      <c r="A1219" s="24">
        <v>1148</v>
      </c>
      <c r="C1219" s="67"/>
      <c r="H1219" s="46"/>
      <c r="I1219" s="1"/>
      <c r="J1219" s="1"/>
      <c r="K1219" s="46"/>
      <c r="L1219" s="1"/>
      <c r="M1219" s="1"/>
      <c r="N1219" s="1"/>
    </row>
    <row r="1220" spans="1:14" ht="11.65" customHeight="1" thickBot="1">
      <c r="A1220" s="24">
        <v>1149</v>
      </c>
      <c r="C1220" s="67"/>
      <c r="D1220" s="23" t="s">
        <v>355</v>
      </c>
      <c r="H1220" s="46" t="s">
        <v>350</v>
      </c>
      <c r="I1220" s="18">
        <v>306621732.81917948</v>
      </c>
      <c r="J1220" s="18">
        <v>135527843.27178004</v>
      </c>
      <c r="K1220" s="46"/>
      <c r="L1220" s="18">
        <f>SUBTOTAL(9,L1198:L1218)</f>
        <v>336184982.36617625</v>
      </c>
      <c r="M1220" s="18">
        <f>SUBTOTAL(9,M1198:M1218)</f>
        <v>187887849.92641437</v>
      </c>
      <c r="N1220" s="18">
        <f>SUBTOTAL(9,N1198:N1218)</f>
        <v>148297132.43976188</v>
      </c>
    </row>
    <row r="1221" spans="1:14" ht="11.65" customHeight="1" thickTop="1">
      <c r="A1221" s="24">
        <v>1150</v>
      </c>
      <c r="C1221" s="67"/>
      <c r="H1221" s="46"/>
      <c r="I1221" s="1"/>
      <c r="J1221" s="1"/>
      <c r="K1221" s="46"/>
      <c r="L1221" s="1"/>
      <c r="M1221" s="1"/>
      <c r="N1221" s="1"/>
    </row>
    <row r="1222" spans="1:14" ht="11.65" customHeight="1">
      <c r="A1222" s="24">
        <v>1151</v>
      </c>
      <c r="C1222" s="67"/>
      <c r="D1222" s="23" t="s">
        <v>356</v>
      </c>
      <c r="H1222" s="46"/>
      <c r="I1222" s="1"/>
      <c r="J1222" s="1"/>
      <c r="K1222" s="46"/>
      <c r="L1222" s="1"/>
      <c r="M1222" s="1"/>
      <c r="N1222" s="1"/>
    </row>
    <row r="1223" spans="1:14" ht="11.65" customHeight="1">
      <c r="A1223" s="24">
        <v>1152</v>
      </c>
      <c r="C1223" s="67"/>
      <c r="E1223" s="23">
        <v>427</v>
      </c>
      <c r="F1223" s="67" t="s">
        <v>657</v>
      </c>
      <c r="G1223" s="23" t="s">
        <v>657</v>
      </c>
      <c r="H1223" s="46"/>
      <c r="I1223" s="1">
        <v>0</v>
      </c>
      <c r="J1223" s="1">
        <v>0</v>
      </c>
      <c r="K1223" s="46"/>
      <c r="L1223" s="1">
        <v>0</v>
      </c>
      <c r="M1223" s="1">
        <f>L1223-N1223</f>
        <v>0</v>
      </c>
      <c r="N1223" s="5">
        <v>0</v>
      </c>
    </row>
    <row r="1224" spans="1:14" ht="11.65" customHeight="1">
      <c r="A1224" s="24">
        <v>1153</v>
      </c>
      <c r="C1224" s="67"/>
      <c r="E1224" s="23">
        <v>428</v>
      </c>
      <c r="F1224" s="67" t="s">
        <v>657</v>
      </c>
      <c r="G1224" s="23" t="s">
        <v>657</v>
      </c>
      <c r="H1224" s="46"/>
      <c r="I1224" s="1">
        <v>0</v>
      </c>
      <c r="J1224" s="1">
        <v>0</v>
      </c>
      <c r="K1224" s="46"/>
      <c r="L1224" s="1">
        <v>0</v>
      </c>
      <c r="M1224" s="1">
        <f>L1224-N1224</f>
        <v>0</v>
      </c>
      <c r="N1224" s="5">
        <v>0</v>
      </c>
    </row>
    <row r="1225" spans="1:14" ht="11.65" customHeight="1">
      <c r="A1225" s="24">
        <v>1154</v>
      </c>
      <c r="C1225" s="67"/>
      <c r="E1225" s="23">
        <v>429</v>
      </c>
      <c r="F1225" s="67" t="s">
        <v>657</v>
      </c>
      <c r="G1225" s="23" t="s">
        <v>657</v>
      </c>
      <c r="H1225" s="46"/>
      <c r="I1225" s="1">
        <v>0</v>
      </c>
      <c r="J1225" s="1">
        <v>0</v>
      </c>
      <c r="K1225" s="46"/>
      <c r="L1225" s="1">
        <v>0</v>
      </c>
      <c r="M1225" s="1">
        <f>L1225-N1225</f>
        <v>0</v>
      </c>
      <c r="N1225" s="5">
        <v>0</v>
      </c>
    </row>
    <row r="1226" spans="1:14" ht="11.65" customHeight="1">
      <c r="A1226" s="24">
        <v>1155</v>
      </c>
      <c r="C1226" s="67"/>
      <c r="E1226" s="23">
        <v>431</v>
      </c>
      <c r="F1226" s="67" t="s">
        <v>657</v>
      </c>
      <c r="G1226" s="23" t="s">
        <v>657</v>
      </c>
      <c r="H1226" s="46"/>
      <c r="I1226" s="1">
        <v>0</v>
      </c>
      <c r="J1226" s="1">
        <v>0</v>
      </c>
      <c r="K1226" s="46"/>
      <c r="L1226" s="1">
        <v>0</v>
      </c>
      <c r="M1226" s="1">
        <f>L1226-N1226</f>
        <v>0</v>
      </c>
      <c r="N1226" s="5">
        <v>0</v>
      </c>
    </row>
    <row r="1227" spans="1:14" ht="11.65" customHeight="1">
      <c r="A1227" s="24">
        <v>1156</v>
      </c>
      <c r="C1227" s="67"/>
      <c r="H1227" s="46"/>
      <c r="I1227" s="1"/>
      <c r="J1227" s="1"/>
      <c r="K1227" s="46"/>
      <c r="L1227" s="1"/>
      <c r="M1227" s="1"/>
      <c r="N1227" s="1"/>
    </row>
    <row r="1228" spans="1:14" ht="11.65" customHeight="1">
      <c r="A1228" s="24">
        <v>1157</v>
      </c>
      <c r="C1228" s="67"/>
      <c r="E1228" s="23" t="s">
        <v>357</v>
      </c>
      <c r="H1228" s="46"/>
      <c r="I1228" s="6">
        <v>0</v>
      </c>
      <c r="J1228" s="6">
        <v>0</v>
      </c>
      <c r="K1228" s="46"/>
      <c r="L1228" s="6">
        <f>SUM(L1223:L1226)</f>
        <v>0</v>
      </c>
      <c r="M1228" s="6">
        <f>SUM(M1223:M1226)</f>
        <v>0</v>
      </c>
      <c r="N1228" s="6">
        <f>SUM(N1223:N1226)</f>
        <v>0</v>
      </c>
    </row>
    <row r="1229" spans="1:14" ht="11.65" customHeight="1">
      <c r="A1229" s="24">
        <v>1158</v>
      </c>
      <c r="C1229" s="67"/>
      <c r="H1229" s="46"/>
      <c r="I1229" s="1"/>
      <c r="J1229" s="1"/>
      <c r="K1229" s="46"/>
      <c r="L1229" s="1"/>
      <c r="M1229" s="1"/>
      <c r="N1229" s="1"/>
    </row>
    <row r="1230" spans="1:14" ht="11.65" customHeight="1" thickBot="1">
      <c r="A1230" s="24">
        <v>1159</v>
      </c>
      <c r="C1230" s="67"/>
      <c r="D1230" s="23" t="s">
        <v>358</v>
      </c>
      <c r="H1230" s="46" t="s">
        <v>350</v>
      </c>
      <c r="I1230" s="18">
        <v>306621732.81917948</v>
      </c>
      <c r="J1230" s="18">
        <v>135527843.27178004</v>
      </c>
      <c r="K1230" s="46"/>
      <c r="L1230" s="18">
        <f>L1228+L1220</f>
        <v>336184982.36617625</v>
      </c>
      <c r="M1230" s="18">
        <f>M1228+M1220</f>
        <v>187887849.92641437</v>
      </c>
      <c r="N1230" s="18">
        <f>N1228+N1220</f>
        <v>148297132.43976188</v>
      </c>
    </row>
    <row r="1231" spans="1:14" ht="11.65" customHeight="1" thickTop="1">
      <c r="A1231" s="24">
        <v>1160</v>
      </c>
      <c r="C1231" s="67"/>
      <c r="H1231" s="46"/>
      <c r="I1231" s="1"/>
      <c r="J1231" s="1"/>
      <c r="K1231" s="46"/>
      <c r="L1231" s="1"/>
      <c r="M1231" s="1"/>
      <c r="N1231" s="1"/>
    </row>
    <row r="1232" spans="1:14" ht="11.65" customHeight="1">
      <c r="A1232" s="24">
        <v>1161</v>
      </c>
      <c r="C1232" s="67"/>
      <c r="H1232" s="46"/>
      <c r="I1232" s="1"/>
      <c r="J1232" s="1"/>
      <c r="K1232" s="46"/>
      <c r="L1232" s="1"/>
      <c r="M1232" s="1"/>
      <c r="N1232" s="1"/>
    </row>
    <row r="1233" spans="1:14" ht="11.65" customHeight="1">
      <c r="A1233" s="24">
        <v>1162</v>
      </c>
      <c r="C1233" s="67">
        <v>419</v>
      </c>
      <c r="D1233" s="23" t="s">
        <v>359</v>
      </c>
      <c r="H1233" s="46"/>
      <c r="I1233" s="1"/>
      <c r="J1233" s="1"/>
      <c r="K1233" s="46"/>
      <c r="L1233" s="1"/>
      <c r="M1233" s="1"/>
      <c r="N1233" s="1"/>
    </row>
    <row r="1234" spans="1:14" ht="11.65" customHeight="1">
      <c r="A1234" s="24">
        <v>1163</v>
      </c>
      <c r="C1234" s="67"/>
      <c r="F1234" s="67" t="s">
        <v>488</v>
      </c>
      <c r="G1234" s="23" t="s">
        <v>128</v>
      </c>
      <c r="H1234" s="46"/>
      <c r="I1234" s="1">
        <v>0</v>
      </c>
      <c r="J1234" s="1">
        <v>0</v>
      </c>
      <c r="K1234" s="46"/>
      <c r="L1234" s="1">
        <v>0</v>
      </c>
      <c r="M1234" s="1">
        <f>L1234-N1234</f>
        <v>0</v>
      </c>
      <c r="N1234" s="5">
        <v>0</v>
      </c>
    </row>
    <row r="1235" spans="1:14" ht="11.65" customHeight="1">
      <c r="A1235" s="24">
        <v>1164</v>
      </c>
      <c r="C1235" s="67"/>
      <c r="F1235" s="67" t="s">
        <v>488</v>
      </c>
      <c r="G1235" s="23" t="s">
        <v>645</v>
      </c>
      <c r="H1235" s="46"/>
      <c r="I1235" s="1">
        <v>-59310129.210000001</v>
      </c>
      <c r="J1235" s="1">
        <v>-26155454.087359898</v>
      </c>
      <c r="K1235" s="46"/>
      <c r="L1235" s="1">
        <v>-48268561.880000003</v>
      </c>
      <c r="M1235" s="1">
        <f>L1235-N1235</f>
        <v>-26987007.144126713</v>
      </c>
      <c r="N1235" s="5">
        <v>-21281554.735873289</v>
      </c>
    </row>
    <row r="1236" spans="1:14" ht="11.65" customHeight="1" thickBot="1">
      <c r="A1236" s="24">
        <v>1165</v>
      </c>
      <c r="C1236" s="67"/>
      <c r="D1236" s="23" t="s">
        <v>360</v>
      </c>
      <c r="H1236" s="46" t="s">
        <v>350</v>
      </c>
      <c r="I1236" s="13">
        <v>-59310129.210000001</v>
      </c>
      <c r="J1236" s="13">
        <v>-26155454.087359898</v>
      </c>
      <c r="K1236" s="46"/>
      <c r="L1236" s="13">
        <f>SUBTOTAL(9,L1234:L1235)</f>
        <v>-48268561.880000003</v>
      </c>
      <c r="M1236" s="13">
        <f>SUBTOTAL(9,M1234:M1235)</f>
        <v>-26987007.144126713</v>
      </c>
      <c r="N1236" s="13">
        <f>SUBTOTAL(9,N1234:N1235)</f>
        <v>-21281554.735873289</v>
      </c>
    </row>
    <row r="1237" spans="1:14" ht="11.65" customHeight="1" thickTop="1">
      <c r="A1237" s="24">
        <v>1166</v>
      </c>
      <c r="C1237" s="67"/>
      <c r="H1237" s="46"/>
      <c r="I1237" s="4"/>
      <c r="J1237" s="4"/>
      <c r="K1237" s="46"/>
      <c r="L1237" s="4"/>
      <c r="M1237" s="4"/>
      <c r="N1237" s="4"/>
    </row>
    <row r="1238" spans="1:14" ht="11.65" customHeight="1">
      <c r="A1238" s="24">
        <v>1167</v>
      </c>
      <c r="C1238" s="67"/>
      <c r="H1238" s="46"/>
      <c r="I1238" s="4"/>
      <c r="J1238" s="4"/>
      <c r="K1238" s="46"/>
      <c r="L1238" s="4"/>
      <c r="M1238" s="4"/>
      <c r="N1238" s="4"/>
    </row>
    <row r="1239" spans="1:14" ht="11.65" customHeight="1">
      <c r="A1239" s="24">
        <v>1168</v>
      </c>
      <c r="C1239" s="67">
        <v>41010</v>
      </c>
      <c r="D1239" s="23" t="s">
        <v>361</v>
      </c>
      <c r="H1239" s="46"/>
      <c r="I1239" s="1"/>
      <c r="J1239" s="1"/>
      <c r="K1239" s="46"/>
      <c r="L1239" s="1"/>
      <c r="M1239" s="1"/>
      <c r="N1239" s="1"/>
    </row>
    <row r="1240" spans="1:14" ht="11.65" customHeight="1">
      <c r="A1240" s="24">
        <v>1169</v>
      </c>
      <c r="C1240" s="67"/>
      <c r="F1240" s="67" t="s">
        <v>488</v>
      </c>
      <c r="G1240" s="23" t="s">
        <v>128</v>
      </c>
      <c r="H1240" s="46"/>
      <c r="I1240" s="1">
        <v>47440798.999999985</v>
      </c>
      <c r="J1240" s="1">
        <v>79884</v>
      </c>
      <c r="K1240" s="46"/>
      <c r="L1240" s="1">
        <v>961269.9999999851</v>
      </c>
      <c r="M1240" s="1">
        <f t="shared" ref="M1240:M1250" si="13">L1240-N1240</f>
        <v>961269.9999999851</v>
      </c>
      <c r="N1240" s="5">
        <v>0</v>
      </c>
    </row>
    <row r="1241" spans="1:14" ht="11.65" customHeight="1">
      <c r="A1241" s="24">
        <v>1170</v>
      </c>
      <c r="C1241" s="67"/>
      <c r="F1241" s="67" t="s">
        <v>571</v>
      </c>
      <c r="G1241" s="23" t="s">
        <v>646</v>
      </c>
      <c r="H1241" s="46"/>
      <c r="I1241" s="1">
        <v>0</v>
      </c>
      <c r="J1241" s="1">
        <v>0</v>
      </c>
      <c r="K1241" s="46"/>
      <c r="L1241" s="1">
        <v>0</v>
      </c>
      <c r="M1241" s="1">
        <f t="shared" si="13"/>
        <v>0</v>
      </c>
      <c r="N1241" s="5">
        <v>0</v>
      </c>
    </row>
    <row r="1242" spans="1:14" ht="11.65" customHeight="1">
      <c r="A1242" s="24">
        <v>1171</v>
      </c>
      <c r="C1242" s="67"/>
      <c r="F1242" s="67" t="s">
        <v>666</v>
      </c>
      <c r="G1242" s="23" t="s">
        <v>132</v>
      </c>
      <c r="H1242" s="46"/>
      <c r="I1242" s="1">
        <v>31324</v>
      </c>
      <c r="J1242" s="1">
        <v>13517.772291715124</v>
      </c>
      <c r="K1242" s="46"/>
      <c r="L1242" s="1">
        <v>31324</v>
      </c>
      <c r="M1242" s="1">
        <f t="shared" si="13"/>
        <v>17806.227708284874</v>
      </c>
      <c r="N1242" s="5">
        <v>13517.772291715124</v>
      </c>
    </row>
    <row r="1243" spans="1:14" ht="11.65" customHeight="1">
      <c r="A1243" s="24">
        <v>1172</v>
      </c>
      <c r="C1243" s="67"/>
      <c r="F1243" s="67" t="s">
        <v>670</v>
      </c>
      <c r="G1243" s="23" t="s">
        <v>131</v>
      </c>
      <c r="H1243" s="46"/>
      <c r="I1243" s="1">
        <v>7830894.9999999991</v>
      </c>
      <c r="J1243" s="1">
        <v>3355820.8984782314</v>
      </c>
      <c r="K1243" s="46"/>
      <c r="L1243" s="1">
        <v>-37981.000000000931</v>
      </c>
      <c r="M1243" s="1">
        <f t="shared" si="13"/>
        <v>-21693.238411435574</v>
      </c>
      <c r="N1243" s="5">
        <v>-16287.761588565358</v>
      </c>
    </row>
    <row r="1244" spans="1:14" ht="11.65" customHeight="1">
      <c r="A1244" s="24">
        <v>1173</v>
      </c>
      <c r="C1244" s="67"/>
      <c r="F1244" s="67" t="s">
        <v>488</v>
      </c>
      <c r="G1244" s="23" t="s">
        <v>645</v>
      </c>
      <c r="H1244" s="46"/>
      <c r="I1244" s="1">
        <v>33713788</v>
      </c>
      <c r="J1244" s="1">
        <v>14867602.648828981</v>
      </c>
      <c r="K1244" s="46"/>
      <c r="L1244" s="1">
        <v>28105354</v>
      </c>
      <c r="M1244" s="1">
        <f t="shared" si="13"/>
        <v>15713734.97871883</v>
      </c>
      <c r="N1244" s="5">
        <v>12391619.02128117</v>
      </c>
    </row>
    <row r="1245" spans="1:14" ht="11.65" customHeight="1">
      <c r="A1245" s="24">
        <v>1174</v>
      </c>
      <c r="C1245" s="67"/>
      <c r="F1245" s="67" t="s">
        <v>571</v>
      </c>
      <c r="G1245" s="23" t="s">
        <v>130</v>
      </c>
      <c r="H1245" s="46"/>
      <c r="I1245" s="1">
        <v>18367716</v>
      </c>
      <c r="J1245" s="1">
        <v>7889552.5252957959</v>
      </c>
      <c r="K1245" s="46"/>
      <c r="L1245" s="1">
        <v>1187181.372532133</v>
      </c>
      <c r="M1245" s="1">
        <f t="shared" si="13"/>
        <v>677246.99660618673</v>
      </c>
      <c r="N1245" s="5">
        <v>509934.37592594634</v>
      </c>
    </row>
    <row r="1246" spans="1:14" ht="11.65" customHeight="1">
      <c r="A1246" s="24">
        <v>1175</v>
      </c>
      <c r="C1246" s="67"/>
      <c r="F1246" s="67" t="s">
        <v>666</v>
      </c>
      <c r="G1246" s="23" t="s">
        <v>132</v>
      </c>
      <c r="H1246" s="46"/>
      <c r="I1246" s="1">
        <v>23560496.000000004</v>
      </c>
      <c r="J1246" s="1">
        <v>10167456.902307019</v>
      </c>
      <c r="K1246" s="46"/>
      <c r="L1246" s="1">
        <v>35841348</v>
      </c>
      <c r="M1246" s="1">
        <f t="shared" si="13"/>
        <v>20374128.587022115</v>
      </c>
      <c r="N1246" s="5">
        <v>15467219.412977885</v>
      </c>
    </row>
    <row r="1247" spans="1:14" ht="11.65" customHeight="1">
      <c r="A1247" s="24">
        <v>1176</v>
      </c>
      <c r="C1247" s="67"/>
      <c r="F1247" s="67" t="s">
        <v>488</v>
      </c>
      <c r="G1247" s="23" t="s">
        <v>644</v>
      </c>
      <c r="H1247" s="46"/>
      <c r="I1247" s="1">
        <v>26018718</v>
      </c>
      <c r="J1247" s="1">
        <v>11149958.927557036</v>
      </c>
      <c r="K1247" s="46"/>
      <c r="L1247" s="1">
        <v>23068906</v>
      </c>
      <c r="M1247" s="1">
        <f t="shared" si="13"/>
        <v>13176042.698954333</v>
      </c>
      <c r="N1247" s="5">
        <v>9892863.3010456674</v>
      </c>
    </row>
    <row r="1248" spans="1:14" ht="11.65" customHeight="1">
      <c r="A1248" s="24">
        <v>1177</v>
      </c>
      <c r="C1248" s="67"/>
      <c r="F1248" s="67" t="s">
        <v>656</v>
      </c>
      <c r="G1248" s="23" t="s">
        <v>656</v>
      </c>
      <c r="H1248" s="46"/>
      <c r="I1248" s="1">
        <v>0</v>
      </c>
      <c r="J1248" s="1">
        <v>0</v>
      </c>
      <c r="K1248" s="46"/>
      <c r="L1248" s="1">
        <v>0</v>
      </c>
      <c r="M1248" s="1">
        <f t="shared" si="13"/>
        <v>0</v>
      </c>
      <c r="N1248" s="5">
        <v>0</v>
      </c>
    </row>
    <row r="1249" spans="1:14" ht="11.65" customHeight="1">
      <c r="A1249" s="24">
        <v>1178</v>
      </c>
      <c r="C1249" s="67"/>
      <c r="F1249" s="67" t="s">
        <v>665</v>
      </c>
      <c r="G1249" s="23" t="s">
        <v>652</v>
      </c>
      <c r="H1249" s="46"/>
      <c r="I1249" s="1">
        <v>0</v>
      </c>
      <c r="J1249" s="1">
        <v>0</v>
      </c>
      <c r="K1249" s="46"/>
      <c r="L1249" s="1">
        <v>0</v>
      </c>
      <c r="M1249" s="1">
        <f t="shared" si="13"/>
        <v>0</v>
      </c>
      <c r="N1249" s="5">
        <v>0</v>
      </c>
    </row>
    <row r="1250" spans="1:14" ht="11.65" customHeight="1">
      <c r="A1250" s="24">
        <v>1179</v>
      </c>
      <c r="C1250" s="67"/>
      <c r="F1250" s="67" t="s">
        <v>665</v>
      </c>
      <c r="G1250" s="23" t="s">
        <v>129</v>
      </c>
      <c r="H1250" s="46"/>
      <c r="I1250" s="1">
        <v>18276.000018000002</v>
      </c>
      <c r="J1250" s="1">
        <v>9118.4018240831301</v>
      </c>
      <c r="K1250" s="46"/>
      <c r="L1250" s="1">
        <v>1.8000002455664799E-5</v>
      </c>
      <c r="M1250" s="1">
        <f t="shared" si="13"/>
        <v>9.0193034480273456E-6</v>
      </c>
      <c r="N1250" s="5">
        <v>8.980699007637453E-6</v>
      </c>
    </row>
    <row r="1251" spans="1:14" ht="11.65" customHeight="1">
      <c r="A1251" s="24">
        <v>1180</v>
      </c>
      <c r="C1251" s="67"/>
      <c r="F1251" s="67" t="s">
        <v>651</v>
      </c>
      <c r="G1251" s="23" t="s">
        <v>651</v>
      </c>
      <c r="H1251" s="46"/>
      <c r="I1251" s="1">
        <v>0</v>
      </c>
      <c r="J1251" s="1">
        <v>0</v>
      </c>
      <c r="K1251" s="46"/>
      <c r="L1251" s="1">
        <v>0</v>
      </c>
      <c r="M1251" s="1">
        <f>L1251-N1251</f>
        <v>0</v>
      </c>
      <c r="N1251" s="5">
        <v>0</v>
      </c>
    </row>
    <row r="1252" spans="1:14" ht="11.65" customHeight="1">
      <c r="A1252" s="24">
        <v>1181</v>
      </c>
      <c r="C1252" s="67"/>
      <c r="F1252" s="67" t="s">
        <v>668</v>
      </c>
      <c r="G1252" s="23" t="s">
        <v>648</v>
      </c>
      <c r="H1252" s="46"/>
      <c r="I1252" s="1">
        <v>0</v>
      </c>
      <c r="J1252" s="1">
        <v>0</v>
      </c>
      <c r="K1252" s="46"/>
      <c r="L1252" s="1">
        <v>0</v>
      </c>
      <c r="M1252" s="1">
        <f>L1252-N1252</f>
        <v>0</v>
      </c>
      <c r="N1252" s="5">
        <v>0</v>
      </c>
    </row>
    <row r="1253" spans="1:14" ht="11.65" customHeight="1">
      <c r="A1253" s="24">
        <v>1182</v>
      </c>
      <c r="C1253" s="67"/>
      <c r="F1253" s="67" t="s">
        <v>488</v>
      </c>
      <c r="G1253" s="23" t="s">
        <v>649</v>
      </c>
      <c r="H1253" s="46"/>
      <c r="I1253" s="1">
        <v>0</v>
      </c>
      <c r="J1253" s="1">
        <v>0</v>
      </c>
      <c r="K1253" s="46"/>
      <c r="L1253" s="1">
        <v>0</v>
      </c>
      <c r="M1253" s="1">
        <f>L1253-N1253</f>
        <v>0</v>
      </c>
      <c r="N1253" s="5">
        <v>0</v>
      </c>
    </row>
    <row r="1254" spans="1:14" ht="11.65" customHeight="1">
      <c r="A1254" s="24">
        <v>1183</v>
      </c>
      <c r="C1254" s="67"/>
      <c r="F1254" s="67" t="s">
        <v>650</v>
      </c>
      <c r="G1254" s="23" t="s">
        <v>650</v>
      </c>
      <c r="H1254" s="46"/>
      <c r="I1254" s="1">
        <v>1080616640</v>
      </c>
      <c r="J1254" s="1">
        <v>475432437.52553588</v>
      </c>
      <c r="K1254" s="46"/>
      <c r="L1254" s="1">
        <v>401844157</v>
      </c>
      <c r="M1254" s="1">
        <f>L1254-N1254</f>
        <v>225047187.56974569</v>
      </c>
      <c r="N1254" s="5">
        <v>176796969.43025431</v>
      </c>
    </row>
    <row r="1255" spans="1:14" ht="11.65" customHeight="1">
      <c r="A1255" s="24">
        <v>1184</v>
      </c>
      <c r="C1255" s="67"/>
      <c r="F1255" s="67" t="s">
        <v>668</v>
      </c>
      <c r="G1255" s="23" t="s">
        <v>248</v>
      </c>
      <c r="H1255" s="46"/>
      <c r="I1255" s="1">
        <v>0</v>
      </c>
      <c r="J1255" s="1">
        <v>0</v>
      </c>
      <c r="K1255" s="46"/>
      <c r="L1255" s="1">
        <v>0</v>
      </c>
      <c r="M1255" s="1">
        <f>L1255-N1255</f>
        <v>0</v>
      </c>
      <c r="N1255" s="1">
        <v>0</v>
      </c>
    </row>
    <row r="1256" spans="1:14" ht="11.65" customHeight="1">
      <c r="A1256" s="24">
        <v>1185</v>
      </c>
      <c r="C1256" s="67"/>
      <c r="H1256" s="46" t="s">
        <v>346</v>
      </c>
      <c r="I1256" s="6">
        <v>1237598652.0000181</v>
      </c>
      <c r="J1256" s="6">
        <v>522965349.60211873</v>
      </c>
      <c r="K1256" s="46"/>
      <c r="L1256" s="6">
        <f>SUBTOTAL(9,L1240:L1255)</f>
        <v>491001559.37255013</v>
      </c>
      <c r="M1256" s="6">
        <f>SUBTOTAL(9,M1240:M1255)</f>
        <v>275945723.82035303</v>
      </c>
      <c r="N1256" s="6">
        <f>SUBTOTAL(9,N1240:N1255)</f>
        <v>215055835.5521971</v>
      </c>
    </row>
    <row r="1257" spans="1:14" ht="11.65" customHeight="1">
      <c r="A1257" s="24">
        <v>1186</v>
      </c>
      <c r="C1257" s="67"/>
      <c r="H1257" s="46"/>
      <c r="I1257" s="1"/>
      <c r="J1257" s="1"/>
      <c r="K1257" s="46"/>
      <c r="L1257" s="1"/>
      <c r="M1257" s="1"/>
      <c r="N1257" s="1"/>
    </row>
    <row r="1258" spans="1:14" ht="11.65" customHeight="1">
      <c r="A1258" s="24">
        <v>1187</v>
      </c>
      <c r="C1258" s="67"/>
      <c r="E1258" s="43"/>
      <c r="H1258" s="46"/>
      <c r="I1258" s="9"/>
      <c r="J1258" s="9"/>
      <c r="K1258" s="46"/>
      <c r="L1258" s="9"/>
      <c r="M1258" s="9"/>
      <c r="N1258" s="9"/>
    </row>
    <row r="1259" spans="1:14" ht="11.65" customHeight="1">
      <c r="A1259" s="24">
        <v>1188</v>
      </c>
      <c r="C1259" s="70"/>
      <c r="D1259" s="71"/>
      <c r="E1259" s="72"/>
      <c r="G1259" s="71"/>
      <c r="H1259" s="73"/>
      <c r="I1259" s="10"/>
      <c r="J1259" s="10"/>
      <c r="K1259" s="73"/>
      <c r="L1259" s="10"/>
      <c r="M1259" s="10"/>
      <c r="N1259" s="10"/>
    </row>
    <row r="1260" spans="1:14" ht="11.65" customHeight="1">
      <c r="A1260" s="24">
        <v>1189</v>
      </c>
      <c r="C1260" s="43" t="s">
        <v>362</v>
      </c>
      <c r="D1260" s="23" t="s">
        <v>363</v>
      </c>
      <c r="H1260" s="46"/>
      <c r="I1260" s="1"/>
      <c r="J1260" s="1"/>
      <c r="K1260" s="46"/>
      <c r="L1260" s="1"/>
      <c r="M1260" s="1"/>
      <c r="N1260" s="1"/>
    </row>
    <row r="1261" spans="1:14" ht="11.65" customHeight="1">
      <c r="A1261" s="24">
        <v>1190</v>
      </c>
      <c r="C1261" s="67"/>
      <c r="F1261" s="67" t="s">
        <v>488</v>
      </c>
      <c r="G1261" s="23" t="s">
        <v>128</v>
      </c>
      <c r="H1261" s="46"/>
      <c r="I1261" s="1">
        <v>-26227663.32</v>
      </c>
      <c r="J1261" s="1">
        <v>-6705845.8499999996</v>
      </c>
      <c r="K1261" s="46"/>
      <c r="L1261" s="1">
        <v>-6320768.3199999994</v>
      </c>
      <c r="M1261" s="1">
        <f t="shared" ref="M1261:M1272" si="14">L1261-N1261</f>
        <v>-4749115.47</v>
      </c>
      <c r="N1261" s="5">
        <v>-1571652.8499999996</v>
      </c>
    </row>
    <row r="1262" spans="1:14" ht="11.65" customHeight="1">
      <c r="A1262" s="24">
        <v>1191</v>
      </c>
      <c r="C1262" s="67"/>
      <c r="F1262" s="67" t="s">
        <v>571</v>
      </c>
      <c r="G1262" s="23" t="s">
        <v>130</v>
      </c>
      <c r="H1262" s="46"/>
      <c r="I1262" s="1">
        <v>-12433467.999999998</v>
      </c>
      <c r="J1262" s="1">
        <v>-5340593.1830383511</v>
      </c>
      <c r="K1262" s="46"/>
      <c r="L1262" s="1">
        <v>0</v>
      </c>
      <c r="M1262" s="1">
        <f t="shared" si="14"/>
        <v>0</v>
      </c>
      <c r="N1262" s="5">
        <v>0</v>
      </c>
    </row>
    <row r="1263" spans="1:14" ht="11.65" customHeight="1">
      <c r="A1263" s="24">
        <v>1192</v>
      </c>
      <c r="C1263" s="67"/>
      <c r="F1263" s="67" t="s">
        <v>666</v>
      </c>
      <c r="G1263" s="23" t="s">
        <v>132</v>
      </c>
      <c r="H1263" s="46"/>
      <c r="I1263" s="1">
        <v>-510725</v>
      </c>
      <c r="J1263" s="1">
        <v>-220401.74478630463</v>
      </c>
      <c r="K1263" s="46"/>
      <c r="L1263" s="1">
        <v>-510725</v>
      </c>
      <c r="M1263" s="1">
        <f t="shared" si="14"/>
        <v>-290323.25521369535</v>
      </c>
      <c r="N1263" s="5">
        <v>-220401.74478630463</v>
      </c>
    </row>
    <row r="1264" spans="1:14" ht="11.65" customHeight="1">
      <c r="A1264" s="24">
        <v>1193</v>
      </c>
      <c r="C1264" s="67"/>
      <c r="F1264" s="67" t="s">
        <v>488</v>
      </c>
      <c r="G1264" s="23" t="s">
        <v>645</v>
      </c>
      <c r="H1264" s="46"/>
      <c r="I1264" s="1">
        <v>-19232707</v>
      </c>
      <c r="J1264" s="1">
        <v>-8481522.3236662596</v>
      </c>
      <c r="K1264" s="46"/>
      <c r="L1264" s="1">
        <v>-22492789</v>
      </c>
      <c r="M1264" s="1">
        <f t="shared" si="14"/>
        <v>-12575743.585305566</v>
      </c>
      <c r="N1264" s="5">
        <v>-9917045.414694434</v>
      </c>
    </row>
    <row r="1265" spans="1:14" ht="11.65" customHeight="1">
      <c r="A1265" s="24">
        <v>1194</v>
      </c>
      <c r="C1265" s="67"/>
      <c r="F1265" s="67" t="s">
        <v>666</v>
      </c>
      <c r="G1265" s="23" t="s">
        <v>132</v>
      </c>
      <c r="H1265" s="46"/>
      <c r="I1265" s="1">
        <v>-8206952.2499999981</v>
      </c>
      <c r="J1265" s="1">
        <v>-3541684.0673119356</v>
      </c>
      <c r="K1265" s="46"/>
      <c r="L1265" s="1">
        <v>-27643.249999998137</v>
      </c>
      <c r="M1265" s="1">
        <f t="shared" si="14"/>
        <v>-15713.893630986233</v>
      </c>
      <c r="N1265" s="5">
        <v>-11929.356369011904</v>
      </c>
    </row>
    <row r="1266" spans="1:14" ht="11.65" customHeight="1">
      <c r="A1266" s="24">
        <v>1195</v>
      </c>
      <c r="C1266" s="67"/>
      <c r="F1266" s="67" t="s">
        <v>488</v>
      </c>
      <c r="G1266" s="23" t="s">
        <v>644</v>
      </c>
      <c r="H1266" s="46"/>
      <c r="I1266" s="1">
        <v>0</v>
      </c>
      <c r="J1266" s="1">
        <v>0</v>
      </c>
      <c r="K1266" s="46"/>
      <c r="L1266" s="1">
        <v>0</v>
      </c>
      <c r="M1266" s="1">
        <f t="shared" si="14"/>
        <v>0</v>
      </c>
      <c r="N1266" s="5">
        <v>0</v>
      </c>
    </row>
    <row r="1267" spans="1:14" ht="11.65" customHeight="1">
      <c r="A1267" s="24">
        <v>1196</v>
      </c>
      <c r="C1267" s="67"/>
      <c r="F1267" s="67" t="s">
        <v>670</v>
      </c>
      <c r="G1267" s="23" t="s">
        <v>131</v>
      </c>
      <c r="H1267" s="46"/>
      <c r="I1267" s="1">
        <v>-17184714</v>
      </c>
      <c r="J1267" s="1">
        <v>-7364269.6493276246</v>
      </c>
      <c r="K1267" s="46"/>
      <c r="L1267" s="1">
        <v>-2826714</v>
      </c>
      <c r="M1267" s="1">
        <f t="shared" si="14"/>
        <v>-1614506.7460820198</v>
      </c>
      <c r="N1267" s="5">
        <v>-1212207.2539179802</v>
      </c>
    </row>
    <row r="1268" spans="1:14" ht="11.65" customHeight="1">
      <c r="A1268" s="24">
        <v>1197</v>
      </c>
      <c r="C1268" s="67"/>
      <c r="F1268" s="67" t="s">
        <v>666</v>
      </c>
      <c r="G1268" s="23" t="s">
        <v>248</v>
      </c>
      <c r="H1268" s="46"/>
      <c r="I1268" s="1">
        <v>-3638499</v>
      </c>
      <c r="J1268" s="1">
        <v>-1749824.527052413</v>
      </c>
      <c r="K1268" s="46"/>
      <c r="L1268" s="1">
        <v>0</v>
      </c>
      <c r="M1268" s="1">
        <f t="shared" si="14"/>
        <v>0</v>
      </c>
      <c r="N1268" s="5">
        <v>0</v>
      </c>
    </row>
    <row r="1269" spans="1:14" ht="11.65" customHeight="1">
      <c r="A1269" s="24">
        <v>1198</v>
      </c>
      <c r="C1269" s="67"/>
      <c r="F1269" s="67" t="s">
        <v>665</v>
      </c>
      <c r="G1269" s="23" t="s">
        <v>652</v>
      </c>
      <c r="H1269" s="46"/>
      <c r="I1269" s="1">
        <v>-499023</v>
      </c>
      <c r="J1269" s="1">
        <v>-143815.89696977037</v>
      </c>
      <c r="K1269" s="46"/>
      <c r="L1269" s="1">
        <v>0</v>
      </c>
      <c r="M1269" s="1">
        <f>L1269-N1269</f>
        <v>0</v>
      </c>
      <c r="N1269" s="5">
        <v>0</v>
      </c>
    </row>
    <row r="1270" spans="1:14" ht="11.65" customHeight="1">
      <c r="A1270" s="24">
        <v>1199</v>
      </c>
      <c r="C1270" s="67"/>
      <c r="F1270" s="67" t="s">
        <v>571</v>
      </c>
      <c r="G1270" s="23" t="s">
        <v>206</v>
      </c>
      <c r="H1270" s="46"/>
      <c r="I1270" s="1">
        <v>-425972</v>
      </c>
      <c r="J1270" s="1">
        <v>-184447.9157365649</v>
      </c>
      <c r="K1270" s="46"/>
      <c r="L1270" s="1">
        <v>-425972</v>
      </c>
      <c r="M1270" s="1">
        <f t="shared" si="14"/>
        <v>-241524.0842634351</v>
      </c>
      <c r="N1270" s="5">
        <v>-184447.9157365649</v>
      </c>
    </row>
    <row r="1271" spans="1:14" ht="11.65" customHeight="1">
      <c r="A1271" s="24">
        <v>1200</v>
      </c>
      <c r="C1271" s="67"/>
      <c r="F1271" s="67" t="s">
        <v>656</v>
      </c>
      <c r="G1271" s="23" t="s">
        <v>656</v>
      </c>
      <c r="H1271" s="46"/>
      <c r="I1271" s="1">
        <v>0</v>
      </c>
      <c r="J1271" s="1">
        <v>0</v>
      </c>
      <c r="K1271" s="46"/>
      <c r="L1271" s="1">
        <v>0</v>
      </c>
      <c r="M1271" s="1">
        <f t="shared" si="14"/>
        <v>0</v>
      </c>
      <c r="N1271" s="5">
        <v>0</v>
      </c>
    </row>
    <row r="1272" spans="1:14" ht="11.65" customHeight="1">
      <c r="A1272" s="24">
        <v>1201</v>
      </c>
      <c r="C1272" s="67"/>
      <c r="F1272" s="67" t="s">
        <v>571</v>
      </c>
      <c r="G1272" s="23" t="s">
        <v>646</v>
      </c>
      <c r="H1272" s="46"/>
      <c r="I1272" s="1">
        <v>-721757</v>
      </c>
      <c r="J1272" s="1">
        <v>-311212.22629524337</v>
      </c>
      <c r="K1272" s="46"/>
      <c r="L1272" s="1">
        <v>0</v>
      </c>
      <c r="M1272" s="1">
        <f t="shared" si="14"/>
        <v>0</v>
      </c>
      <c r="N1272" s="5">
        <v>0</v>
      </c>
    </row>
    <row r="1273" spans="1:14" ht="11.65" customHeight="1">
      <c r="A1273" s="24">
        <v>1202</v>
      </c>
      <c r="C1273" s="67"/>
      <c r="F1273" s="67" t="s">
        <v>651</v>
      </c>
      <c r="G1273" s="23" t="s">
        <v>651</v>
      </c>
      <c r="H1273" s="46"/>
      <c r="I1273" s="1">
        <v>0</v>
      </c>
      <c r="J1273" s="1">
        <v>0</v>
      </c>
      <c r="K1273" s="46"/>
      <c r="L1273" s="1">
        <v>0</v>
      </c>
      <c r="M1273" s="1">
        <f>L1273-N1273</f>
        <v>0</v>
      </c>
      <c r="N1273" s="5">
        <v>0</v>
      </c>
    </row>
    <row r="1274" spans="1:14" ht="11.65" customHeight="1">
      <c r="A1274" s="24">
        <v>1203</v>
      </c>
      <c r="C1274" s="67"/>
      <c r="F1274" s="67" t="s">
        <v>668</v>
      </c>
      <c r="G1274" s="23" t="s">
        <v>648</v>
      </c>
      <c r="H1274" s="46"/>
      <c r="I1274" s="1">
        <v>-10561420</v>
      </c>
      <c r="J1274" s="1">
        <v>-5079191.1050413633</v>
      </c>
      <c r="K1274" s="46"/>
      <c r="L1274" s="1">
        <v>-14217392</v>
      </c>
      <c r="M1274" s="1">
        <f>L1274-N1274</f>
        <v>-7384168.7333199987</v>
      </c>
      <c r="N1274" s="5">
        <v>-6833223.2666800013</v>
      </c>
    </row>
    <row r="1275" spans="1:14" ht="11.65" customHeight="1">
      <c r="A1275" s="24">
        <v>1204</v>
      </c>
      <c r="C1275" s="67"/>
      <c r="F1275" s="67" t="s">
        <v>488</v>
      </c>
      <c r="G1275" s="23" t="s">
        <v>649</v>
      </c>
      <c r="H1275" s="46"/>
      <c r="I1275" s="1">
        <v>-215825162</v>
      </c>
      <c r="J1275" s="1">
        <v>-90156361.943793982</v>
      </c>
      <c r="K1275" s="46"/>
      <c r="L1275" s="1">
        <v>-241387965</v>
      </c>
      <c r="M1275" s="1">
        <f>L1275-N1275</f>
        <v>-140466143.82846898</v>
      </c>
      <c r="N1275" s="5">
        <v>-100921821.17153102</v>
      </c>
    </row>
    <row r="1276" spans="1:14" ht="11.65" customHeight="1">
      <c r="A1276" s="24">
        <v>1205</v>
      </c>
      <c r="C1276" s="67"/>
      <c r="F1276" s="67" t="s">
        <v>650</v>
      </c>
      <c r="G1276" s="23" t="s">
        <v>650</v>
      </c>
      <c r="H1276" s="46"/>
      <c r="I1276" s="1">
        <v>0</v>
      </c>
      <c r="J1276" s="1">
        <v>0</v>
      </c>
      <c r="K1276" s="46"/>
      <c r="L1276" s="1">
        <v>0</v>
      </c>
      <c r="M1276" s="1">
        <f>L1276-N1276</f>
        <v>0</v>
      </c>
      <c r="N1276" s="5">
        <v>0</v>
      </c>
    </row>
    <row r="1277" spans="1:14" ht="11.65" customHeight="1">
      <c r="A1277" s="24">
        <v>1206</v>
      </c>
      <c r="C1277" s="67"/>
      <c r="H1277" s="46" t="s">
        <v>346</v>
      </c>
      <c r="I1277" s="6">
        <v>-315468062.56999999</v>
      </c>
      <c r="J1277" s="6">
        <v>-129279170.43301982</v>
      </c>
      <c r="K1277" s="46"/>
      <c r="L1277" s="6">
        <f>SUBTOTAL(9,L1261:L1276)</f>
        <v>-288209968.56999999</v>
      </c>
      <c r="M1277" s="6">
        <f>SUBTOTAL(9,M1261:M1276)</f>
        <v>-167337239.59628469</v>
      </c>
      <c r="N1277" s="6">
        <f>SUBTOTAL(9,N1261:N1276)</f>
        <v>-120872728.97371532</v>
      </c>
    </row>
    <row r="1278" spans="1:14" ht="11.65" customHeight="1">
      <c r="A1278" s="24">
        <v>1207</v>
      </c>
      <c r="C1278" s="67"/>
      <c r="H1278" s="46"/>
      <c r="I1278" s="1"/>
      <c r="J1278" s="1"/>
      <c r="K1278" s="46"/>
      <c r="L1278" s="1"/>
      <c r="M1278" s="1"/>
      <c r="N1278" s="1"/>
    </row>
    <row r="1279" spans="1:14" ht="11.65" customHeight="1" thickBot="1">
      <c r="A1279" s="24">
        <v>1208</v>
      </c>
      <c r="C1279" s="68" t="s">
        <v>364</v>
      </c>
      <c r="H1279" s="69" t="s">
        <v>346</v>
      </c>
      <c r="I1279" s="8">
        <v>922130589.43001819</v>
      </c>
      <c r="J1279" s="8">
        <v>393686179.16909885</v>
      </c>
      <c r="K1279" s="69"/>
      <c r="L1279" s="8">
        <f>SUBTOTAL(9,L1240:L1278)</f>
        <v>202791590.80255014</v>
      </c>
      <c r="M1279" s="8">
        <f>SUBTOTAL(9,M1240:M1278)</f>
        <v>108608484.22406834</v>
      </c>
      <c r="N1279" s="8">
        <f>SUBTOTAL(9,N1240:N1278)</f>
        <v>94183106.578481793</v>
      </c>
    </row>
    <row r="1280" spans="1:14" ht="11.65" customHeight="1" thickTop="1">
      <c r="A1280" s="24">
        <v>1209</v>
      </c>
      <c r="C1280" s="67" t="s">
        <v>365</v>
      </c>
      <c r="D1280" s="23" t="s">
        <v>366</v>
      </c>
      <c r="H1280" s="46"/>
      <c r="I1280" s="1"/>
      <c r="J1280" s="1"/>
      <c r="K1280" s="46"/>
      <c r="L1280" s="1"/>
      <c r="M1280" s="1"/>
      <c r="N1280" s="1"/>
    </row>
    <row r="1281" spans="1:14" ht="11.65" customHeight="1">
      <c r="A1281" s="24">
        <v>1210</v>
      </c>
      <c r="C1281" s="67"/>
      <c r="F1281" s="67" t="s">
        <v>365</v>
      </c>
      <c r="G1281" s="23" t="s">
        <v>128</v>
      </c>
      <c r="H1281" s="46"/>
      <c r="I1281" s="1">
        <v>0</v>
      </c>
      <c r="J1281" s="1">
        <v>0</v>
      </c>
      <c r="K1281" s="46"/>
      <c r="L1281" s="1">
        <v>0</v>
      </c>
      <c r="M1281" s="1">
        <f t="shared" ref="M1281:M1286" si="15">L1281-N1281</f>
        <v>0</v>
      </c>
      <c r="N1281" s="5">
        <v>0</v>
      </c>
    </row>
    <row r="1282" spans="1:14" ht="11.65" customHeight="1">
      <c r="A1282" s="24">
        <v>1211</v>
      </c>
      <c r="C1282" s="67"/>
      <c r="F1282" s="67" t="s">
        <v>365</v>
      </c>
      <c r="G1282" s="23" t="s">
        <v>645</v>
      </c>
      <c r="H1282" s="46"/>
      <c r="I1282" s="1">
        <v>0</v>
      </c>
      <c r="J1282" s="1">
        <v>0</v>
      </c>
      <c r="K1282" s="46"/>
      <c r="L1282" s="1">
        <v>0</v>
      </c>
      <c r="M1282" s="1">
        <f t="shared" si="15"/>
        <v>0</v>
      </c>
      <c r="N1282" s="5">
        <v>0</v>
      </c>
    </row>
    <row r="1283" spans="1:14" ht="11.65" customHeight="1">
      <c r="A1283" s="24">
        <v>1212</v>
      </c>
      <c r="C1283" s="67"/>
      <c r="F1283" s="67" t="s">
        <v>365</v>
      </c>
      <c r="G1283" s="23" t="s">
        <v>131</v>
      </c>
      <c r="H1283" s="46"/>
      <c r="I1283" s="1">
        <v>0</v>
      </c>
      <c r="J1283" s="1">
        <v>0</v>
      </c>
      <c r="K1283" s="46"/>
      <c r="L1283" s="1">
        <v>0</v>
      </c>
      <c r="M1283" s="1">
        <f t="shared" si="15"/>
        <v>0</v>
      </c>
      <c r="N1283" s="5">
        <v>0</v>
      </c>
    </row>
    <row r="1284" spans="1:14" ht="11.65" customHeight="1">
      <c r="A1284" s="24">
        <v>1213</v>
      </c>
      <c r="C1284" s="67"/>
      <c r="F1284" s="67" t="s">
        <v>365</v>
      </c>
      <c r="G1284" s="23" t="s">
        <v>130</v>
      </c>
      <c r="H1284" s="46"/>
      <c r="I1284" s="1">
        <v>0</v>
      </c>
      <c r="J1284" s="1">
        <v>0</v>
      </c>
      <c r="K1284" s="46"/>
      <c r="L1284" s="1">
        <v>0</v>
      </c>
      <c r="M1284" s="1">
        <f t="shared" si="15"/>
        <v>0</v>
      </c>
      <c r="N1284" s="5">
        <v>0</v>
      </c>
    </row>
    <row r="1285" spans="1:14" ht="11.65" customHeight="1">
      <c r="A1285" s="24">
        <v>1214</v>
      </c>
      <c r="C1285" s="67"/>
      <c r="F1285" s="67" t="s">
        <v>365</v>
      </c>
      <c r="G1285" s="23" t="s">
        <v>205</v>
      </c>
      <c r="H1285" s="46"/>
      <c r="I1285" s="1">
        <v>0</v>
      </c>
      <c r="J1285" s="1">
        <v>0</v>
      </c>
      <c r="K1285" s="46"/>
      <c r="L1285" s="1">
        <v>0</v>
      </c>
      <c r="M1285" s="1">
        <f t="shared" si="15"/>
        <v>0</v>
      </c>
      <c r="N1285" s="5">
        <v>0</v>
      </c>
    </row>
    <row r="1286" spans="1:14" ht="11.65" customHeight="1">
      <c r="A1286" s="24">
        <v>1215</v>
      </c>
      <c r="C1286" s="67"/>
      <c r="F1286" s="67" t="s">
        <v>365</v>
      </c>
      <c r="G1286" s="23" t="s">
        <v>132</v>
      </c>
      <c r="H1286" s="46"/>
      <c r="I1286" s="1">
        <v>0</v>
      </c>
      <c r="J1286" s="1">
        <v>0</v>
      </c>
      <c r="K1286" s="46"/>
      <c r="L1286" s="1">
        <v>0</v>
      </c>
      <c r="M1286" s="1">
        <f t="shared" si="15"/>
        <v>0</v>
      </c>
      <c r="N1286" s="5">
        <v>0</v>
      </c>
    </row>
    <row r="1287" spans="1:14" ht="11.65" customHeight="1">
      <c r="A1287" s="24">
        <v>1216</v>
      </c>
      <c r="C1287" s="67"/>
      <c r="H1287" s="46" t="s">
        <v>350</v>
      </c>
      <c r="I1287" s="6">
        <v>0</v>
      </c>
      <c r="J1287" s="6">
        <v>0</v>
      </c>
      <c r="K1287" s="46"/>
      <c r="L1287" s="6">
        <f>SUBTOTAL(9,L1281:L1286)</f>
        <v>0</v>
      </c>
      <c r="M1287" s="6">
        <f>SUBTOTAL(9,M1281:M1286)</f>
        <v>0</v>
      </c>
      <c r="N1287" s="6">
        <f>SUBTOTAL(9,N1281:N1286)</f>
        <v>0</v>
      </c>
    </row>
    <row r="1288" spans="1:14" ht="11.65" customHeight="1">
      <c r="A1288" s="24">
        <v>1217</v>
      </c>
      <c r="C1288" s="67"/>
      <c r="H1288" s="46"/>
      <c r="I1288" s="1"/>
      <c r="J1288" s="1"/>
      <c r="K1288" s="46"/>
      <c r="L1288" s="1"/>
      <c r="M1288" s="1"/>
      <c r="N1288" s="1"/>
    </row>
    <row r="1289" spans="1:14" ht="11.65" customHeight="1">
      <c r="A1289" s="24">
        <v>1218</v>
      </c>
      <c r="C1289" s="67" t="s">
        <v>367</v>
      </c>
      <c r="D1289" s="23" t="s">
        <v>368</v>
      </c>
      <c r="H1289" s="46"/>
      <c r="I1289" s="1"/>
      <c r="J1289" s="1"/>
      <c r="K1289" s="46"/>
      <c r="L1289" s="1"/>
      <c r="M1289" s="1"/>
      <c r="N1289" s="1"/>
    </row>
    <row r="1290" spans="1:14" ht="11.65" customHeight="1">
      <c r="A1290" s="24">
        <v>1219</v>
      </c>
      <c r="C1290" s="67"/>
      <c r="F1290" s="67" t="s">
        <v>571</v>
      </c>
      <c r="G1290" s="23" t="s">
        <v>128</v>
      </c>
      <c r="H1290" s="46"/>
      <c r="I1290" s="1">
        <v>28808</v>
      </c>
      <c r="J1290" s="1">
        <v>0</v>
      </c>
      <c r="K1290" s="46"/>
      <c r="L1290" s="1">
        <v>0</v>
      </c>
      <c r="M1290" s="1">
        <f t="shared" ref="M1290:M1295" si="16">L1290-N1290</f>
        <v>0</v>
      </c>
      <c r="N1290" s="5">
        <v>0</v>
      </c>
    </row>
    <row r="1291" spans="1:14" ht="11.65" customHeight="1">
      <c r="A1291" s="24">
        <v>1220</v>
      </c>
      <c r="C1291" s="67"/>
      <c r="F1291" s="67" t="s">
        <v>571</v>
      </c>
      <c r="G1291" s="23" t="s">
        <v>130</v>
      </c>
      <c r="H1291" s="46"/>
      <c r="I1291" s="1">
        <v>130031</v>
      </c>
      <c r="J1291" s="1">
        <v>55852.693084798222</v>
      </c>
      <c r="K1291" s="46"/>
      <c r="L1291" s="1">
        <v>16000</v>
      </c>
      <c r="M1291" s="1">
        <f t="shared" si="16"/>
        <v>9127.4612257325443</v>
      </c>
      <c r="N1291" s="5">
        <v>6872.5387742674557</v>
      </c>
    </row>
    <row r="1292" spans="1:14" ht="11.65" customHeight="1">
      <c r="A1292" s="24">
        <v>1221</v>
      </c>
      <c r="C1292" s="67"/>
      <c r="F1292" s="67" t="s">
        <v>670</v>
      </c>
      <c r="G1292" s="23" t="s">
        <v>645</v>
      </c>
      <c r="H1292" s="46"/>
      <c r="I1292" s="1">
        <v>0</v>
      </c>
      <c r="J1292" s="1">
        <v>0</v>
      </c>
      <c r="K1292" s="46"/>
      <c r="L1292" s="1">
        <v>0</v>
      </c>
      <c r="M1292" s="1">
        <f t="shared" si="16"/>
        <v>0</v>
      </c>
      <c r="N1292" s="5">
        <v>0</v>
      </c>
    </row>
    <row r="1293" spans="1:14" ht="11.65" customHeight="1">
      <c r="A1293" s="24">
        <v>1222</v>
      </c>
      <c r="C1293" s="67"/>
      <c r="F1293" s="67" t="s">
        <v>691</v>
      </c>
      <c r="G1293" s="23" t="s">
        <v>131</v>
      </c>
      <c r="H1293" s="46"/>
      <c r="I1293" s="1">
        <v>14206873</v>
      </c>
      <c r="J1293" s="1">
        <v>6088157.3964950535</v>
      </c>
      <c r="K1293" s="46"/>
      <c r="L1293" s="1">
        <v>-918014</v>
      </c>
      <c r="M1293" s="1">
        <f t="shared" si="16"/>
        <v>-524333.12885482563</v>
      </c>
      <c r="N1293" s="5">
        <v>-393680.87114517443</v>
      </c>
    </row>
    <row r="1294" spans="1:14" ht="11.65" customHeight="1">
      <c r="A1294" s="24">
        <v>1223</v>
      </c>
      <c r="C1294" s="67"/>
      <c r="F1294" s="67" t="s">
        <v>367</v>
      </c>
      <c r="G1294" s="23" t="s">
        <v>132</v>
      </c>
      <c r="H1294" s="46"/>
      <c r="I1294" s="1">
        <v>0</v>
      </c>
      <c r="J1294" s="1">
        <v>0</v>
      </c>
      <c r="K1294" s="46"/>
      <c r="L1294" s="1">
        <v>0</v>
      </c>
      <c r="M1294" s="1">
        <f t="shared" si="16"/>
        <v>0</v>
      </c>
      <c r="N1294" s="5">
        <v>0</v>
      </c>
    </row>
    <row r="1295" spans="1:14" ht="11.65" customHeight="1">
      <c r="A1295" s="24">
        <v>1224</v>
      </c>
      <c r="C1295" s="67"/>
      <c r="F1295" s="67" t="s">
        <v>684</v>
      </c>
      <c r="G1295" s="23" t="s">
        <v>649</v>
      </c>
      <c r="H1295" s="46"/>
      <c r="I1295" s="1">
        <v>-535912</v>
      </c>
      <c r="J1295" s="1">
        <v>-223865.8171007073</v>
      </c>
      <c r="K1295" s="46"/>
      <c r="L1295" s="1">
        <v>-262984</v>
      </c>
      <c r="M1295" s="1">
        <f t="shared" si="16"/>
        <v>-153033.09909665998</v>
      </c>
      <c r="N1295" s="5">
        <v>-109950.90090334004</v>
      </c>
    </row>
    <row r="1296" spans="1:14" ht="11.65" customHeight="1">
      <c r="A1296" s="24">
        <v>1225</v>
      </c>
      <c r="C1296" s="67"/>
      <c r="H1296" s="46" t="s">
        <v>350</v>
      </c>
      <c r="I1296" s="6">
        <v>13829800</v>
      </c>
      <c r="J1296" s="6">
        <v>5920144.2724791439</v>
      </c>
      <c r="K1296" s="46"/>
      <c r="L1296" s="6">
        <f>SUBTOTAL(9,L1290:L1295)</f>
        <v>-1164998</v>
      </c>
      <c r="M1296" s="6">
        <f>SUBTOTAL(9,M1290:M1295)</f>
        <v>-668238.76672575308</v>
      </c>
      <c r="N1296" s="6">
        <f>SUBTOTAL(9,N1290:N1295)</f>
        <v>-496759.23327424697</v>
      </c>
    </row>
    <row r="1297" spans="1:14" ht="11.65" customHeight="1">
      <c r="A1297" s="24">
        <v>1226</v>
      </c>
      <c r="C1297" s="67"/>
      <c r="H1297" s="46"/>
      <c r="I1297" s="1"/>
      <c r="J1297" s="1"/>
      <c r="K1297" s="46"/>
      <c r="L1297" s="1"/>
      <c r="M1297" s="1"/>
      <c r="N1297" s="1"/>
    </row>
    <row r="1298" spans="1:14" ht="11.65" customHeight="1">
      <c r="A1298" s="24">
        <v>1227</v>
      </c>
      <c r="C1298" s="67" t="s">
        <v>369</v>
      </c>
      <c r="D1298" s="23" t="s">
        <v>370</v>
      </c>
      <c r="H1298" s="46"/>
      <c r="I1298" s="1"/>
      <c r="J1298" s="1"/>
      <c r="K1298" s="46"/>
      <c r="L1298" s="1"/>
      <c r="M1298" s="1"/>
      <c r="N1298" s="1"/>
    </row>
    <row r="1299" spans="1:14" ht="11.65" customHeight="1">
      <c r="A1299" s="24">
        <v>1228</v>
      </c>
      <c r="C1299" s="67"/>
      <c r="F1299" s="67" t="s">
        <v>686</v>
      </c>
      <c r="G1299" s="23" t="s">
        <v>128</v>
      </c>
      <c r="H1299" s="46"/>
      <c r="I1299" s="1">
        <v>52139597</v>
      </c>
      <c r="J1299" s="1">
        <v>1015471</v>
      </c>
      <c r="K1299" s="46"/>
      <c r="L1299" s="1">
        <v>7291450.2899999963</v>
      </c>
      <c r="M1299" s="1">
        <f t="shared" ref="M1299:M1312" si="17">L1299-N1299</f>
        <v>7225274.9999999963</v>
      </c>
      <c r="N1299" s="5">
        <v>66175.290000000037</v>
      </c>
    </row>
    <row r="1300" spans="1:14" ht="11.65" customHeight="1">
      <c r="A1300" s="24">
        <v>1229</v>
      </c>
      <c r="C1300" s="67"/>
      <c r="F1300" s="67" t="s">
        <v>571</v>
      </c>
      <c r="G1300" s="23" t="s">
        <v>206</v>
      </c>
      <c r="H1300" s="46"/>
      <c r="I1300" s="1">
        <v>1122425</v>
      </c>
      <c r="J1300" s="1">
        <v>486015.39965212235</v>
      </c>
      <c r="K1300" s="46"/>
      <c r="L1300" s="1">
        <v>1122425</v>
      </c>
      <c r="M1300" s="1">
        <f t="shared" si="17"/>
        <v>636409.60034787771</v>
      </c>
      <c r="N1300" s="5">
        <v>486015.39965212235</v>
      </c>
    </row>
    <row r="1301" spans="1:14" ht="11.65" customHeight="1">
      <c r="A1301" s="24">
        <v>1230</v>
      </c>
      <c r="C1301" s="67"/>
      <c r="F1301" s="67" t="s">
        <v>668</v>
      </c>
      <c r="G1301" s="23" t="s">
        <v>648</v>
      </c>
      <c r="H1301" s="46"/>
      <c r="I1301" s="1">
        <v>27829092</v>
      </c>
      <c r="J1301" s="1">
        <v>13383548.476225523</v>
      </c>
      <c r="K1301" s="46"/>
      <c r="L1301" s="1">
        <v>37462494</v>
      </c>
      <c r="M1301" s="1">
        <f t="shared" si="17"/>
        <v>19457111.182345401</v>
      </c>
      <c r="N1301" s="5">
        <v>18005382.817654599</v>
      </c>
    </row>
    <row r="1302" spans="1:14" ht="11.65" customHeight="1">
      <c r="A1302" s="24">
        <v>1231</v>
      </c>
      <c r="C1302" s="67"/>
      <c r="F1302" s="67" t="s">
        <v>687</v>
      </c>
      <c r="G1302" s="23" t="s">
        <v>645</v>
      </c>
      <c r="H1302" s="46"/>
      <c r="I1302" s="1">
        <v>50677736</v>
      </c>
      <c r="J1302" s="1">
        <v>22348614.22247348</v>
      </c>
      <c r="K1302" s="46"/>
      <c r="L1302" s="1">
        <v>59267976</v>
      </c>
      <c r="M1302" s="1">
        <f t="shared" si="17"/>
        <v>33136791.929006413</v>
      </c>
      <c r="N1302" s="5">
        <v>26131184.070993587</v>
      </c>
    </row>
    <row r="1303" spans="1:14" ht="11.65" customHeight="1">
      <c r="A1303" s="24">
        <v>1232</v>
      </c>
      <c r="C1303" s="67"/>
      <c r="F1303" s="67" t="s">
        <v>571</v>
      </c>
      <c r="G1303" s="23" t="s">
        <v>646</v>
      </c>
      <c r="H1303" s="46"/>
      <c r="I1303" s="1">
        <v>1901813</v>
      </c>
      <c r="J1303" s="1">
        <v>820037.01762121555</v>
      </c>
      <c r="K1303" s="46"/>
      <c r="L1303" s="1">
        <v>0</v>
      </c>
      <c r="M1303" s="1">
        <f t="shared" si="17"/>
        <v>0</v>
      </c>
      <c r="N1303" s="5">
        <v>0</v>
      </c>
    </row>
    <row r="1304" spans="1:14" ht="11.65" customHeight="1">
      <c r="A1304" s="24">
        <v>1233</v>
      </c>
      <c r="C1304" s="67"/>
      <c r="F1304" s="67" t="s">
        <v>571</v>
      </c>
      <c r="G1304" s="23" t="s">
        <v>132</v>
      </c>
      <c r="H1304" s="46"/>
      <c r="I1304" s="1">
        <v>0</v>
      </c>
      <c r="J1304" s="1">
        <v>0</v>
      </c>
      <c r="K1304" s="46"/>
      <c r="L1304" s="1">
        <v>0</v>
      </c>
      <c r="M1304" s="1">
        <f t="shared" si="17"/>
        <v>0</v>
      </c>
      <c r="N1304" s="5">
        <v>0</v>
      </c>
    </row>
    <row r="1305" spans="1:14" ht="11.65" customHeight="1">
      <c r="A1305" s="24">
        <v>1234</v>
      </c>
      <c r="C1305" s="67"/>
      <c r="F1305" s="67" t="s">
        <v>688</v>
      </c>
      <c r="G1305" s="23" t="s">
        <v>130</v>
      </c>
      <c r="H1305" s="46"/>
      <c r="I1305" s="1">
        <v>32761899.999999996</v>
      </c>
      <c r="J1305" s="1">
        <v>14072339.254292058</v>
      </c>
      <c r="K1305" s="46"/>
      <c r="L1305" s="1">
        <v>0</v>
      </c>
      <c r="M1305" s="1">
        <f t="shared" si="17"/>
        <v>0</v>
      </c>
      <c r="N1305" s="5">
        <v>0</v>
      </c>
    </row>
    <row r="1306" spans="1:14" ht="11.65" customHeight="1">
      <c r="A1306" s="24">
        <v>1235</v>
      </c>
      <c r="C1306" s="67"/>
      <c r="F1306" s="67" t="s">
        <v>571</v>
      </c>
      <c r="G1306" s="23" t="s">
        <v>132</v>
      </c>
      <c r="H1306" s="46"/>
      <c r="I1306" s="1">
        <v>16882886</v>
      </c>
      <c r="J1306" s="1">
        <v>7285755.6051265858</v>
      </c>
      <c r="K1306" s="46"/>
      <c r="L1306" s="1">
        <v>0</v>
      </c>
      <c r="M1306" s="1">
        <f t="shared" si="17"/>
        <v>0</v>
      </c>
      <c r="N1306" s="5">
        <v>0</v>
      </c>
    </row>
    <row r="1307" spans="1:14" ht="11.65" customHeight="1">
      <c r="A1307" s="24">
        <v>1236</v>
      </c>
      <c r="C1307" s="67"/>
      <c r="F1307" s="67" t="s">
        <v>689</v>
      </c>
      <c r="G1307" s="23" t="s">
        <v>644</v>
      </c>
      <c r="H1307" s="46"/>
      <c r="I1307" s="1">
        <v>0</v>
      </c>
      <c r="J1307" s="1">
        <v>0</v>
      </c>
      <c r="K1307" s="46"/>
      <c r="L1307" s="1">
        <v>0</v>
      </c>
      <c r="M1307" s="1">
        <f t="shared" si="17"/>
        <v>0</v>
      </c>
      <c r="N1307" s="5">
        <v>0</v>
      </c>
    </row>
    <row r="1308" spans="1:14" ht="11.65" customHeight="1">
      <c r="A1308" s="24">
        <v>1237</v>
      </c>
      <c r="C1308" s="67"/>
      <c r="F1308" s="67" t="s">
        <v>690</v>
      </c>
      <c r="G1308" s="23" t="s">
        <v>131</v>
      </c>
      <c r="H1308" s="46"/>
      <c r="I1308" s="1">
        <v>45281318</v>
      </c>
      <c r="J1308" s="1">
        <v>19404677.658816587</v>
      </c>
      <c r="K1308" s="46"/>
      <c r="L1308" s="1">
        <v>7448326</v>
      </c>
      <c r="M1308" s="1">
        <f t="shared" si="17"/>
        <v>4254187.9277557284</v>
      </c>
      <c r="N1308" s="5">
        <v>3194138.0722442716</v>
      </c>
    </row>
    <row r="1309" spans="1:14" ht="11.65" customHeight="1">
      <c r="A1309" s="24">
        <v>1238</v>
      </c>
      <c r="C1309" s="67"/>
      <c r="F1309" s="67" t="s">
        <v>687</v>
      </c>
      <c r="G1309" s="23" t="s">
        <v>248</v>
      </c>
      <c r="H1309" s="46"/>
      <c r="I1309" s="1">
        <v>9587358</v>
      </c>
      <c r="J1309" s="1">
        <v>4610745.8537248923</v>
      </c>
      <c r="K1309" s="46"/>
      <c r="L1309" s="1">
        <v>0</v>
      </c>
      <c r="M1309" s="1">
        <f>L1309-N1309</f>
        <v>0</v>
      </c>
      <c r="N1309" s="5">
        <v>0</v>
      </c>
    </row>
    <row r="1310" spans="1:14" ht="11.65" customHeight="1">
      <c r="A1310" s="24">
        <v>1239</v>
      </c>
      <c r="C1310" s="67"/>
      <c r="F1310" s="67" t="s">
        <v>665</v>
      </c>
      <c r="G1310" s="23" t="s">
        <v>652</v>
      </c>
      <c r="H1310" s="46"/>
      <c r="I1310" s="1">
        <v>1314913</v>
      </c>
      <c r="J1310" s="1">
        <v>378951.25581829227</v>
      </c>
      <c r="K1310" s="46"/>
      <c r="L1310" s="1">
        <v>0</v>
      </c>
      <c r="M1310" s="1">
        <f>L1310-N1310</f>
        <v>0</v>
      </c>
      <c r="N1310" s="5">
        <v>0</v>
      </c>
    </row>
    <row r="1311" spans="1:14" ht="11.65" customHeight="1">
      <c r="A1311" s="24">
        <v>1240</v>
      </c>
      <c r="C1311" s="67"/>
      <c r="F1311" s="67" t="s">
        <v>571</v>
      </c>
      <c r="G1311" s="23" t="s">
        <v>650</v>
      </c>
      <c r="H1311" s="46"/>
      <c r="I1311" s="1">
        <v>0</v>
      </c>
      <c r="J1311" s="1">
        <v>0</v>
      </c>
      <c r="K1311" s="46"/>
      <c r="L1311" s="1">
        <v>0</v>
      </c>
      <c r="M1311" s="1">
        <f t="shared" si="17"/>
        <v>0</v>
      </c>
      <c r="N1311" s="5">
        <v>0</v>
      </c>
    </row>
    <row r="1312" spans="1:14" ht="11.65" customHeight="1">
      <c r="A1312" s="24">
        <v>1241</v>
      </c>
      <c r="C1312" s="67"/>
      <c r="F1312" s="67" t="s">
        <v>684</v>
      </c>
      <c r="G1312" s="23" t="s">
        <v>649</v>
      </c>
      <c r="H1312" s="46"/>
      <c r="I1312" s="1">
        <v>568694270</v>
      </c>
      <c r="J1312" s="1">
        <v>237559911.76543957</v>
      </c>
      <c r="K1312" s="46"/>
      <c r="L1312" s="1">
        <v>636051660</v>
      </c>
      <c r="M1312" s="1">
        <f t="shared" si="17"/>
        <v>370125014.12776089</v>
      </c>
      <c r="N1312" s="5">
        <v>265926645.87223911</v>
      </c>
    </row>
    <row r="1313" spans="1:14" ht="11.65" customHeight="1">
      <c r="A1313" s="24">
        <v>1242</v>
      </c>
      <c r="C1313" s="67"/>
      <c r="H1313" s="46" t="s">
        <v>350</v>
      </c>
      <c r="I1313" s="6">
        <v>808193308</v>
      </c>
      <c r="J1313" s="6">
        <v>321366067.50919032</v>
      </c>
      <c r="K1313" s="46"/>
      <c r="L1313" s="6">
        <f>SUBTOTAL(9,L1299:L1312)</f>
        <v>748644331.28999996</v>
      </c>
      <c r="M1313" s="6">
        <f>SUBTOTAL(9,M1299:M1312)</f>
        <v>434834789.76721632</v>
      </c>
      <c r="N1313" s="6">
        <f>SUBTOTAL(9,N1299:N1312)</f>
        <v>313809541.5227837</v>
      </c>
    </row>
    <row r="1314" spans="1:14" ht="11.65" customHeight="1">
      <c r="A1314" s="24">
        <v>1243</v>
      </c>
      <c r="C1314" s="67"/>
      <c r="H1314" s="46"/>
      <c r="I1314" s="1"/>
      <c r="J1314" s="1"/>
      <c r="K1314" s="46"/>
      <c r="L1314" s="1"/>
      <c r="M1314" s="1"/>
      <c r="N1314" s="1"/>
    </row>
    <row r="1315" spans="1:14" ht="11.65" customHeight="1">
      <c r="A1315" s="24">
        <v>1244</v>
      </c>
      <c r="C1315" s="67" t="s">
        <v>371</v>
      </c>
      <c r="H1315" s="46" t="s">
        <v>350</v>
      </c>
      <c r="I1315" s="6">
        <v>822023108</v>
      </c>
      <c r="J1315" s="6">
        <v>327286211.7816695</v>
      </c>
      <c r="K1315" s="46"/>
      <c r="L1315" s="6">
        <f>SUBTOTAL(9,L1280:L1312)</f>
        <v>747479333.28999996</v>
      </c>
      <c r="M1315" s="6">
        <f>SUBTOTAL(9,M1280:M1312)</f>
        <v>434166551.00049055</v>
      </c>
      <c r="N1315" s="6">
        <f>SUBTOTAL(9,N1280:N1312)</f>
        <v>313312782.28950942</v>
      </c>
    </row>
    <row r="1316" spans="1:14" ht="11.65" customHeight="1">
      <c r="A1316" s="24">
        <v>1245</v>
      </c>
      <c r="C1316" s="67"/>
      <c r="H1316" s="46"/>
      <c r="I1316" s="1"/>
      <c r="J1316" s="1"/>
      <c r="K1316" s="46"/>
      <c r="L1316" s="1"/>
      <c r="M1316" s="1"/>
      <c r="N1316" s="1"/>
    </row>
    <row r="1317" spans="1:14" ht="11.65" customHeight="1">
      <c r="A1317" s="24">
        <v>1246</v>
      </c>
      <c r="C1317" s="67" t="s">
        <v>372</v>
      </c>
      <c r="D1317" s="23" t="s">
        <v>373</v>
      </c>
      <c r="H1317" s="46"/>
      <c r="I1317" s="1"/>
      <c r="J1317" s="1"/>
      <c r="K1317" s="46"/>
      <c r="L1317" s="1"/>
      <c r="M1317" s="1"/>
      <c r="N1317" s="1"/>
    </row>
    <row r="1318" spans="1:14" ht="11.65" customHeight="1">
      <c r="A1318" s="24">
        <v>1247</v>
      </c>
      <c r="C1318" s="67"/>
      <c r="F1318" s="67" t="s">
        <v>372</v>
      </c>
      <c r="G1318" s="23" t="s">
        <v>128</v>
      </c>
      <c r="H1318" s="46"/>
      <c r="I1318" s="1">
        <v>0</v>
      </c>
      <c r="J1318" s="1">
        <v>0</v>
      </c>
      <c r="K1318" s="46"/>
      <c r="L1318" s="1">
        <v>0</v>
      </c>
      <c r="M1318" s="1">
        <f>L1318-N1318</f>
        <v>0</v>
      </c>
      <c r="N1318" s="5">
        <v>0</v>
      </c>
    </row>
    <row r="1319" spans="1:14" ht="11.65" customHeight="1">
      <c r="A1319" s="24">
        <v>1248</v>
      </c>
      <c r="C1319" s="67"/>
      <c r="F1319" s="67" t="s">
        <v>372</v>
      </c>
      <c r="G1319" s="23" t="s">
        <v>133</v>
      </c>
      <c r="H1319" s="46"/>
      <c r="I1319" s="1">
        <v>0</v>
      </c>
      <c r="J1319" s="1">
        <v>0</v>
      </c>
      <c r="K1319" s="46"/>
      <c r="L1319" s="1">
        <v>0</v>
      </c>
      <c r="M1319" s="1">
        <f>L1319-N1319</f>
        <v>0</v>
      </c>
      <c r="N1319" s="5">
        <v>0</v>
      </c>
    </row>
    <row r="1320" spans="1:14" ht="11.65" customHeight="1">
      <c r="A1320" s="24">
        <v>1249</v>
      </c>
      <c r="C1320" s="67"/>
      <c r="F1320" s="67" t="s">
        <v>372</v>
      </c>
      <c r="G1320" s="23" t="s">
        <v>211</v>
      </c>
      <c r="H1320" s="46"/>
      <c r="I1320" s="1">
        <v>0</v>
      </c>
      <c r="J1320" s="1">
        <v>0</v>
      </c>
      <c r="K1320" s="46"/>
      <c r="L1320" s="1">
        <v>0</v>
      </c>
      <c r="M1320" s="1">
        <f>L1320-N1320</f>
        <v>0</v>
      </c>
      <c r="N1320" s="5">
        <v>0</v>
      </c>
    </row>
    <row r="1321" spans="1:14" ht="11.65" customHeight="1">
      <c r="A1321" s="24">
        <v>1250</v>
      </c>
      <c r="C1321" s="67"/>
      <c r="H1321" s="46" t="s">
        <v>350</v>
      </c>
      <c r="I1321" s="6">
        <v>0</v>
      </c>
      <c r="J1321" s="6">
        <v>0</v>
      </c>
      <c r="K1321" s="46"/>
      <c r="L1321" s="6">
        <f>SUBTOTAL(9,L1318:L1320)</f>
        <v>0</v>
      </c>
      <c r="M1321" s="6">
        <f>SUBTOTAL(9,M1318:M1320)</f>
        <v>0</v>
      </c>
      <c r="N1321" s="6">
        <f>SUBTOTAL(9,N1318:N1320)</f>
        <v>0</v>
      </c>
    </row>
    <row r="1322" spans="1:14" ht="11.65" customHeight="1">
      <c r="A1322" s="24">
        <v>1251</v>
      </c>
      <c r="C1322" s="67" t="s">
        <v>374</v>
      </c>
      <c r="D1322" s="23" t="s">
        <v>375</v>
      </c>
      <c r="H1322" s="46"/>
      <c r="I1322" s="1"/>
      <c r="J1322" s="1"/>
      <c r="K1322" s="46"/>
      <c r="L1322" s="1"/>
      <c r="M1322" s="1"/>
      <c r="N1322" s="5"/>
    </row>
    <row r="1323" spans="1:14" ht="11.65" customHeight="1">
      <c r="A1323" s="24">
        <v>1252</v>
      </c>
      <c r="C1323" s="67"/>
      <c r="F1323" s="67" t="s">
        <v>374</v>
      </c>
      <c r="G1323" s="23" t="s">
        <v>128</v>
      </c>
      <c r="H1323" s="46"/>
      <c r="I1323" s="1">
        <v>0</v>
      </c>
      <c r="J1323" s="1">
        <v>0</v>
      </c>
      <c r="K1323" s="46"/>
      <c r="L1323" s="1">
        <v>0</v>
      </c>
      <c r="M1323" s="1">
        <f t="shared" ref="M1323:M1328" si="18">L1323-N1323</f>
        <v>0</v>
      </c>
      <c r="N1323" s="5">
        <v>0</v>
      </c>
    </row>
    <row r="1324" spans="1:14" ht="11.65" customHeight="1">
      <c r="A1324" s="24">
        <v>1253</v>
      </c>
      <c r="C1324" s="67"/>
      <c r="F1324" s="67" t="s">
        <v>571</v>
      </c>
      <c r="G1324" s="23" t="s">
        <v>130</v>
      </c>
      <c r="H1324" s="46"/>
      <c r="I1324" s="1">
        <v>574264</v>
      </c>
      <c r="J1324" s="1">
        <v>246665.72541662041</v>
      </c>
      <c r="K1324" s="46"/>
      <c r="L1324" s="1">
        <v>476858</v>
      </c>
      <c r="M1324" s="1">
        <f t="shared" si="18"/>
        <v>272031.43157377309</v>
      </c>
      <c r="N1324" s="5">
        <v>204826.56842622691</v>
      </c>
    </row>
    <row r="1325" spans="1:14" ht="11.65" customHeight="1">
      <c r="A1325" s="24">
        <v>1254</v>
      </c>
      <c r="C1325" s="67"/>
      <c r="F1325" s="67" t="s">
        <v>660</v>
      </c>
      <c r="G1325" s="23" t="s">
        <v>645</v>
      </c>
      <c r="H1325" s="46"/>
      <c r="I1325" s="1">
        <v>361498</v>
      </c>
      <c r="J1325" s="1">
        <v>159418.71089497209</v>
      </c>
      <c r="K1325" s="46"/>
      <c r="L1325" s="1">
        <v>381062</v>
      </c>
      <c r="M1325" s="1">
        <f t="shared" si="18"/>
        <v>213052.19206491954</v>
      </c>
      <c r="N1325" s="5">
        <v>168009.80793508046</v>
      </c>
    </row>
    <row r="1326" spans="1:14" ht="11.65" customHeight="1">
      <c r="A1326" s="24">
        <v>1255</v>
      </c>
      <c r="C1326" s="67"/>
      <c r="F1326" s="67" t="s">
        <v>684</v>
      </c>
      <c r="G1326" s="23" t="s">
        <v>649</v>
      </c>
      <c r="H1326" s="46"/>
      <c r="I1326" s="1">
        <v>109247</v>
      </c>
      <c r="J1326" s="1">
        <v>45635.60607114782</v>
      </c>
      <c r="K1326" s="46"/>
      <c r="L1326" s="1">
        <v>0</v>
      </c>
      <c r="M1326" s="1">
        <f t="shared" si="18"/>
        <v>0</v>
      </c>
      <c r="N1326" s="5">
        <v>0</v>
      </c>
    </row>
    <row r="1327" spans="1:14" ht="11.65" customHeight="1">
      <c r="A1327" s="24">
        <v>1256</v>
      </c>
      <c r="C1327" s="67"/>
      <c r="F1327" s="67" t="s">
        <v>571</v>
      </c>
      <c r="G1327" s="23" t="s">
        <v>132</v>
      </c>
      <c r="H1327" s="46"/>
      <c r="I1327" s="1">
        <v>0</v>
      </c>
      <c r="J1327" s="1">
        <v>0</v>
      </c>
      <c r="K1327" s="46"/>
      <c r="L1327" s="1">
        <v>0</v>
      </c>
      <c r="M1327" s="1">
        <f>L1327-N1327</f>
        <v>0</v>
      </c>
      <c r="N1327" s="5">
        <v>0</v>
      </c>
    </row>
    <row r="1328" spans="1:14" ht="11.65" customHeight="1">
      <c r="A1328" s="24">
        <v>1257</v>
      </c>
      <c r="C1328" s="67"/>
      <c r="F1328" s="67" t="s">
        <v>685</v>
      </c>
      <c r="G1328" s="23" t="s">
        <v>131</v>
      </c>
      <c r="H1328" s="46"/>
      <c r="I1328" s="1">
        <v>20811550</v>
      </c>
      <c r="J1328" s="1">
        <v>8918499.6631578691</v>
      </c>
      <c r="K1328" s="46"/>
      <c r="L1328" s="1">
        <v>-3983333</v>
      </c>
      <c r="M1328" s="1">
        <f t="shared" si="18"/>
        <v>-2275121.5723950602</v>
      </c>
      <c r="N1328" s="5">
        <v>-1708211.4276049398</v>
      </c>
    </row>
    <row r="1329" spans="1:14" ht="11.65" customHeight="1">
      <c r="A1329" s="24">
        <v>1258</v>
      </c>
      <c r="C1329" s="67"/>
      <c r="H1329" s="46" t="s">
        <v>350</v>
      </c>
      <c r="I1329" s="6">
        <v>21856559</v>
      </c>
      <c r="J1329" s="6">
        <v>9370219.7055406086</v>
      </c>
      <c r="K1329" s="46"/>
      <c r="L1329" s="6">
        <f>SUBTOTAL(9,L1323:L1328)</f>
        <v>-3125413</v>
      </c>
      <c r="M1329" s="6">
        <f>SUBTOTAL(9,M1323:M1328)</f>
        <v>-1790037.9487563674</v>
      </c>
      <c r="N1329" s="6">
        <f>SUBTOTAL(9,N1323:N1328)</f>
        <v>-1335375.0512436326</v>
      </c>
    </row>
    <row r="1330" spans="1:14" ht="11.65" customHeight="1">
      <c r="A1330" s="24">
        <v>1259</v>
      </c>
      <c r="C1330" s="67"/>
      <c r="H1330" s="46"/>
      <c r="I1330" s="1"/>
      <c r="J1330" s="1"/>
      <c r="K1330" s="46"/>
      <c r="L1330" s="1"/>
      <c r="M1330" s="1"/>
      <c r="N1330" s="1"/>
    </row>
    <row r="1331" spans="1:14" ht="11.65" customHeight="1">
      <c r="A1331" s="24">
        <v>1260</v>
      </c>
      <c r="C1331" s="67" t="s">
        <v>376</v>
      </c>
      <c r="D1331" s="23" t="s">
        <v>377</v>
      </c>
      <c r="H1331" s="46"/>
      <c r="I1331" s="1"/>
      <c r="J1331" s="1"/>
      <c r="K1331" s="46"/>
      <c r="L1331" s="1"/>
      <c r="M1331" s="1"/>
      <c r="N1331" s="1"/>
    </row>
    <row r="1332" spans="1:14" ht="11.65" customHeight="1">
      <c r="A1332" s="24">
        <v>1261</v>
      </c>
      <c r="C1332" s="67"/>
      <c r="F1332" s="67" t="s">
        <v>488</v>
      </c>
      <c r="G1332" s="23" t="s">
        <v>128</v>
      </c>
      <c r="H1332" s="46"/>
      <c r="I1332" s="1">
        <v>125005400.99999999</v>
      </c>
      <c r="J1332" s="1">
        <v>210493</v>
      </c>
      <c r="K1332" s="46"/>
      <c r="L1332" s="1">
        <v>2532922.9999999851</v>
      </c>
      <c r="M1332" s="1">
        <f t="shared" ref="M1332:M1343" si="19">L1332-N1332</f>
        <v>2532922.9999999851</v>
      </c>
      <c r="N1332" s="5">
        <v>0</v>
      </c>
    </row>
    <row r="1333" spans="1:14" ht="11.65" customHeight="1">
      <c r="A1333" s="24">
        <v>1262</v>
      </c>
      <c r="C1333" s="67"/>
      <c r="F1333" s="67" t="s">
        <v>665</v>
      </c>
      <c r="G1333" s="23" t="s">
        <v>652</v>
      </c>
      <c r="H1333" s="46"/>
      <c r="I1333" s="1">
        <v>0</v>
      </c>
      <c r="J1333" s="1">
        <v>0</v>
      </c>
      <c r="K1333" s="46"/>
      <c r="L1333" s="1">
        <v>0</v>
      </c>
      <c r="M1333" s="1">
        <f t="shared" si="19"/>
        <v>0</v>
      </c>
      <c r="N1333" s="5">
        <v>0</v>
      </c>
    </row>
    <row r="1334" spans="1:14" ht="11.65" customHeight="1">
      <c r="A1334" s="24">
        <v>1263</v>
      </c>
      <c r="C1334" s="67"/>
      <c r="F1334" s="67" t="s">
        <v>680</v>
      </c>
      <c r="G1334" s="23" t="s">
        <v>645</v>
      </c>
      <c r="H1334" s="46"/>
      <c r="I1334" s="1">
        <v>88835043</v>
      </c>
      <c r="J1334" s="1">
        <v>39175785.308243513</v>
      </c>
      <c r="K1334" s="46"/>
      <c r="L1334" s="1">
        <v>74056950</v>
      </c>
      <c r="M1334" s="1">
        <f t="shared" si="19"/>
        <v>41405323.897796534</v>
      </c>
      <c r="N1334" s="5">
        <v>32651626.102203466</v>
      </c>
    </row>
    <row r="1335" spans="1:14" ht="11.65" customHeight="1">
      <c r="A1335" s="24">
        <v>1264</v>
      </c>
      <c r="C1335" s="67"/>
      <c r="F1335" s="67" t="s">
        <v>376</v>
      </c>
      <c r="G1335" s="23" t="s">
        <v>129</v>
      </c>
      <c r="H1335" s="46"/>
      <c r="I1335" s="1">
        <v>48156.000048000002</v>
      </c>
      <c r="J1335" s="1">
        <v>24026.36015789866</v>
      </c>
      <c r="K1335" s="46"/>
      <c r="L1335" s="1">
        <v>4.8000001697801054E-5</v>
      </c>
      <c r="M1335" s="1">
        <f>L1335-N1335</f>
        <v>2.4051473430885489E-5</v>
      </c>
      <c r="N1335" s="5">
        <v>2.3948528266915565E-5</v>
      </c>
    </row>
    <row r="1336" spans="1:14" ht="11.65" customHeight="1">
      <c r="A1336" s="24">
        <v>1265</v>
      </c>
      <c r="C1336" s="67"/>
      <c r="F1336" s="67" t="s">
        <v>376</v>
      </c>
      <c r="G1336" s="23" t="s">
        <v>132</v>
      </c>
      <c r="H1336" s="46"/>
      <c r="I1336" s="1">
        <v>82539</v>
      </c>
      <c r="J1336" s="1">
        <v>35619.442190840076</v>
      </c>
      <c r="K1336" s="46"/>
      <c r="L1336" s="1">
        <v>82539</v>
      </c>
      <c r="M1336" s="1">
        <f>L1336-N1336</f>
        <v>46919.557809159924</v>
      </c>
      <c r="N1336" s="5">
        <v>35619.442190840076</v>
      </c>
    </row>
    <row r="1337" spans="1:14" ht="11.65" customHeight="1">
      <c r="A1337" s="24">
        <v>1266</v>
      </c>
      <c r="C1337" s="67"/>
      <c r="F1337" s="67" t="s">
        <v>665</v>
      </c>
      <c r="G1337" s="23" t="s">
        <v>133</v>
      </c>
      <c r="H1337" s="46"/>
      <c r="I1337" s="1">
        <v>0</v>
      </c>
      <c r="J1337" s="1">
        <v>0</v>
      </c>
      <c r="K1337" s="46"/>
      <c r="L1337" s="1">
        <v>0</v>
      </c>
      <c r="M1337" s="1">
        <f t="shared" si="19"/>
        <v>0</v>
      </c>
      <c r="N1337" s="5">
        <v>0</v>
      </c>
    </row>
    <row r="1338" spans="1:14" ht="11.65" customHeight="1">
      <c r="A1338" s="24">
        <v>1267</v>
      </c>
      <c r="C1338" s="67"/>
      <c r="F1338" s="67" t="s">
        <v>571</v>
      </c>
      <c r="G1338" s="23" t="s">
        <v>130</v>
      </c>
      <c r="H1338" s="46"/>
      <c r="I1338" s="1">
        <v>48398501.000000007</v>
      </c>
      <c r="J1338" s="1">
        <v>20788785.921182644</v>
      </c>
      <c r="K1338" s="46"/>
      <c r="L1338" s="1">
        <v>3128196.2133333385</v>
      </c>
      <c r="M1338" s="1">
        <f t="shared" si="19"/>
        <v>1784530.6027302134</v>
      </c>
      <c r="N1338" s="5">
        <v>1343665.6106031251</v>
      </c>
    </row>
    <row r="1339" spans="1:14" ht="11.65" customHeight="1">
      <c r="A1339" s="24">
        <v>1268</v>
      </c>
      <c r="C1339" s="67"/>
      <c r="F1339" s="67" t="s">
        <v>681</v>
      </c>
      <c r="G1339" s="23" t="s">
        <v>132</v>
      </c>
      <c r="H1339" s="46"/>
      <c r="I1339" s="1">
        <v>62081357</v>
      </c>
      <c r="J1339" s="1">
        <v>26791011.604095094</v>
      </c>
      <c r="K1339" s="46"/>
      <c r="L1339" s="1">
        <v>94441120.362588897</v>
      </c>
      <c r="M1339" s="1">
        <f t="shared" si="19"/>
        <v>53685356.091233477</v>
      </c>
      <c r="N1339" s="5">
        <v>40755764.27135542</v>
      </c>
    </row>
    <row r="1340" spans="1:14" ht="11.65" customHeight="1">
      <c r="A1340" s="24">
        <v>1269</v>
      </c>
      <c r="C1340" s="67"/>
      <c r="F1340" s="67" t="s">
        <v>682</v>
      </c>
      <c r="G1340" s="23" t="s">
        <v>644</v>
      </c>
      <c r="H1340" s="46"/>
      <c r="I1340" s="1">
        <v>68558717</v>
      </c>
      <c r="J1340" s="1">
        <v>29379882.539793327</v>
      </c>
      <c r="K1340" s="46"/>
      <c r="L1340" s="1">
        <v>60786031</v>
      </c>
      <c r="M1340" s="1">
        <f t="shared" si="19"/>
        <v>34718566.192777485</v>
      </c>
      <c r="N1340" s="5">
        <v>26067464.807222512</v>
      </c>
    </row>
    <row r="1341" spans="1:14" ht="11.65" customHeight="1">
      <c r="A1341" s="24">
        <v>1270</v>
      </c>
      <c r="C1341" s="67"/>
      <c r="F1341" s="67" t="s">
        <v>683</v>
      </c>
      <c r="G1341" s="23" t="s">
        <v>131</v>
      </c>
      <c r="H1341" s="46"/>
      <c r="I1341" s="1">
        <v>23344457.999999996</v>
      </c>
      <c r="J1341" s="1">
        <v>10003942.080700524</v>
      </c>
      <c r="K1341" s="46"/>
      <c r="L1341" s="1">
        <v>-100081.00000000373</v>
      </c>
      <c r="M1341" s="1">
        <f t="shared" si="19"/>
        <v>-57162.291499826526</v>
      </c>
      <c r="N1341" s="5">
        <v>-42918.708500177199</v>
      </c>
    </row>
    <row r="1342" spans="1:14" ht="11.65" customHeight="1">
      <c r="A1342" s="24">
        <v>1271</v>
      </c>
      <c r="C1342" s="67"/>
      <c r="F1342" s="67" t="s">
        <v>650</v>
      </c>
      <c r="G1342" s="23" t="s">
        <v>650</v>
      </c>
      <c r="H1342" s="46"/>
      <c r="I1342" s="1">
        <v>2847399646.99999</v>
      </c>
      <c r="J1342" s="1">
        <v>1252753386.0505383</v>
      </c>
      <c r="K1342" s="46"/>
      <c r="L1342" s="1">
        <v>1058849983.99999</v>
      </c>
      <c r="M1342" s="1">
        <f>L1342-N1342</f>
        <v>592994091.87992239</v>
      </c>
      <c r="N1342" s="5">
        <v>465855892.12006754</v>
      </c>
    </row>
    <row r="1343" spans="1:14" ht="11.65" customHeight="1">
      <c r="A1343" s="24">
        <v>1272</v>
      </c>
      <c r="C1343" s="67"/>
      <c r="F1343" s="67" t="s">
        <v>668</v>
      </c>
      <c r="G1343" s="23" t="s">
        <v>248</v>
      </c>
      <c r="H1343" s="46"/>
      <c r="I1343" s="1">
        <v>0</v>
      </c>
      <c r="J1343" s="1">
        <v>0</v>
      </c>
      <c r="K1343" s="46"/>
      <c r="L1343" s="1">
        <v>0</v>
      </c>
      <c r="M1343" s="1">
        <f t="shared" si="19"/>
        <v>0</v>
      </c>
      <c r="N1343" s="5">
        <v>0</v>
      </c>
    </row>
    <row r="1344" spans="1:14" ht="11.65" customHeight="1">
      <c r="A1344" s="24">
        <v>1273</v>
      </c>
      <c r="C1344" s="67"/>
      <c r="H1344" s="46" t="s">
        <v>350</v>
      </c>
      <c r="I1344" s="6">
        <v>3263753819.0000381</v>
      </c>
      <c r="J1344" s="6">
        <v>1379162932.3069022</v>
      </c>
      <c r="K1344" s="46"/>
      <c r="L1344" s="6">
        <f>SUBTOTAL(9,L1332:L1343)</f>
        <v>1293777662.5759602</v>
      </c>
      <c r="M1344" s="6">
        <f>SUBTOTAL(9,M1332:M1343)</f>
        <v>727110548.93079352</v>
      </c>
      <c r="N1344" s="6">
        <f>SUBTOTAL(9,N1332:N1343)</f>
        <v>566667113.64516664</v>
      </c>
    </row>
    <row r="1345" spans="1:14" ht="11.65" customHeight="1">
      <c r="A1345" s="24">
        <v>1274</v>
      </c>
      <c r="C1345" s="67"/>
      <c r="H1345" s="46"/>
      <c r="I1345" s="1"/>
      <c r="J1345" s="1"/>
      <c r="K1345" s="46"/>
      <c r="L1345" s="1"/>
      <c r="M1345" s="1"/>
      <c r="N1345" s="1"/>
    </row>
    <row r="1346" spans="1:14" ht="11.65" customHeight="1">
      <c r="A1346" s="24">
        <v>1275</v>
      </c>
      <c r="C1346" s="67" t="s">
        <v>378</v>
      </c>
      <c r="H1346" s="46" t="s">
        <v>350</v>
      </c>
      <c r="I1346" s="6">
        <v>3285610378.0000381</v>
      </c>
      <c r="J1346" s="6">
        <v>1388533152.0124428</v>
      </c>
      <c r="K1346" s="46"/>
      <c r="L1346" s="6">
        <f>SUBTOTAL(9,L1318:L1343)</f>
        <v>1290652249.5759602</v>
      </c>
      <c r="M1346" s="6">
        <f>SUBTOTAL(9,M1318:M1343)</f>
        <v>725320510.98203707</v>
      </c>
      <c r="N1346" s="6">
        <f>SUBTOTAL(9,N1318:N1343)</f>
        <v>565331738.59392309</v>
      </c>
    </row>
    <row r="1347" spans="1:14" ht="11.65" customHeight="1">
      <c r="A1347" s="24">
        <v>1276</v>
      </c>
      <c r="C1347" s="67"/>
      <c r="H1347" s="46"/>
      <c r="I1347" s="1"/>
      <c r="J1347" s="1"/>
      <c r="K1347" s="46"/>
      <c r="L1347" s="1"/>
      <c r="M1347" s="1"/>
      <c r="N1347" s="1"/>
    </row>
    <row r="1348" spans="1:14" ht="11.65" customHeight="1" thickBot="1">
      <c r="A1348" s="24">
        <v>1277</v>
      </c>
      <c r="C1348" s="68" t="s">
        <v>379</v>
      </c>
      <c r="D1348" s="74"/>
      <c r="E1348" s="74"/>
      <c r="F1348" s="74"/>
      <c r="G1348" s="74"/>
      <c r="H1348" s="69" t="s">
        <v>350</v>
      </c>
      <c r="I1348" s="8">
        <v>-2463587270.0000381</v>
      </c>
      <c r="J1348" s="8">
        <v>-1061246940.2307733</v>
      </c>
      <c r="K1348" s="69"/>
      <c r="L1348" s="8">
        <f>L1315-L1346</f>
        <v>-543172916.2859602</v>
      </c>
      <c r="M1348" s="8">
        <f>M1315-M1346</f>
        <v>-291153959.98154652</v>
      </c>
      <c r="N1348" s="8">
        <f>N1315-N1346</f>
        <v>-252018956.30441368</v>
      </c>
    </row>
    <row r="1349" spans="1:14" ht="11.65" customHeight="1" thickTop="1">
      <c r="A1349" s="24">
        <v>1278</v>
      </c>
      <c r="C1349" s="67"/>
      <c r="H1349" s="46"/>
      <c r="I1349" s="1"/>
      <c r="J1349" s="1"/>
      <c r="K1349" s="46"/>
      <c r="L1349" s="1"/>
      <c r="M1349" s="1"/>
      <c r="N1349" s="1"/>
    </row>
    <row r="1350" spans="1:14" ht="11.65" customHeight="1">
      <c r="A1350" s="24">
        <v>1279</v>
      </c>
      <c r="C1350" s="67"/>
      <c r="D1350" s="43"/>
      <c r="H1350" s="46"/>
      <c r="I1350" s="1"/>
      <c r="J1350" s="1"/>
      <c r="K1350" s="46"/>
      <c r="L1350" s="1"/>
      <c r="M1350" s="1"/>
      <c r="N1350" s="1"/>
    </row>
    <row r="1351" spans="1:14" ht="11.65" customHeight="1">
      <c r="A1351" s="24">
        <v>1280</v>
      </c>
      <c r="C1351" s="67"/>
      <c r="D1351" s="43"/>
      <c r="H1351" s="46"/>
      <c r="I1351" s="1"/>
      <c r="J1351" s="1"/>
      <c r="K1351" s="46"/>
      <c r="L1351" s="1"/>
      <c r="M1351" s="1"/>
      <c r="N1351" s="1"/>
    </row>
    <row r="1352" spans="1:14" ht="11.65" customHeight="1">
      <c r="A1352" s="24">
        <v>1281</v>
      </c>
      <c r="C1352" s="67">
        <v>40911</v>
      </c>
      <c r="D1352" s="23" t="s">
        <v>380</v>
      </c>
      <c r="H1352" s="46"/>
      <c r="I1352" s="1"/>
      <c r="J1352" s="1"/>
      <c r="K1352" s="46"/>
      <c r="L1352" s="1"/>
      <c r="M1352" s="1"/>
      <c r="N1352" s="1"/>
    </row>
    <row r="1353" spans="1:14" ht="11.65" customHeight="1">
      <c r="A1353" s="24">
        <v>1282</v>
      </c>
      <c r="C1353" s="67"/>
      <c r="F1353" s="67" t="s">
        <v>651</v>
      </c>
      <c r="H1353" s="46"/>
      <c r="I1353" s="1">
        <v>-75766687.069460452</v>
      </c>
      <c r="J1353" s="1">
        <v>-34513563.539856561</v>
      </c>
      <c r="K1353" s="46"/>
      <c r="L1353" s="1">
        <v>8915669.2161510997</v>
      </c>
      <c r="M1353" s="1">
        <f>L1353-N1353</f>
        <v>5818153.8584395181</v>
      </c>
      <c r="N1353" s="5">
        <v>3097515.3577115815</v>
      </c>
    </row>
    <row r="1354" spans="1:14" ht="11.65" customHeight="1">
      <c r="A1354" s="24">
        <v>1283</v>
      </c>
      <c r="C1354" s="67"/>
      <c r="F1354" s="67" t="s">
        <v>651</v>
      </c>
      <c r="G1354" s="23" t="s">
        <v>651</v>
      </c>
      <c r="H1354" s="46"/>
      <c r="I1354" s="1">
        <v>0</v>
      </c>
      <c r="J1354" s="1">
        <v>0</v>
      </c>
      <c r="K1354" s="46"/>
      <c r="L1354" s="1">
        <v>0</v>
      </c>
      <c r="M1354" s="1">
        <f>L1354-N1354</f>
        <v>0</v>
      </c>
      <c r="N1354" s="5">
        <v>0</v>
      </c>
    </row>
    <row r="1355" spans="1:14" ht="11.65" customHeight="1">
      <c r="A1355" s="24">
        <v>1284</v>
      </c>
      <c r="C1355" s="67"/>
      <c r="D1355" s="23" t="s">
        <v>381</v>
      </c>
      <c r="F1355" s="67" t="s">
        <v>571</v>
      </c>
      <c r="G1355" s="23" t="s">
        <v>132</v>
      </c>
      <c r="H1355" s="46"/>
      <c r="I1355" s="1">
        <v>-288539</v>
      </c>
      <c r="J1355" s="1">
        <v>-124518.08515129582</v>
      </c>
      <c r="K1355" s="46"/>
      <c r="L1355" s="1">
        <v>-805474.25000000012</v>
      </c>
      <c r="M1355" s="1">
        <f>L1355-N1355</f>
        <v>-457874.40648256871</v>
      </c>
      <c r="N1355" s="5">
        <v>-347599.84351743141</v>
      </c>
    </row>
    <row r="1356" spans="1:14" ht="11.65" customHeight="1">
      <c r="A1356" s="24">
        <v>1285</v>
      </c>
      <c r="C1356" s="67"/>
      <c r="F1356" s="67" t="s">
        <v>651</v>
      </c>
      <c r="G1356" s="23" t="s">
        <v>651</v>
      </c>
      <c r="H1356" s="46"/>
      <c r="I1356" s="1">
        <v>0</v>
      </c>
      <c r="J1356" s="1">
        <v>0</v>
      </c>
      <c r="K1356" s="46"/>
      <c r="L1356" s="1">
        <v>0</v>
      </c>
      <c r="M1356" s="1">
        <f>L1356-N1356</f>
        <v>0</v>
      </c>
      <c r="N1356" s="5">
        <v>0</v>
      </c>
    </row>
    <row r="1357" spans="1:14" ht="11.65" customHeight="1" thickBot="1">
      <c r="A1357" s="24">
        <v>1286</v>
      </c>
      <c r="C1357" s="68" t="s">
        <v>382</v>
      </c>
      <c r="H1357" s="69" t="s">
        <v>1</v>
      </c>
      <c r="I1357" s="16">
        <v>-76055226.069460452</v>
      </c>
      <c r="J1357" s="16">
        <v>-34638081.625007853</v>
      </c>
      <c r="K1357" s="69"/>
      <c r="L1357" s="16">
        <f>SUM(L1353:L1356)</f>
        <v>8110194.9661510997</v>
      </c>
      <c r="M1357" s="16">
        <f>SUM(M1353:M1356)</f>
        <v>5360279.4519569492</v>
      </c>
      <c r="N1357" s="16">
        <f>SUM(N1353:N1356)</f>
        <v>2749915.51419415</v>
      </c>
    </row>
    <row r="1358" spans="1:14" ht="11.65" customHeight="1" thickTop="1">
      <c r="A1358" s="24">
        <v>1287</v>
      </c>
      <c r="C1358" s="67"/>
      <c r="H1358" s="46"/>
      <c r="I1358" s="1"/>
      <c r="J1358" s="1"/>
      <c r="K1358" s="46"/>
      <c r="L1358" s="1"/>
      <c r="M1358" s="1"/>
      <c r="N1358" s="1"/>
    </row>
    <row r="1359" spans="1:14" ht="11.65" customHeight="1">
      <c r="A1359" s="24">
        <v>1288</v>
      </c>
      <c r="C1359" s="67"/>
      <c r="H1359" s="46"/>
      <c r="I1359" s="9"/>
      <c r="J1359" s="9"/>
      <c r="K1359" s="46"/>
      <c r="L1359" s="9"/>
      <c r="M1359" s="1"/>
      <c r="N1359" s="1"/>
    </row>
    <row r="1360" spans="1:14" ht="11.65" customHeight="1">
      <c r="A1360" s="24">
        <v>1289</v>
      </c>
      <c r="C1360" s="67" t="s">
        <v>383</v>
      </c>
      <c r="H1360" s="46"/>
      <c r="I1360" s="1"/>
      <c r="J1360" s="1"/>
      <c r="K1360" s="46"/>
      <c r="L1360" s="1"/>
      <c r="M1360" s="1"/>
      <c r="N1360" s="1"/>
    </row>
    <row r="1361" spans="1:14" ht="11.65" customHeight="1">
      <c r="A1361" s="24">
        <v>1290</v>
      </c>
      <c r="C1361" s="67"/>
      <c r="D1361" s="23" t="s">
        <v>43</v>
      </c>
      <c r="H1361" s="46"/>
      <c r="I1361" s="2">
        <v>4464637350.779995</v>
      </c>
      <c r="J1361" s="2">
        <v>1884081438.032248</v>
      </c>
      <c r="K1361" s="46"/>
      <c r="L1361" s="2">
        <f>L229</f>
        <v>4794835584.6629896</v>
      </c>
      <c r="M1361" s="2">
        <f>M229</f>
        <v>2738374971.5268021</v>
      </c>
      <c r="N1361" s="2">
        <f>N229</f>
        <v>2056460613.1361876</v>
      </c>
    </row>
    <row r="1362" spans="1:14" ht="11.65" customHeight="1">
      <c r="A1362" s="24">
        <v>1291</v>
      </c>
      <c r="C1362" s="67"/>
      <c r="D1362" s="23" t="s">
        <v>384</v>
      </c>
      <c r="H1362" s="46"/>
      <c r="I1362" s="1"/>
      <c r="J1362" s="1"/>
      <c r="K1362" s="46"/>
      <c r="L1362" s="1"/>
      <c r="M1362" s="1"/>
      <c r="N1362" s="1"/>
    </row>
    <row r="1363" spans="1:14" ht="11.65" customHeight="1">
      <c r="A1363" s="24">
        <v>1292</v>
      </c>
      <c r="C1363" s="67"/>
      <c r="D1363" s="23" t="s">
        <v>385</v>
      </c>
      <c r="H1363" s="46"/>
      <c r="I1363" s="1">
        <v>2713491556.1799965</v>
      </c>
      <c r="J1363" s="1">
        <v>1185537904.9159241</v>
      </c>
      <c r="K1363" s="46"/>
      <c r="L1363" s="1">
        <f>L993</f>
        <v>2985817937.241909</v>
      </c>
      <c r="M1363" s="1">
        <f>M993</f>
        <v>1694046218.5925896</v>
      </c>
      <c r="N1363" s="1">
        <f>N993</f>
        <v>1291771718.6493192</v>
      </c>
    </row>
    <row r="1364" spans="1:14" ht="11.65" customHeight="1">
      <c r="A1364" s="24">
        <v>1293</v>
      </c>
      <c r="C1364" s="67"/>
      <c r="D1364" s="23" t="s">
        <v>386</v>
      </c>
      <c r="H1364" s="46"/>
      <c r="I1364" s="1">
        <v>515564332.69999939</v>
      </c>
      <c r="J1364" s="1">
        <v>217306510.45067292</v>
      </c>
      <c r="K1364" s="46"/>
      <c r="L1364" s="1">
        <f>L1073</f>
        <v>566991672.15369046</v>
      </c>
      <c r="M1364" s="1">
        <f>M1073</f>
        <v>329938295.68215793</v>
      </c>
      <c r="N1364" s="1">
        <f>N1073</f>
        <v>237053376.47153229</v>
      </c>
    </row>
    <row r="1365" spans="1:14" ht="11.65" customHeight="1">
      <c r="A1365" s="24">
        <v>1294</v>
      </c>
      <c r="C1365" s="67"/>
      <c r="D1365" s="23" t="s">
        <v>387</v>
      </c>
      <c r="H1365" s="46"/>
      <c r="I1365" s="1">
        <v>48399073.949999988</v>
      </c>
      <c r="J1365" s="1">
        <v>20533088.266324986</v>
      </c>
      <c r="K1365" s="46"/>
      <c r="L1365" s="1">
        <f>L1153</f>
        <v>54332737.70187714</v>
      </c>
      <c r="M1365" s="1">
        <f>M1153</f>
        <v>31200544.129191957</v>
      </c>
      <c r="N1365" s="1">
        <f>N1153</f>
        <v>23132193.572685182</v>
      </c>
    </row>
    <row r="1366" spans="1:14" ht="11.65" customHeight="1">
      <c r="A1366" s="24">
        <v>1295</v>
      </c>
      <c r="C1366" s="67"/>
      <c r="D1366" s="23" t="s">
        <v>388</v>
      </c>
      <c r="H1366" s="46"/>
      <c r="I1366" s="1">
        <v>146842557.89999902</v>
      </c>
      <c r="J1366" s="1">
        <v>51122577.202600628</v>
      </c>
      <c r="K1366" s="46"/>
      <c r="L1366" s="1">
        <f>L1181</f>
        <v>162529336.39999902</v>
      </c>
      <c r="M1366" s="1">
        <f>M1181</f>
        <v>104639375.13486151</v>
      </c>
      <c r="N1366" s="1">
        <f>N1181</f>
        <v>57889961.265137501</v>
      </c>
    </row>
    <row r="1367" spans="1:14" ht="11.65" customHeight="1">
      <c r="A1367" s="24">
        <v>1296</v>
      </c>
      <c r="C1367" s="67"/>
      <c r="D1367" s="23" t="s">
        <v>389</v>
      </c>
      <c r="H1367" s="46"/>
      <c r="I1367" s="1">
        <v>-59310129.210000001</v>
      </c>
      <c r="J1367" s="1">
        <v>-26155454.087359898</v>
      </c>
      <c r="K1367" s="46"/>
      <c r="L1367" s="1">
        <f>L1236</f>
        <v>-48268561.880000003</v>
      </c>
      <c r="M1367" s="1">
        <f>M1236</f>
        <v>-26987007.144126713</v>
      </c>
      <c r="N1367" s="1">
        <f>N1236</f>
        <v>-21281554.735873289</v>
      </c>
    </row>
    <row r="1368" spans="1:14" ht="11.65" customHeight="1">
      <c r="A1368" s="24">
        <v>1297</v>
      </c>
      <c r="C1368" s="67"/>
      <c r="D1368" s="23" t="s">
        <v>390</v>
      </c>
      <c r="H1368" s="46"/>
      <c r="I1368" s="2">
        <v>-1689284.3200000003</v>
      </c>
      <c r="J1368" s="2">
        <v>-827321.56083466532</v>
      </c>
      <c r="K1368" s="46"/>
      <c r="L1368" s="2">
        <f>L283</f>
        <v>-2305814.8169999998</v>
      </c>
      <c r="M1368" s="2">
        <f>M283</f>
        <v>-1657433.463929547</v>
      </c>
      <c r="N1368" s="2">
        <f>N283</f>
        <v>-648381.35307045293</v>
      </c>
    </row>
    <row r="1369" spans="1:14" ht="11.65" customHeight="1">
      <c r="A1369" s="24">
        <v>1298</v>
      </c>
      <c r="C1369" s="67"/>
      <c r="D1369" s="23" t="s">
        <v>391</v>
      </c>
      <c r="H1369" s="46"/>
      <c r="I1369" s="1">
        <v>3363298107.1999946</v>
      </c>
      <c r="J1369" s="1">
        <v>1447517305.1873281</v>
      </c>
      <c r="K1369" s="46"/>
      <c r="L1369" s="1">
        <f>SUM(L1363:L1368)</f>
        <v>3719097306.8004756</v>
      </c>
      <c r="M1369" s="1">
        <f>SUM(M1363:M1368)</f>
        <v>2131179992.9307449</v>
      </c>
      <c r="N1369" s="1">
        <f>SUM(N1363:N1368)</f>
        <v>1587917313.8697305</v>
      </c>
    </row>
    <row r="1370" spans="1:14" ht="11.65" customHeight="1">
      <c r="A1370" s="24">
        <v>1299</v>
      </c>
      <c r="C1370" s="67"/>
      <c r="D1370" s="23" t="s">
        <v>392</v>
      </c>
      <c r="H1370" s="46"/>
      <c r="I1370" s="1"/>
      <c r="J1370" s="1"/>
      <c r="K1370" s="46"/>
      <c r="L1370" s="1"/>
      <c r="M1370" s="1"/>
      <c r="N1370" s="1"/>
    </row>
    <row r="1371" spans="1:14" ht="11.65" customHeight="1">
      <c r="A1371" s="24">
        <v>1300</v>
      </c>
      <c r="C1371" s="67"/>
      <c r="D1371" s="23" t="s">
        <v>393</v>
      </c>
      <c r="H1371" s="46"/>
      <c r="I1371" s="1">
        <v>306621732.81917948</v>
      </c>
      <c r="J1371" s="1">
        <v>135527843.27178004</v>
      </c>
      <c r="K1371" s="46"/>
      <c r="L1371" s="1">
        <f>L1220</f>
        <v>336184982.36617625</v>
      </c>
      <c r="M1371" s="1">
        <f>M1220</f>
        <v>187887849.92641437</v>
      </c>
      <c r="N1371" s="1">
        <f>N1220</f>
        <v>148297132.43976188</v>
      </c>
    </row>
    <row r="1372" spans="1:14" ht="11.65" customHeight="1">
      <c r="A1372" s="24">
        <v>1301</v>
      </c>
      <c r="C1372" s="67"/>
      <c r="D1372" s="23" t="s">
        <v>394</v>
      </c>
      <c r="H1372" s="46"/>
      <c r="I1372" s="1">
        <v>0</v>
      </c>
      <c r="J1372" s="1">
        <v>0</v>
      </c>
      <c r="K1372" s="46"/>
      <c r="L1372" s="1">
        <v>0</v>
      </c>
      <c r="M1372" s="1">
        <v>0</v>
      </c>
      <c r="N1372" s="1">
        <v>0</v>
      </c>
    </row>
    <row r="1373" spans="1:14" ht="11.65" customHeight="1">
      <c r="A1373" s="24">
        <v>1302</v>
      </c>
      <c r="C1373" s="67"/>
      <c r="D1373" s="23" t="s">
        <v>395</v>
      </c>
      <c r="H1373" s="46"/>
      <c r="I1373" s="1">
        <v>-2463587270.0000381</v>
      </c>
      <c r="J1373" s="1">
        <v>-1061246940.2307733</v>
      </c>
      <c r="K1373" s="46"/>
      <c r="L1373" s="1">
        <f>L1348</f>
        <v>-543172916.2859602</v>
      </c>
      <c r="M1373" s="1">
        <f>M1348</f>
        <v>-291153959.98154652</v>
      </c>
      <c r="N1373" s="1">
        <f>N1348</f>
        <v>-252018956.30441368</v>
      </c>
    </row>
    <row r="1374" spans="1:14" ht="11.65" customHeight="1">
      <c r="A1374" s="24">
        <v>1303</v>
      </c>
      <c r="C1374" s="67"/>
      <c r="H1374" s="46"/>
      <c r="I1374" s="2"/>
      <c r="J1374" s="2"/>
      <c r="K1374" s="46"/>
      <c r="L1374" s="2"/>
      <c r="M1374" s="2"/>
      <c r="N1374" s="2"/>
    </row>
    <row r="1375" spans="1:14" ht="11.65" customHeight="1">
      <c r="A1375" s="24">
        <v>1304</v>
      </c>
      <c r="C1375" s="67"/>
      <c r="D1375" s="23" t="s">
        <v>396</v>
      </c>
      <c r="H1375" s="46"/>
      <c r="I1375" s="1">
        <v>-1668869759.2392173</v>
      </c>
      <c r="J1375" s="1">
        <v>-760210650.65763342</v>
      </c>
      <c r="K1375" s="46"/>
      <c r="L1375" s="1">
        <f>L1361-L1369-L1371-L1372+L1373</f>
        <v>196380379.21037757</v>
      </c>
      <c r="M1375" s="1">
        <f>M1361-M1369-M1371-M1372+M1373</f>
        <v>128153168.68809628</v>
      </c>
      <c r="N1375" s="1">
        <f>N1361-N1369-N1371-N1372+N1373</f>
        <v>68227210.522281528</v>
      </c>
    </row>
    <row r="1376" spans="1:14" ht="11.65" customHeight="1">
      <c r="A1376" s="24">
        <v>1305</v>
      </c>
      <c r="C1376" s="67"/>
      <c r="H1376" s="46"/>
      <c r="I1376" s="1"/>
      <c r="J1376" s="1"/>
      <c r="K1376" s="46"/>
      <c r="L1376" s="1"/>
      <c r="M1376" s="1"/>
      <c r="N1376" s="1"/>
    </row>
    <row r="1377" spans="1:14" ht="11.65" customHeight="1">
      <c r="A1377" s="24">
        <v>1306</v>
      </c>
      <c r="C1377" s="67"/>
      <c r="D1377" s="23" t="s">
        <v>380</v>
      </c>
      <c r="H1377" s="46"/>
      <c r="I1377" s="2">
        <v>-76055226.069460452</v>
      </c>
      <c r="J1377" s="2">
        <v>-34638081.625007853</v>
      </c>
      <c r="K1377" s="46"/>
      <c r="L1377" s="2">
        <f>L1357</f>
        <v>8110194.9661510997</v>
      </c>
      <c r="M1377" s="2">
        <f>M1357</f>
        <v>5360279.4519569492</v>
      </c>
      <c r="N1377" s="2">
        <f>N1357</f>
        <v>2749915.51419415</v>
      </c>
    </row>
    <row r="1378" spans="1:14" ht="11.65" customHeight="1">
      <c r="A1378" s="24">
        <v>1307</v>
      </c>
      <c r="C1378" s="67"/>
      <c r="H1378" s="46"/>
      <c r="I1378" s="1"/>
      <c r="J1378" s="1"/>
      <c r="K1378" s="46"/>
      <c r="L1378" s="1"/>
      <c r="M1378" s="1"/>
      <c r="N1378" s="1"/>
    </row>
    <row r="1379" spans="1:14" ht="11.65" customHeight="1" thickBot="1">
      <c r="A1379" s="24">
        <v>1308</v>
      </c>
      <c r="C1379" s="67" t="s">
        <v>397</v>
      </c>
      <c r="H1379" s="46"/>
      <c r="I1379" s="18">
        <v>-1592814533.1697569</v>
      </c>
      <c r="J1379" s="18">
        <v>-725572569.03262556</v>
      </c>
      <c r="K1379" s="46"/>
      <c r="L1379" s="18">
        <f>L1375-L1377</f>
        <v>188270184.24422649</v>
      </c>
      <c r="M1379" s="18">
        <f>M1375-M1377</f>
        <v>122792889.23613934</v>
      </c>
      <c r="N1379" s="18">
        <f>N1375-N1377</f>
        <v>65477295.008087374</v>
      </c>
    </row>
    <row r="1380" spans="1:14" ht="11.65" customHeight="1" thickTop="1">
      <c r="A1380" s="24">
        <v>1309</v>
      </c>
      <c r="C1380" s="67"/>
      <c r="H1380" s="46"/>
      <c r="I1380" s="1"/>
      <c r="J1380" s="1"/>
      <c r="K1380" s="46"/>
      <c r="L1380" s="1"/>
      <c r="M1380" s="1"/>
      <c r="N1380" s="1"/>
    </row>
    <row r="1381" spans="1:14" ht="11.65" customHeight="1">
      <c r="A1381" s="24">
        <v>1310</v>
      </c>
      <c r="C1381" s="67" t="s">
        <v>398</v>
      </c>
      <c r="H1381" s="46"/>
      <c r="I1381" s="19">
        <v>0.35</v>
      </c>
      <c r="J1381" s="19">
        <v>0.35</v>
      </c>
      <c r="K1381" s="46"/>
      <c r="L1381" s="19">
        <v>0.35</v>
      </c>
      <c r="M1381" s="19">
        <f>$L$1381</f>
        <v>0.35</v>
      </c>
      <c r="N1381" s="19">
        <f>$L$1381</f>
        <v>0.35</v>
      </c>
    </row>
    <row r="1382" spans="1:14" ht="11.65" customHeight="1">
      <c r="A1382" s="24">
        <v>1311</v>
      </c>
      <c r="C1382" s="67"/>
      <c r="H1382" s="46"/>
      <c r="I1382" s="20"/>
      <c r="J1382" s="20"/>
      <c r="K1382" s="46"/>
      <c r="L1382" s="20"/>
      <c r="M1382" s="1"/>
      <c r="N1382" s="1"/>
    </row>
    <row r="1383" spans="1:14" ht="11.65" customHeight="1">
      <c r="A1383" s="24">
        <v>1312</v>
      </c>
      <c r="C1383" s="67" t="s">
        <v>399</v>
      </c>
      <c r="H1383" s="46"/>
      <c r="I1383" s="1">
        <v>-557485086.60941494</v>
      </c>
      <c r="J1383" s="1">
        <v>-253950399.16141891</v>
      </c>
      <c r="K1383" s="46"/>
      <c r="L1383" s="1">
        <f>L1379*L1381</f>
        <v>65894564.485479265</v>
      </c>
      <c r="M1383" s="1">
        <f>M1379*M1381</f>
        <v>42977511.232648768</v>
      </c>
      <c r="N1383" s="1">
        <f>N1379*N1381</f>
        <v>22917053.25283058</v>
      </c>
    </row>
    <row r="1384" spans="1:14" ht="11.65" customHeight="1">
      <c r="A1384" s="24">
        <v>1313</v>
      </c>
      <c r="C1384" s="67"/>
      <c r="H1384" s="46"/>
      <c r="I1384" s="1"/>
      <c r="J1384" s="1"/>
      <c r="K1384" s="46"/>
      <c r="L1384" s="1"/>
      <c r="M1384" s="1"/>
      <c r="N1384" s="1"/>
    </row>
    <row r="1385" spans="1:14" ht="11.65" customHeight="1">
      <c r="A1385" s="24">
        <v>1314</v>
      </c>
      <c r="C1385" s="67" t="s">
        <v>400</v>
      </c>
      <c r="H1385" s="46"/>
      <c r="I1385" s="1"/>
      <c r="J1385" s="1"/>
      <c r="K1385" s="46"/>
      <c r="L1385" s="1"/>
      <c r="M1385" s="1"/>
      <c r="N1385" s="1"/>
    </row>
    <row r="1386" spans="1:14" ht="11.65" customHeight="1">
      <c r="A1386" s="24">
        <v>1315</v>
      </c>
      <c r="C1386" s="67">
        <v>40910</v>
      </c>
      <c r="D1386" s="23" t="s">
        <v>401</v>
      </c>
      <c r="E1386" s="79"/>
      <c r="F1386" s="67" t="s">
        <v>571</v>
      </c>
      <c r="G1386" s="23" t="s">
        <v>130</v>
      </c>
      <c r="H1386" s="46"/>
      <c r="I1386" s="1">
        <v>-120408.99999999999</v>
      </c>
      <c r="J1386" s="1">
        <v>-51719.720079423125</v>
      </c>
      <c r="K1386" s="46"/>
      <c r="L1386" s="1">
        <v>-15999.999999999985</v>
      </c>
      <c r="M1386" s="1">
        <f>L1386-N1386</f>
        <v>-9127.4612257325352</v>
      </c>
      <c r="N1386" s="5">
        <v>-6872.5387742674493</v>
      </c>
    </row>
    <row r="1387" spans="1:14" ht="11.65" customHeight="1">
      <c r="A1387" s="24">
        <v>1316</v>
      </c>
      <c r="C1387" s="67">
        <v>40910</v>
      </c>
      <c r="D1387" s="23" t="s">
        <v>381</v>
      </c>
      <c r="E1387" s="79"/>
      <c r="F1387" s="67" t="s">
        <v>571</v>
      </c>
      <c r="G1387" s="23" t="s">
        <v>132</v>
      </c>
      <c r="H1387" s="46"/>
      <c r="I1387" s="1">
        <v>-58529910.999999993</v>
      </c>
      <c r="J1387" s="1">
        <v>-25258396.410175972</v>
      </c>
      <c r="K1387" s="46"/>
      <c r="L1387" s="1">
        <v>-69236363</v>
      </c>
      <c r="M1387" s="1">
        <f>L1387-N1387</f>
        <v>-39357631.377584912</v>
      </c>
      <c r="N1387" s="5">
        <v>-29878731.622415088</v>
      </c>
    </row>
    <row r="1388" spans="1:14" ht="11.65" customHeight="1">
      <c r="A1388" s="24">
        <v>1317</v>
      </c>
      <c r="C1388" s="67">
        <v>40910</v>
      </c>
      <c r="D1388" s="81"/>
      <c r="E1388" s="79"/>
      <c r="F1388" s="67" t="s">
        <v>571</v>
      </c>
      <c r="G1388" s="23" t="s">
        <v>131</v>
      </c>
      <c r="H1388" s="46"/>
      <c r="I1388" s="1">
        <v>-28808</v>
      </c>
      <c r="J1388" s="1">
        <v>-12345.266849237654</v>
      </c>
      <c r="K1388" s="46"/>
      <c r="L1388" s="1">
        <v>0</v>
      </c>
      <c r="M1388" s="1">
        <f>L1388-N1388</f>
        <v>0</v>
      </c>
      <c r="N1388" s="5">
        <v>0</v>
      </c>
    </row>
    <row r="1389" spans="1:14" ht="11.65" customHeight="1">
      <c r="A1389" s="24">
        <v>1318</v>
      </c>
      <c r="C1389" s="67">
        <v>40910</v>
      </c>
      <c r="D1389" s="23" t="s">
        <v>402</v>
      </c>
      <c r="E1389" s="79"/>
      <c r="F1389" s="67" t="s">
        <v>670</v>
      </c>
      <c r="G1389" s="23" t="s">
        <v>128</v>
      </c>
      <c r="H1389" s="46"/>
      <c r="I1389" s="1">
        <v>0</v>
      </c>
      <c r="J1389" s="1">
        <v>0</v>
      </c>
      <c r="K1389" s="46"/>
      <c r="L1389" s="1">
        <v>0</v>
      </c>
      <c r="M1389" s="1">
        <f>L1389-N1389</f>
        <v>0</v>
      </c>
      <c r="N1389" s="5">
        <v>0</v>
      </c>
    </row>
    <row r="1390" spans="1:14" ht="12" customHeight="1" thickBot="1">
      <c r="A1390" s="24">
        <v>1319</v>
      </c>
      <c r="C1390" s="68" t="s">
        <v>403</v>
      </c>
      <c r="H1390" s="46"/>
      <c r="I1390" s="16">
        <v>-616164214.60941494</v>
      </c>
      <c r="J1390" s="16">
        <v>-279272860.55852354</v>
      </c>
      <c r="K1390" s="46"/>
      <c r="L1390" s="16">
        <f>L1383+L1386+L1387+L1388+L1389</f>
        <v>-3357798.5145207345</v>
      </c>
      <c r="M1390" s="16">
        <f>M1383+M1386+M1387+M1388+M1389</f>
        <v>3610752.3938381225</v>
      </c>
      <c r="N1390" s="16">
        <f>N1383+N1386+N1387+N1388+N1389</f>
        <v>-6968550.9083587751</v>
      </c>
    </row>
    <row r="1391" spans="1:14" ht="11.65" customHeight="1" thickTop="1">
      <c r="A1391" s="24">
        <v>1320</v>
      </c>
      <c r="C1391" s="67"/>
      <c r="H1391" s="46"/>
      <c r="I1391" s="1"/>
      <c r="J1391" s="1"/>
      <c r="K1391" s="46"/>
      <c r="L1391" s="1"/>
      <c r="M1391" s="1"/>
      <c r="N1391" s="1"/>
    </row>
    <row r="1392" spans="1:14" ht="11.65" customHeight="1" thickBot="1">
      <c r="A1392" s="24">
        <v>1321</v>
      </c>
      <c r="C1392" s="68" t="s">
        <v>69</v>
      </c>
      <c r="H1392" s="69"/>
      <c r="I1392" s="8">
        <v>3650645181.1611371</v>
      </c>
      <c r="J1392" s="8">
        <v>1551902668.1973937</v>
      </c>
      <c r="K1392" s="69"/>
      <c r="L1392" s="8">
        <f>L98</f>
        <v>3973035651.9346557</v>
      </c>
      <c r="M1392" s="8">
        <f>M98</f>
        <v>2275417640.2075958</v>
      </c>
      <c r="N1392" s="8">
        <f>N98</f>
        <v>1697618011.7270598</v>
      </c>
    </row>
    <row r="1393" spans="1:14" ht="11.65" customHeight="1" thickTop="1">
      <c r="A1393" s="24">
        <v>1322</v>
      </c>
      <c r="C1393" s="67">
        <v>310</v>
      </c>
      <c r="D1393" s="23" t="s">
        <v>404</v>
      </c>
      <c r="H1393" s="46"/>
      <c r="I1393" s="1"/>
      <c r="J1393" s="1"/>
      <c r="K1393" s="46"/>
      <c r="L1393" s="1"/>
      <c r="M1393" s="1"/>
      <c r="N1393" s="1"/>
    </row>
    <row r="1394" spans="1:14" ht="11.65" customHeight="1">
      <c r="A1394" s="24">
        <v>1323</v>
      </c>
      <c r="C1394" s="67"/>
      <c r="F1394" s="67" t="s">
        <v>571</v>
      </c>
      <c r="G1394" s="23" t="s">
        <v>132</v>
      </c>
      <c r="H1394" s="46"/>
      <c r="I1394" s="1">
        <v>2328872.85</v>
      </c>
      <c r="J1394" s="1">
        <v>1005017.6504487816</v>
      </c>
      <c r="K1394" s="46"/>
      <c r="L1394" s="1">
        <v>2328872.85</v>
      </c>
      <c r="M1394" s="1">
        <f>L1394-N1394</f>
        <v>1323855.1995512187</v>
      </c>
      <c r="N1394" s="5">
        <v>1005017.6504487816</v>
      </c>
    </row>
    <row r="1395" spans="1:14" ht="11.65" customHeight="1">
      <c r="A1395" s="24">
        <v>1324</v>
      </c>
      <c r="C1395" s="67"/>
      <c r="F1395" s="67" t="s">
        <v>571</v>
      </c>
      <c r="G1395" s="23" t="s">
        <v>132</v>
      </c>
      <c r="H1395" s="46"/>
      <c r="I1395" s="1">
        <v>34798445.670000002</v>
      </c>
      <c r="J1395" s="1">
        <v>15017158.238816248</v>
      </c>
      <c r="K1395" s="46"/>
      <c r="L1395" s="1">
        <v>34798445.670000002</v>
      </c>
      <c r="M1395" s="1">
        <f>L1395-N1395</f>
        <v>19781287.431183755</v>
      </c>
      <c r="N1395" s="5">
        <v>15017158.238816248</v>
      </c>
    </row>
    <row r="1396" spans="1:14" ht="11.65" customHeight="1">
      <c r="A1396" s="24">
        <v>1325</v>
      </c>
      <c r="C1396" s="67"/>
      <c r="F1396" s="67" t="s">
        <v>571</v>
      </c>
      <c r="G1396" s="23" t="s">
        <v>132</v>
      </c>
      <c r="H1396" s="46"/>
      <c r="I1396" s="1">
        <v>56303434.969999902</v>
      </c>
      <c r="J1396" s="1">
        <v>24297567.780802228</v>
      </c>
      <c r="K1396" s="46"/>
      <c r="L1396" s="1">
        <v>56303434.969999902</v>
      </c>
      <c r="M1396" s="1">
        <f>L1396-N1396</f>
        <v>32005867.189197674</v>
      </c>
      <c r="N1396" s="5">
        <v>24297567.780802228</v>
      </c>
    </row>
    <row r="1397" spans="1:14" ht="11.65" customHeight="1">
      <c r="A1397" s="24">
        <v>1326</v>
      </c>
      <c r="C1397" s="67"/>
      <c r="F1397" s="67" t="s">
        <v>571</v>
      </c>
      <c r="G1397" s="23" t="s">
        <v>128</v>
      </c>
      <c r="H1397" s="46"/>
      <c r="I1397" s="1">
        <v>0</v>
      </c>
      <c r="J1397" s="1">
        <v>0</v>
      </c>
      <c r="K1397" s="46"/>
      <c r="L1397" s="1">
        <v>0</v>
      </c>
      <c r="M1397" s="1">
        <f>L1397-N1397</f>
        <v>0</v>
      </c>
      <c r="N1397" s="5">
        <v>0</v>
      </c>
    </row>
    <row r="1398" spans="1:14" ht="11.65" customHeight="1">
      <c r="A1398" s="24">
        <v>1327</v>
      </c>
      <c r="C1398" s="67"/>
      <c r="F1398" s="67" t="s">
        <v>571</v>
      </c>
      <c r="G1398" s="23" t="s">
        <v>132</v>
      </c>
      <c r="H1398" s="46"/>
      <c r="I1398" s="1">
        <v>2458498.9449999998</v>
      </c>
      <c r="J1398" s="1">
        <v>1060957.3783020005</v>
      </c>
      <c r="K1398" s="46"/>
      <c r="L1398" s="1">
        <v>2458498.9449999998</v>
      </c>
      <c r="M1398" s="1">
        <f>L1398-N1398</f>
        <v>1397541.5666979994</v>
      </c>
      <c r="N1398" s="5">
        <v>1060957.3783020005</v>
      </c>
    </row>
    <row r="1399" spans="1:14" ht="11.65" customHeight="1">
      <c r="A1399" s="24">
        <v>1328</v>
      </c>
      <c r="C1399" s="67"/>
      <c r="H1399" s="46" t="s">
        <v>405</v>
      </c>
      <c r="I1399" s="6">
        <v>95889252.434999898</v>
      </c>
      <c r="J1399" s="6">
        <v>41380701.048369259</v>
      </c>
      <c r="K1399" s="46"/>
      <c r="L1399" s="6">
        <f>SUBTOTAL(9,L1394:L1398)</f>
        <v>95889252.434999898</v>
      </c>
      <c r="M1399" s="6">
        <f>SUBTOTAL(9,M1394:M1398)</f>
        <v>54508551.386630647</v>
      </c>
      <c r="N1399" s="6">
        <f>SUBTOTAL(9,N1394:N1398)</f>
        <v>41380701.048369259</v>
      </c>
    </row>
    <row r="1400" spans="1:14" ht="11.65" customHeight="1">
      <c r="A1400" s="24">
        <v>1329</v>
      </c>
      <c r="C1400" s="67"/>
      <c r="H1400" s="46"/>
      <c r="I1400" s="1"/>
      <c r="J1400" s="1"/>
      <c r="K1400" s="46"/>
      <c r="L1400" s="1"/>
      <c r="M1400" s="1"/>
      <c r="N1400" s="1"/>
    </row>
    <row r="1401" spans="1:14" ht="11.65" customHeight="1">
      <c r="A1401" s="24">
        <v>1330</v>
      </c>
      <c r="C1401" s="67">
        <v>311</v>
      </c>
      <c r="D1401" s="23" t="s">
        <v>406</v>
      </c>
      <c r="H1401" s="46"/>
      <c r="I1401" s="1"/>
      <c r="J1401" s="1"/>
      <c r="K1401" s="46"/>
      <c r="L1401" s="1"/>
      <c r="M1401" s="1"/>
      <c r="N1401" s="1"/>
    </row>
    <row r="1402" spans="1:14" ht="11.65" customHeight="1">
      <c r="A1402" s="24">
        <v>1331</v>
      </c>
      <c r="C1402" s="67"/>
      <c r="F1402" s="67" t="s">
        <v>571</v>
      </c>
      <c r="G1402" s="23" t="s">
        <v>132</v>
      </c>
      <c r="H1402" s="46"/>
      <c r="I1402" s="1">
        <v>233672933.55500001</v>
      </c>
      <c r="J1402" s="1">
        <v>100840809.17295264</v>
      </c>
      <c r="K1402" s="46"/>
      <c r="L1402" s="1">
        <v>233672933.55500001</v>
      </c>
      <c r="M1402" s="1">
        <f>L1402-N1402</f>
        <v>132832124.38204737</v>
      </c>
      <c r="N1402" s="5">
        <v>100840809.17295264</v>
      </c>
    </row>
    <row r="1403" spans="1:14" ht="11.65" customHeight="1">
      <c r="A1403" s="24">
        <v>1332</v>
      </c>
      <c r="C1403" s="67"/>
      <c r="F1403" s="67" t="s">
        <v>571</v>
      </c>
      <c r="G1403" s="23" t="s">
        <v>132</v>
      </c>
      <c r="H1403" s="46"/>
      <c r="I1403" s="1">
        <v>324998946.81999999</v>
      </c>
      <c r="J1403" s="1">
        <v>140252258.91201612</v>
      </c>
      <c r="K1403" s="46"/>
      <c r="L1403" s="1">
        <v>324998946.81999999</v>
      </c>
      <c r="M1403" s="1">
        <f>L1403-N1403</f>
        <v>184746687.90798387</v>
      </c>
      <c r="N1403" s="5">
        <v>140252258.91201612</v>
      </c>
    </row>
    <row r="1404" spans="1:14" ht="11.65" customHeight="1">
      <c r="A1404" s="24">
        <v>1333</v>
      </c>
      <c r="C1404" s="67"/>
      <c r="F1404" s="67" t="s">
        <v>571</v>
      </c>
      <c r="G1404" s="23" t="s">
        <v>132</v>
      </c>
      <c r="H1404" s="46"/>
      <c r="I1404" s="1">
        <v>265144611.53499901</v>
      </c>
      <c r="J1404" s="1">
        <v>114422311.42591558</v>
      </c>
      <c r="K1404" s="46"/>
      <c r="L1404" s="1">
        <v>265144611.53499901</v>
      </c>
      <c r="M1404" s="1">
        <f>L1404-N1404</f>
        <v>150722300.10908341</v>
      </c>
      <c r="N1404" s="5">
        <v>114422311.42591558</v>
      </c>
    </row>
    <row r="1405" spans="1:14" ht="11.65" customHeight="1">
      <c r="A1405" s="24">
        <v>1334</v>
      </c>
      <c r="C1405" s="67"/>
      <c r="F1405" s="67" t="s">
        <v>571</v>
      </c>
      <c r="G1405" s="23" t="s">
        <v>132</v>
      </c>
      <c r="H1405" s="46"/>
      <c r="I1405" s="1">
        <v>58505957.310000002</v>
      </c>
      <c r="J1405" s="1">
        <v>25248059.271657065</v>
      </c>
      <c r="K1405" s="46"/>
      <c r="L1405" s="1">
        <v>58505957.310000002</v>
      </c>
      <c r="M1405" s="1">
        <f>L1405-N1405</f>
        <v>33257898.038342938</v>
      </c>
      <c r="N1405" s="5">
        <v>25248059.271657065</v>
      </c>
    </row>
    <row r="1406" spans="1:14" ht="11.65" customHeight="1">
      <c r="A1406" s="24">
        <v>1335</v>
      </c>
      <c r="C1406" s="67"/>
      <c r="H1406" s="46" t="s">
        <v>405</v>
      </c>
      <c r="I1406" s="6">
        <v>882322449.21999907</v>
      </c>
      <c r="J1406" s="6">
        <v>380763438.78254139</v>
      </c>
      <c r="K1406" s="46"/>
      <c r="L1406" s="6">
        <f>SUBTOTAL(9,L1402:L1405)</f>
        <v>882322449.21999907</v>
      </c>
      <c r="M1406" s="6">
        <f>SUBTOTAL(9,M1402:M1405)</f>
        <v>501559010.43745762</v>
      </c>
      <c r="N1406" s="6">
        <f>SUBTOTAL(9,N1402:N1405)</f>
        <v>380763438.78254139</v>
      </c>
    </row>
    <row r="1407" spans="1:14" ht="11.65" customHeight="1">
      <c r="A1407" s="24">
        <v>1336</v>
      </c>
      <c r="C1407" s="67"/>
      <c r="H1407" s="46"/>
      <c r="I1407" s="1"/>
      <c r="J1407" s="1"/>
      <c r="K1407" s="46"/>
      <c r="L1407" s="1"/>
      <c r="M1407" s="1"/>
      <c r="N1407" s="1"/>
    </row>
    <row r="1408" spans="1:14" ht="11.65" customHeight="1">
      <c r="A1408" s="24">
        <v>1337</v>
      </c>
      <c r="C1408" s="67">
        <v>312</v>
      </c>
      <c r="D1408" s="23" t="s">
        <v>407</v>
      </c>
      <c r="H1408" s="46"/>
      <c r="I1408" s="1"/>
      <c r="J1408" s="1"/>
      <c r="K1408" s="46"/>
      <c r="L1408" s="1"/>
      <c r="M1408" s="1"/>
      <c r="N1408" s="1"/>
    </row>
    <row r="1409" spans="1:14" ht="11.65" customHeight="1">
      <c r="A1409" s="24">
        <v>1338</v>
      </c>
      <c r="C1409" s="67"/>
      <c r="F1409" s="67" t="s">
        <v>571</v>
      </c>
      <c r="G1409" s="23" t="s">
        <v>132</v>
      </c>
      <c r="H1409" s="46"/>
      <c r="I1409" s="1">
        <v>656482606.92999995</v>
      </c>
      <c r="J1409" s="1">
        <v>283302975.16125858</v>
      </c>
      <c r="K1409" s="46"/>
      <c r="L1409" s="1">
        <v>604294373.02688658</v>
      </c>
      <c r="M1409" s="1">
        <f>L1409-N1409</f>
        <v>343513063.75149995</v>
      </c>
      <c r="N1409" s="5">
        <v>260781309.27538663</v>
      </c>
    </row>
    <row r="1410" spans="1:14" ht="11.65" customHeight="1">
      <c r="A1410" s="24">
        <v>1339</v>
      </c>
      <c r="C1410" s="67"/>
      <c r="F1410" s="67" t="s">
        <v>571</v>
      </c>
      <c r="G1410" s="23" t="s">
        <v>132</v>
      </c>
      <c r="H1410" s="46"/>
      <c r="I1410" s="1">
        <v>620497700.63499904</v>
      </c>
      <c r="J1410" s="1">
        <v>267773803.62395403</v>
      </c>
      <c r="K1410" s="46"/>
      <c r="L1410" s="1">
        <v>559540246.27606916</v>
      </c>
      <c r="M1410" s="1">
        <f>L1410-N1410</f>
        <v>318072437.65615779</v>
      </c>
      <c r="N1410" s="5">
        <v>241467808.61991137</v>
      </c>
    </row>
    <row r="1411" spans="1:14" ht="11.65" customHeight="1">
      <c r="A1411" s="24">
        <v>1340</v>
      </c>
      <c r="C1411" s="67"/>
      <c r="F1411" s="67" t="s">
        <v>571</v>
      </c>
      <c r="G1411" s="23" t="s">
        <v>132</v>
      </c>
      <c r="H1411" s="46"/>
      <c r="I1411" s="1">
        <v>1992388299.9849999</v>
      </c>
      <c r="J1411" s="1">
        <v>859808816.11143637</v>
      </c>
      <c r="K1411" s="46"/>
      <c r="L1411" s="1">
        <v>2900200666.6135998</v>
      </c>
      <c r="M1411" s="1">
        <f>L1411-N1411</f>
        <v>1648628319.1623468</v>
      </c>
      <c r="N1411" s="5">
        <v>1251572347.4512529</v>
      </c>
    </row>
    <row r="1412" spans="1:14" ht="11.65" customHeight="1">
      <c r="A1412" s="24">
        <v>1341</v>
      </c>
      <c r="C1412" s="67"/>
      <c r="F1412" s="67" t="s">
        <v>571</v>
      </c>
      <c r="G1412" s="23" t="s">
        <v>132</v>
      </c>
      <c r="H1412" s="46"/>
      <c r="I1412" s="1">
        <v>325237406.91500002</v>
      </c>
      <c r="J1412" s="1">
        <v>140355165.60544196</v>
      </c>
      <c r="K1412" s="46"/>
      <c r="L1412" s="1">
        <v>317938251.85573649</v>
      </c>
      <c r="M1412" s="1">
        <f>L1412-N1412</f>
        <v>180733013.3353745</v>
      </c>
      <c r="N1412" s="5">
        <v>137205238.52036199</v>
      </c>
    </row>
    <row r="1413" spans="1:14" ht="11.65" customHeight="1">
      <c r="A1413" s="24">
        <v>1342</v>
      </c>
      <c r="C1413" s="67"/>
      <c r="H1413" s="46" t="s">
        <v>405</v>
      </c>
      <c r="I1413" s="6">
        <v>3594606014.4649992</v>
      </c>
      <c r="J1413" s="6">
        <v>1551240760.5020909</v>
      </c>
      <c r="K1413" s="46"/>
      <c r="L1413" s="6">
        <f>SUBTOTAL(9,L1409:L1412)</f>
        <v>4381973537.7722921</v>
      </c>
      <c r="M1413" s="6">
        <f>SUBTOTAL(9,M1409:M1412)</f>
        <v>2490946833.9053788</v>
      </c>
      <c r="N1413" s="6">
        <f>SUBTOTAL(9,N1409:N1412)</f>
        <v>1891026703.8669128</v>
      </c>
    </row>
    <row r="1414" spans="1:14" ht="11.65" customHeight="1">
      <c r="A1414" s="24">
        <v>1343</v>
      </c>
      <c r="C1414" s="67"/>
      <c r="H1414" s="46"/>
      <c r="I1414" s="1"/>
      <c r="J1414" s="1"/>
      <c r="K1414" s="46"/>
      <c r="L1414" s="1"/>
      <c r="M1414" s="1"/>
      <c r="N1414" s="1"/>
    </row>
    <row r="1415" spans="1:14" ht="11.65" customHeight="1">
      <c r="A1415" s="24">
        <v>1344</v>
      </c>
      <c r="C1415" s="67">
        <v>314</v>
      </c>
      <c r="D1415" s="23" t="s">
        <v>408</v>
      </c>
      <c r="H1415" s="46"/>
      <c r="I1415" s="1"/>
      <c r="J1415" s="1"/>
      <c r="K1415" s="46"/>
      <c r="L1415" s="1"/>
      <c r="M1415" s="1"/>
      <c r="N1415" s="1"/>
    </row>
    <row r="1416" spans="1:14" ht="11.65" customHeight="1">
      <c r="A1416" s="24">
        <v>1345</v>
      </c>
      <c r="C1416" s="67"/>
      <c r="F1416" s="67" t="s">
        <v>571</v>
      </c>
      <c r="G1416" s="23" t="s">
        <v>132</v>
      </c>
      <c r="H1416" s="46"/>
      <c r="I1416" s="1">
        <v>132655898.83999901</v>
      </c>
      <c r="J1416" s="1">
        <v>57247230.036773816</v>
      </c>
      <c r="K1416" s="46"/>
      <c r="L1416" s="1">
        <v>132655898.83999901</v>
      </c>
      <c r="M1416" s="1">
        <f>L1416-N1416</f>
        <v>75408668.803225189</v>
      </c>
      <c r="N1416" s="5">
        <v>57247230.036773816</v>
      </c>
    </row>
    <row r="1417" spans="1:14" ht="11.65" customHeight="1">
      <c r="A1417" s="24">
        <v>1346</v>
      </c>
      <c r="C1417" s="67"/>
      <c r="F1417" s="67" t="s">
        <v>571</v>
      </c>
      <c r="G1417" s="23" t="s">
        <v>132</v>
      </c>
      <c r="H1417" s="46"/>
      <c r="I1417" s="1">
        <v>144250167.16499901</v>
      </c>
      <c r="J1417" s="1">
        <v>62250699.552365541</v>
      </c>
      <c r="K1417" s="46"/>
      <c r="L1417" s="1">
        <v>144250167.16499901</v>
      </c>
      <c r="M1417" s="1">
        <f>L1417-N1417</f>
        <v>81999467.612633467</v>
      </c>
      <c r="N1417" s="5">
        <v>62250699.552365541</v>
      </c>
    </row>
    <row r="1418" spans="1:14" ht="11.65" customHeight="1">
      <c r="A1418" s="24">
        <v>1347</v>
      </c>
      <c r="C1418" s="67"/>
      <c r="F1418" s="67" t="s">
        <v>571</v>
      </c>
      <c r="G1418" s="23" t="s">
        <v>132</v>
      </c>
      <c r="H1418" s="46"/>
      <c r="I1418" s="1">
        <v>557898236.34999895</v>
      </c>
      <c r="J1418" s="1">
        <v>240759204.47352672</v>
      </c>
      <c r="K1418" s="46"/>
      <c r="L1418" s="1">
        <v>554059059.45999897</v>
      </c>
      <c r="M1418" s="1">
        <f>L1418-N1418</f>
        <v>314956639.52824962</v>
      </c>
      <c r="N1418" s="5">
        <v>239102419.93174934</v>
      </c>
    </row>
    <row r="1419" spans="1:14" ht="11.65" customHeight="1">
      <c r="A1419" s="24">
        <v>1348</v>
      </c>
      <c r="C1419" s="67"/>
      <c r="F1419" s="67" t="s">
        <v>571</v>
      </c>
      <c r="G1419" s="23" t="s">
        <v>132</v>
      </c>
      <c r="H1419" s="46"/>
      <c r="I1419" s="1">
        <v>63738928.450000003</v>
      </c>
      <c r="J1419" s="1">
        <v>27506331.276497982</v>
      </c>
      <c r="K1419" s="46"/>
      <c r="L1419" s="1">
        <v>63738928.450000003</v>
      </c>
      <c r="M1419" s="1">
        <f>L1419-N1419</f>
        <v>36232597.173502021</v>
      </c>
      <c r="N1419" s="5">
        <v>27506331.276497982</v>
      </c>
    </row>
    <row r="1420" spans="1:14" ht="11.65" customHeight="1">
      <c r="A1420" s="24">
        <v>1349</v>
      </c>
      <c r="C1420" s="67"/>
      <c r="H1420" s="46" t="s">
        <v>405</v>
      </c>
      <c r="I1420" s="6">
        <v>898543230.80499697</v>
      </c>
      <c r="J1420" s="6">
        <v>387763465.33916402</v>
      </c>
      <c r="K1420" s="46"/>
      <c r="L1420" s="6">
        <f>SUBTOTAL(9,L1416:L1419)</f>
        <v>894704053.9149971</v>
      </c>
      <c r="M1420" s="6">
        <f>SUBTOTAL(9,M1416:M1419)</f>
        <v>508597373.11761028</v>
      </c>
      <c r="N1420" s="6">
        <f>SUBTOTAL(9,N1416:N1419)</f>
        <v>386106680.79738665</v>
      </c>
    </row>
    <row r="1421" spans="1:14" ht="11.65" customHeight="1">
      <c r="A1421" s="24">
        <v>1350</v>
      </c>
      <c r="C1421" s="67"/>
      <c r="H1421" s="46"/>
      <c r="I1421" s="1"/>
      <c r="J1421" s="1"/>
      <c r="K1421" s="46"/>
      <c r="L1421" s="1"/>
      <c r="M1421" s="1"/>
      <c r="N1421" s="1"/>
    </row>
    <row r="1422" spans="1:14" ht="11.65" customHeight="1">
      <c r="A1422" s="24">
        <v>1351</v>
      </c>
      <c r="C1422" s="67">
        <v>315</v>
      </c>
      <c r="D1422" s="23" t="s">
        <v>409</v>
      </c>
      <c r="H1422" s="46"/>
      <c r="I1422" s="1"/>
      <c r="J1422" s="1"/>
      <c r="K1422" s="46"/>
      <c r="L1422" s="1"/>
      <c r="M1422" s="1"/>
      <c r="N1422" s="1"/>
    </row>
    <row r="1423" spans="1:14" ht="11.65" customHeight="1">
      <c r="A1423" s="24">
        <v>1352</v>
      </c>
      <c r="C1423" s="67"/>
      <c r="F1423" s="67" t="s">
        <v>571</v>
      </c>
      <c r="G1423" s="23" t="s">
        <v>132</v>
      </c>
      <c r="H1423" s="46"/>
      <c r="I1423" s="1">
        <v>87330829.805000007</v>
      </c>
      <c r="J1423" s="1">
        <v>37687341.059587486</v>
      </c>
      <c r="K1423" s="46"/>
      <c r="L1423" s="1">
        <v>87330829.805000007</v>
      </c>
      <c r="M1423" s="1">
        <f>L1423-N1423</f>
        <v>49643488.745412521</v>
      </c>
      <c r="N1423" s="5">
        <v>37687341.059587486</v>
      </c>
    </row>
    <row r="1424" spans="1:14" ht="11.65" customHeight="1">
      <c r="A1424" s="24">
        <v>1353</v>
      </c>
      <c r="C1424" s="67"/>
      <c r="F1424" s="67" t="s">
        <v>571</v>
      </c>
      <c r="G1424" s="23" t="s">
        <v>132</v>
      </c>
      <c r="H1424" s="46"/>
      <c r="I1424" s="1">
        <v>137956174.55500001</v>
      </c>
      <c r="J1424" s="1">
        <v>59534547.116287641</v>
      </c>
      <c r="K1424" s="46"/>
      <c r="L1424" s="1">
        <v>137956174.55500001</v>
      </c>
      <c r="M1424" s="1">
        <f>L1424-N1424</f>
        <v>78421627.438712358</v>
      </c>
      <c r="N1424" s="5">
        <v>59534547.116287641</v>
      </c>
    </row>
    <row r="1425" spans="1:14" ht="11.65" customHeight="1">
      <c r="A1425" s="24">
        <v>1354</v>
      </c>
      <c r="C1425" s="67"/>
      <c r="F1425" s="67" t="s">
        <v>571</v>
      </c>
      <c r="G1425" s="23" t="s">
        <v>132</v>
      </c>
      <c r="H1425" s="46"/>
      <c r="I1425" s="1">
        <v>108782009.175</v>
      </c>
      <c r="J1425" s="1">
        <v>46944529.097909443</v>
      </c>
      <c r="K1425" s="46"/>
      <c r="L1425" s="1">
        <v>108782009.175</v>
      </c>
      <c r="M1425" s="1">
        <f>L1425-N1425</f>
        <v>61837480.077090554</v>
      </c>
      <c r="N1425" s="5">
        <v>46944529.097909443</v>
      </c>
    </row>
    <row r="1426" spans="1:14" ht="11.65" customHeight="1">
      <c r="A1426" s="24">
        <v>1355</v>
      </c>
      <c r="C1426" s="67"/>
      <c r="F1426" s="67" t="s">
        <v>571</v>
      </c>
      <c r="G1426" s="23" t="s">
        <v>132</v>
      </c>
      <c r="H1426" s="46"/>
      <c r="I1426" s="1">
        <v>66680093.810000002</v>
      </c>
      <c r="J1426" s="1">
        <v>28775581.806722742</v>
      </c>
      <c r="K1426" s="46"/>
      <c r="L1426" s="1">
        <v>66680093.810000002</v>
      </c>
      <c r="M1426" s="1">
        <f>L1426-N1426</f>
        <v>37904512.003277257</v>
      </c>
      <c r="N1426" s="5">
        <v>28775581.806722742</v>
      </c>
    </row>
    <row r="1427" spans="1:14" ht="11.65" customHeight="1">
      <c r="A1427" s="24">
        <v>1356</v>
      </c>
      <c r="C1427" s="67"/>
      <c r="H1427" s="46" t="s">
        <v>405</v>
      </c>
      <c r="I1427" s="6">
        <v>400749107.34500003</v>
      </c>
      <c r="J1427" s="6">
        <v>172941999.08050731</v>
      </c>
      <c r="K1427" s="46"/>
      <c r="L1427" s="6">
        <f>SUBTOTAL(9,L1423:L1426)</f>
        <v>400749107.34500003</v>
      </c>
      <c r="M1427" s="6">
        <f>SUBTOTAL(9,M1423:M1426)</f>
        <v>227807108.26449269</v>
      </c>
      <c r="N1427" s="6">
        <f>SUBTOTAL(9,N1423:N1426)</f>
        <v>172941999.08050731</v>
      </c>
    </row>
    <row r="1428" spans="1:14" ht="11.65" customHeight="1">
      <c r="A1428" s="24">
        <v>1357</v>
      </c>
      <c r="C1428" s="67"/>
      <c r="H1428" s="46"/>
      <c r="I1428" s="9"/>
      <c r="J1428" s="9"/>
      <c r="K1428" s="46"/>
      <c r="L1428" s="9"/>
      <c r="M1428" s="1"/>
      <c r="N1428" s="1"/>
    </row>
    <row r="1429" spans="1:14" ht="11.65" customHeight="1">
      <c r="A1429" s="24">
        <v>1358</v>
      </c>
      <c r="C1429" s="67"/>
      <c r="E1429" s="43"/>
      <c r="H1429" s="46"/>
      <c r="I1429" s="9"/>
      <c r="J1429" s="9"/>
      <c r="K1429" s="46"/>
      <c r="L1429" s="9"/>
      <c r="M1429" s="9"/>
      <c r="N1429" s="9"/>
    </row>
    <row r="1430" spans="1:14" ht="11.65" customHeight="1">
      <c r="A1430" s="24">
        <v>1359</v>
      </c>
      <c r="C1430" s="70"/>
      <c r="D1430" s="71"/>
      <c r="E1430" s="72"/>
      <c r="G1430" s="71"/>
      <c r="H1430" s="73"/>
      <c r="I1430" s="10"/>
      <c r="J1430" s="10"/>
      <c r="K1430" s="73"/>
      <c r="L1430" s="10"/>
      <c r="M1430" s="10"/>
      <c r="N1430" s="10"/>
    </row>
    <row r="1431" spans="1:14" ht="11.65" customHeight="1">
      <c r="A1431" s="24">
        <v>1360</v>
      </c>
      <c r="C1431" s="67">
        <v>316</v>
      </c>
      <c r="D1431" s="23" t="s">
        <v>410</v>
      </c>
      <c r="H1431" s="46"/>
      <c r="I1431" s="1"/>
      <c r="J1431" s="1"/>
      <c r="K1431" s="46"/>
      <c r="L1431" s="1"/>
      <c r="M1431" s="1"/>
      <c r="N1431" s="1"/>
    </row>
    <row r="1432" spans="1:14" ht="11.65" customHeight="1">
      <c r="A1432" s="24">
        <v>1361</v>
      </c>
      <c r="C1432" s="67"/>
      <c r="F1432" s="67" t="s">
        <v>571</v>
      </c>
      <c r="G1432" s="23" t="s">
        <v>132</v>
      </c>
      <c r="H1432" s="46"/>
      <c r="I1432" s="1">
        <v>4739672.8099999996</v>
      </c>
      <c r="J1432" s="1">
        <v>2045390.6839105336</v>
      </c>
      <c r="K1432" s="46"/>
      <c r="L1432" s="1">
        <v>4739672.8099999996</v>
      </c>
      <c r="M1432" s="1">
        <f>L1432-N1432</f>
        <v>2694282.1260894658</v>
      </c>
      <c r="N1432" s="5">
        <v>2045390.6839105336</v>
      </c>
    </row>
    <row r="1433" spans="1:14" ht="11.65" customHeight="1">
      <c r="A1433" s="24">
        <v>1362</v>
      </c>
      <c r="C1433" s="67"/>
      <c r="F1433" s="67" t="s">
        <v>571</v>
      </c>
      <c r="G1433" s="23" t="s">
        <v>132</v>
      </c>
      <c r="H1433" s="46"/>
      <c r="I1433" s="1">
        <v>5125406.9400000004</v>
      </c>
      <c r="J1433" s="1">
        <v>2211853.017408262</v>
      </c>
      <c r="K1433" s="46"/>
      <c r="L1433" s="1">
        <v>5125406.9400000004</v>
      </c>
      <c r="M1433" s="1">
        <f>L1433-N1433</f>
        <v>2913553.9225917384</v>
      </c>
      <c r="N1433" s="5">
        <v>2211853.017408262</v>
      </c>
    </row>
    <row r="1434" spans="1:14" ht="11.65" customHeight="1">
      <c r="A1434" s="24">
        <v>1363</v>
      </c>
      <c r="C1434" s="67"/>
      <c r="F1434" s="67" t="s">
        <v>571</v>
      </c>
      <c r="G1434" s="23" t="s">
        <v>132</v>
      </c>
      <c r="H1434" s="46"/>
      <c r="I1434" s="1">
        <v>17858010.114999998</v>
      </c>
      <c r="J1434" s="1">
        <v>7706567.3067844268</v>
      </c>
      <c r="K1434" s="46"/>
      <c r="L1434" s="1">
        <v>17858010.114999998</v>
      </c>
      <c r="M1434" s="1">
        <f>L1434-N1434</f>
        <v>10151442.808215572</v>
      </c>
      <c r="N1434" s="5">
        <v>7706567.3067844268</v>
      </c>
    </row>
    <row r="1435" spans="1:14" ht="11.65" customHeight="1">
      <c r="A1435" s="24">
        <v>1364</v>
      </c>
      <c r="C1435" s="67"/>
      <c r="F1435" s="67" t="s">
        <v>571</v>
      </c>
      <c r="G1435" s="23" t="s">
        <v>132</v>
      </c>
      <c r="H1435" s="46"/>
      <c r="I1435" s="1">
        <v>4038163.32</v>
      </c>
      <c r="J1435" s="1">
        <v>1742656.5009742163</v>
      </c>
      <c r="K1435" s="46"/>
      <c r="L1435" s="1">
        <v>4038163.32</v>
      </c>
      <c r="M1435" s="1">
        <f>L1435-N1435</f>
        <v>2295506.8190257838</v>
      </c>
      <c r="N1435" s="5">
        <v>1742656.5009742163</v>
      </c>
    </row>
    <row r="1436" spans="1:14" ht="11.65" customHeight="1">
      <c r="A1436" s="24">
        <v>1365</v>
      </c>
      <c r="C1436" s="67"/>
      <c r="H1436" s="46" t="s">
        <v>405</v>
      </c>
      <c r="I1436" s="6">
        <v>31761253.184999999</v>
      </c>
      <c r="J1436" s="6">
        <v>13706467.509077437</v>
      </c>
      <c r="K1436" s="46"/>
      <c r="L1436" s="6">
        <f>SUBTOTAL(9,L1432:L1435)</f>
        <v>31761253.184999999</v>
      </c>
      <c r="M1436" s="6">
        <f>SUBTOTAL(9,M1432:M1435)</f>
        <v>18054785.675922561</v>
      </c>
      <c r="N1436" s="6">
        <f>SUBTOTAL(9,N1432:N1435)</f>
        <v>13706467.509077437</v>
      </c>
    </row>
    <row r="1437" spans="1:14" ht="11.65" customHeight="1">
      <c r="A1437" s="24">
        <v>1366</v>
      </c>
      <c r="C1437" s="67"/>
      <c r="H1437" s="46"/>
      <c r="I1437" s="1"/>
      <c r="J1437" s="1"/>
      <c r="K1437" s="46"/>
      <c r="L1437" s="1"/>
      <c r="M1437" s="1"/>
      <c r="N1437" s="1"/>
    </row>
    <row r="1438" spans="1:14" ht="11.65" customHeight="1">
      <c r="A1438" s="24">
        <v>1367</v>
      </c>
      <c r="C1438" s="67">
        <v>317</v>
      </c>
      <c r="D1438" s="23" t="s">
        <v>411</v>
      </c>
      <c r="H1438" s="46"/>
      <c r="I1438" s="1"/>
      <c r="J1438" s="1"/>
      <c r="K1438" s="46"/>
      <c r="L1438" s="1"/>
      <c r="M1438" s="1"/>
      <c r="N1438" s="1"/>
    </row>
    <row r="1439" spans="1:14" ht="11.65" customHeight="1">
      <c r="A1439" s="24">
        <v>1368</v>
      </c>
      <c r="C1439" s="67"/>
      <c r="F1439" s="67" t="s">
        <v>571</v>
      </c>
      <c r="G1439" s="23" t="s">
        <v>128</v>
      </c>
      <c r="H1439" s="46"/>
      <c r="I1439" s="1">
        <v>0</v>
      </c>
      <c r="J1439" s="1">
        <v>0</v>
      </c>
      <c r="K1439" s="46"/>
      <c r="L1439" s="1">
        <v>0</v>
      </c>
      <c r="M1439" s="1">
        <f>L1439-N1439</f>
        <v>0</v>
      </c>
      <c r="N1439" s="5">
        <v>0</v>
      </c>
    </row>
    <row r="1440" spans="1:14" ht="11.65" customHeight="1">
      <c r="A1440" s="24">
        <v>1369</v>
      </c>
      <c r="C1440" s="67"/>
      <c r="H1440" s="46" t="s">
        <v>405</v>
      </c>
      <c r="I1440" s="6">
        <v>0</v>
      </c>
      <c r="J1440" s="6">
        <v>0</v>
      </c>
      <c r="K1440" s="46"/>
      <c r="L1440" s="6">
        <f>SUBTOTAL(9,L1439:L1439)</f>
        <v>0</v>
      </c>
      <c r="M1440" s="6">
        <f>SUBTOTAL(9,M1439:M1439)</f>
        <v>0</v>
      </c>
      <c r="N1440" s="6">
        <f>SUBTOTAL(9,N1439:N1439)</f>
        <v>0</v>
      </c>
    </row>
    <row r="1441" spans="1:14" ht="11.65" customHeight="1">
      <c r="A1441" s="24">
        <v>1370</v>
      </c>
      <c r="C1441" s="67"/>
      <c r="H1441" s="46"/>
      <c r="I1441" s="1"/>
      <c r="J1441" s="1"/>
      <c r="K1441" s="46"/>
      <c r="L1441" s="1"/>
      <c r="M1441" s="1"/>
      <c r="N1441" s="1"/>
    </row>
    <row r="1442" spans="1:14" ht="11.65" customHeight="1">
      <c r="A1442" s="24">
        <v>1371</v>
      </c>
      <c r="C1442" s="67" t="s">
        <v>412</v>
      </c>
      <c r="D1442" s="23" t="s">
        <v>413</v>
      </c>
      <c r="H1442" s="46"/>
      <c r="I1442" s="1"/>
      <c r="J1442" s="1"/>
      <c r="K1442" s="46"/>
      <c r="L1442" s="1"/>
      <c r="M1442" s="1"/>
      <c r="N1442" s="1"/>
    </row>
    <row r="1443" spans="1:14" ht="11.65" customHeight="1">
      <c r="A1443" s="24">
        <v>1372</v>
      </c>
      <c r="C1443" s="67"/>
      <c r="F1443" s="67" t="s">
        <v>571</v>
      </c>
      <c r="G1443" s="23" t="s">
        <v>132</v>
      </c>
      <c r="H1443" s="46"/>
      <c r="I1443" s="1">
        <v>2995028.6949999998</v>
      </c>
      <c r="J1443" s="1">
        <v>1292495.0806462362</v>
      </c>
      <c r="K1443" s="46"/>
      <c r="L1443" s="1">
        <v>2995028.6949999998</v>
      </c>
      <c r="M1443" s="1">
        <f>L1443-N1443</f>
        <v>1702533.6143537636</v>
      </c>
      <c r="N1443" s="5">
        <v>1292495.0806462362</v>
      </c>
    </row>
    <row r="1444" spans="1:14" ht="11.65" customHeight="1">
      <c r="A1444" s="24">
        <v>1373</v>
      </c>
      <c r="C1444" s="67"/>
      <c r="H1444" s="46" t="s">
        <v>405</v>
      </c>
      <c r="I1444" s="6">
        <v>2995028.6949999998</v>
      </c>
      <c r="J1444" s="6">
        <v>1292495.0806462362</v>
      </c>
      <c r="K1444" s="46"/>
      <c r="L1444" s="6">
        <f>SUBTOTAL(9,L1443:L1443)</f>
        <v>2995028.6949999998</v>
      </c>
      <c r="M1444" s="6">
        <f>SUBTOTAL(9,M1443:M1443)</f>
        <v>1702533.6143537636</v>
      </c>
      <c r="N1444" s="6">
        <f>SUBTOTAL(9,N1443:N1443)</f>
        <v>1292495.0806462362</v>
      </c>
    </row>
    <row r="1445" spans="1:14" ht="11.65" customHeight="1">
      <c r="A1445" s="24">
        <v>1374</v>
      </c>
      <c r="C1445" s="67"/>
      <c r="H1445" s="46"/>
      <c r="I1445" s="1"/>
      <c r="J1445" s="1"/>
      <c r="K1445" s="46"/>
      <c r="L1445" s="1"/>
      <c r="M1445" s="1"/>
      <c r="N1445" s="1"/>
    </row>
    <row r="1446" spans="1:14" ht="11.65" customHeight="1">
      <c r="A1446" s="24">
        <v>1375</v>
      </c>
      <c r="C1446" s="67"/>
      <c r="H1446" s="46"/>
      <c r="I1446" s="1"/>
      <c r="J1446" s="1"/>
      <c r="K1446" s="46"/>
      <c r="L1446" s="1"/>
      <c r="M1446" s="1"/>
      <c r="N1446" s="1"/>
    </row>
    <row r="1447" spans="1:14" ht="11.65" customHeight="1" thickBot="1">
      <c r="A1447" s="24">
        <v>1376</v>
      </c>
      <c r="C1447" s="68" t="s">
        <v>414</v>
      </c>
      <c r="H1447" s="69" t="s">
        <v>405</v>
      </c>
      <c r="I1447" s="8">
        <v>5906866336.1499949</v>
      </c>
      <c r="J1447" s="8">
        <v>2549089327.3423967</v>
      </c>
      <c r="K1447" s="69"/>
      <c r="L1447" s="8">
        <f>SUBTOTAL(9,L1394:L1444)</f>
        <v>6690394682.5672884</v>
      </c>
      <c r="M1447" s="8">
        <f>SUBTOTAL(9,M1394:M1444)</f>
        <v>3803176196.4018469</v>
      </c>
      <c r="N1447" s="8">
        <f>SUBTOTAL(9,N1394:N1444)</f>
        <v>2887218486.1654406</v>
      </c>
    </row>
    <row r="1448" spans="1:14" ht="11.65" customHeight="1" thickTop="1">
      <c r="A1448" s="24">
        <v>1377</v>
      </c>
      <c r="C1448" s="67"/>
      <c r="H1448" s="46"/>
      <c r="I1448" s="1"/>
      <c r="J1448" s="1"/>
      <c r="K1448" s="46"/>
      <c r="L1448" s="1"/>
      <c r="M1448" s="1"/>
      <c r="N1448" s="1"/>
    </row>
    <row r="1449" spans="1:14" ht="11.65" customHeight="1">
      <c r="A1449" s="24">
        <v>1378</v>
      </c>
      <c r="C1449" s="67"/>
      <c r="H1449" s="46"/>
      <c r="I1449" s="1"/>
      <c r="J1449" s="1"/>
      <c r="K1449" s="46"/>
      <c r="L1449" s="1"/>
      <c r="M1449" s="1"/>
      <c r="N1449" s="1"/>
    </row>
    <row r="1450" spans="1:14" ht="11.65" customHeight="1">
      <c r="A1450" s="24">
        <v>1379</v>
      </c>
      <c r="C1450" s="67" t="s">
        <v>415</v>
      </c>
      <c r="H1450" s="46"/>
      <c r="I1450" s="1"/>
      <c r="J1450" s="1"/>
      <c r="K1450" s="46"/>
      <c r="L1450" s="1"/>
      <c r="M1450" s="1"/>
      <c r="N1450" s="1"/>
    </row>
    <row r="1451" spans="1:14" ht="11.65" customHeight="1">
      <c r="A1451" s="24">
        <v>1380</v>
      </c>
      <c r="C1451" s="67"/>
      <c r="E1451" s="67" t="s">
        <v>128</v>
      </c>
      <c r="H1451" s="46"/>
      <c r="I1451" s="1">
        <v>0</v>
      </c>
      <c r="J1451" s="1">
        <v>0</v>
      </c>
      <c r="K1451" s="46"/>
      <c r="L1451" s="1">
        <v>0</v>
      </c>
      <c r="M1451" s="1">
        <f>L1451-N1451</f>
        <v>0</v>
      </c>
      <c r="N1451" s="5">
        <v>0</v>
      </c>
    </row>
    <row r="1452" spans="1:14" ht="11.65" customHeight="1">
      <c r="A1452" s="24">
        <v>1381</v>
      </c>
      <c r="C1452" s="67"/>
      <c r="E1452" s="23" t="s">
        <v>133</v>
      </c>
      <c r="H1452" s="46"/>
      <c r="I1452" s="1">
        <v>0</v>
      </c>
      <c r="J1452" s="1">
        <v>0</v>
      </c>
      <c r="K1452" s="46"/>
      <c r="L1452" s="1">
        <v>0</v>
      </c>
      <c r="M1452" s="1">
        <f>L1452-N1452</f>
        <v>0</v>
      </c>
      <c r="N1452" s="5">
        <v>0</v>
      </c>
    </row>
    <row r="1453" spans="1:14" ht="11.65" customHeight="1">
      <c r="A1453" s="24">
        <v>1382</v>
      </c>
      <c r="C1453" s="67"/>
      <c r="E1453" s="23" t="s">
        <v>211</v>
      </c>
      <c r="H1453" s="46"/>
      <c r="I1453" s="1">
        <v>0</v>
      </c>
      <c r="J1453" s="1">
        <v>0</v>
      </c>
      <c r="K1453" s="46"/>
      <c r="L1453" s="1">
        <v>0</v>
      </c>
      <c r="M1453" s="1">
        <f>L1453-N1453</f>
        <v>0</v>
      </c>
      <c r="N1453" s="5">
        <v>0</v>
      </c>
    </row>
    <row r="1454" spans="1:14" ht="11.65" customHeight="1">
      <c r="A1454" s="24">
        <v>1383</v>
      </c>
      <c r="C1454" s="67"/>
      <c r="E1454" s="43" t="s">
        <v>132</v>
      </c>
      <c r="H1454" s="46"/>
      <c r="I1454" s="1">
        <v>5906866336.1499949</v>
      </c>
      <c r="J1454" s="1">
        <v>2549089327.3423967</v>
      </c>
      <c r="K1454" s="46"/>
      <c r="L1454" s="1">
        <v>6690394682.5672884</v>
      </c>
      <c r="M1454" s="1">
        <f>L1454-N1454</f>
        <v>3803176196.4018478</v>
      </c>
      <c r="N1454" s="5">
        <v>2887218486.1654406</v>
      </c>
    </row>
    <row r="1455" spans="1:14" ht="11.65" customHeight="1">
      <c r="A1455" s="24">
        <v>1384</v>
      </c>
      <c r="C1455" s="67"/>
      <c r="E1455" s="67" t="s">
        <v>216</v>
      </c>
      <c r="H1455" s="46"/>
      <c r="I1455" s="1">
        <v>0</v>
      </c>
      <c r="J1455" s="1">
        <v>0</v>
      </c>
      <c r="K1455" s="46"/>
      <c r="L1455" s="1">
        <v>0</v>
      </c>
      <c r="M1455" s="1">
        <f>L1455-N1455</f>
        <v>0</v>
      </c>
      <c r="N1455" s="5">
        <v>0</v>
      </c>
    </row>
    <row r="1456" spans="1:14" ht="11.65" customHeight="1" thickBot="1">
      <c r="A1456" s="24">
        <v>1385</v>
      </c>
      <c r="C1456" s="67" t="s">
        <v>416</v>
      </c>
      <c r="H1456" s="46" t="s">
        <v>1</v>
      </c>
      <c r="I1456" s="13">
        <v>5906866336.1499949</v>
      </c>
      <c r="J1456" s="13">
        <v>2549089327.3423967</v>
      </c>
      <c r="K1456" s="46"/>
      <c r="L1456" s="13">
        <f>SUM(L1451:L1455)</f>
        <v>6690394682.5672884</v>
      </c>
      <c r="M1456" s="13">
        <f>SUM(M1451:M1455)</f>
        <v>3803176196.4018478</v>
      </c>
      <c r="N1456" s="13">
        <f>SUM(N1451:N1455)</f>
        <v>2887218486.1654406</v>
      </c>
    </row>
    <row r="1457" spans="1:14" ht="11.65" customHeight="1" thickTop="1">
      <c r="A1457" s="24">
        <v>1386</v>
      </c>
      <c r="C1457" s="67">
        <v>320</v>
      </c>
      <c r="D1457" s="23" t="s">
        <v>404</v>
      </c>
      <c r="H1457" s="46"/>
      <c r="I1457" s="1"/>
      <c r="J1457" s="1"/>
      <c r="K1457" s="46"/>
      <c r="L1457" s="1"/>
      <c r="M1457" s="1"/>
      <c r="N1457" s="1"/>
    </row>
    <row r="1458" spans="1:14" ht="11.65" customHeight="1">
      <c r="A1458" s="24">
        <v>1387</v>
      </c>
      <c r="C1458" s="67"/>
      <c r="F1458" s="67" t="s">
        <v>571</v>
      </c>
      <c r="G1458" s="23" t="s">
        <v>132</v>
      </c>
      <c r="H1458" s="46"/>
      <c r="I1458" s="1">
        <v>0</v>
      </c>
      <c r="J1458" s="1">
        <v>0</v>
      </c>
      <c r="K1458" s="46"/>
      <c r="L1458" s="1">
        <v>0</v>
      </c>
      <c r="M1458" s="1">
        <f>L1458-N1458</f>
        <v>0</v>
      </c>
      <c r="N1458" s="5">
        <v>0</v>
      </c>
    </row>
    <row r="1459" spans="1:14" ht="11.65" customHeight="1">
      <c r="A1459" s="24">
        <v>1388</v>
      </c>
      <c r="C1459" s="67"/>
      <c r="F1459" s="67" t="s">
        <v>571</v>
      </c>
      <c r="G1459" s="23" t="s">
        <v>132</v>
      </c>
      <c r="H1459" s="46"/>
      <c r="I1459" s="1">
        <v>0</v>
      </c>
      <c r="J1459" s="1">
        <v>0</v>
      </c>
      <c r="K1459" s="46"/>
      <c r="L1459" s="1">
        <v>0</v>
      </c>
      <c r="M1459" s="1">
        <f>L1459-N1459</f>
        <v>0</v>
      </c>
      <c r="N1459" s="5">
        <v>0</v>
      </c>
    </row>
    <row r="1460" spans="1:14" ht="11.65" customHeight="1">
      <c r="A1460" s="24">
        <v>1389</v>
      </c>
      <c r="C1460" s="67"/>
      <c r="H1460" s="46" t="s">
        <v>405</v>
      </c>
      <c r="I1460" s="6">
        <v>0</v>
      </c>
      <c r="J1460" s="6">
        <v>0</v>
      </c>
      <c r="K1460" s="46"/>
      <c r="L1460" s="6">
        <f>SUBTOTAL(9,L1458:L1459)</f>
        <v>0</v>
      </c>
      <c r="M1460" s="6">
        <f>SUBTOTAL(9,M1458:M1459)</f>
        <v>0</v>
      </c>
      <c r="N1460" s="6">
        <f>SUBTOTAL(9,N1458:N1459)</f>
        <v>0</v>
      </c>
    </row>
    <row r="1461" spans="1:14" ht="11.65" customHeight="1">
      <c r="A1461" s="24">
        <v>1390</v>
      </c>
      <c r="C1461" s="67"/>
      <c r="H1461" s="46"/>
      <c r="I1461" s="1"/>
      <c r="J1461" s="1"/>
      <c r="K1461" s="46"/>
      <c r="L1461" s="1"/>
      <c r="M1461" s="1"/>
      <c r="N1461" s="1"/>
    </row>
    <row r="1462" spans="1:14" ht="11.65" customHeight="1">
      <c r="A1462" s="24">
        <v>1391</v>
      </c>
      <c r="C1462" s="67">
        <v>321</v>
      </c>
      <c r="D1462" s="23" t="s">
        <v>406</v>
      </c>
      <c r="H1462" s="46"/>
      <c r="I1462" s="1"/>
      <c r="J1462" s="1"/>
      <c r="K1462" s="46"/>
      <c r="L1462" s="1"/>
      <c r="M1462" s="1"/>
      <c r="N1462" s="1"/>
    </row>
    <row r="1463" spans="1:14" ht="11.65" customHeight="1">
      <c r="A1463" s="24">
        <v>1392</v>
      </c>
      <c r="C1463" s="67"/>
      <c r="F1463" s="67" t="s">
        <v>571</v>
      </c>
      <c r="G1463" s="23" t="s">
        <v>132</v>
      </c>
      <c r="H1463" s="46"/>
      <c r="I1463" s="1">
        <v>0</v>
      </c>
      <c r="J1463" s="1">
        <v>0</v>
      </c>
      <c r="K1463" s="46"/>
      <c r="L1463" s="1">
        <v>0</v>
      </c>
      <c r="M1463" s="1">
        <f>L1463-N1463</f>
        <v>0</v>
      </c>
      <c r="N1463" s="5">
        <v>0</v>
      </c>
    </row>
    <row r="1464" spans="1:14" ht="11.65" customHeight="1">
      <c r="A1464" s="24">
        <v>1393</v>
      </c>
      <c r="C1464" s="67"/>
      <c r="F1464" s="67" t="s">
        <v>571</v>
      </c>
      <c r="G1464" s="23" t="s">
        <v>132</v>
      </c>
      <c r="H1464" s="46" t="s">
        <v>405</v>
      </c>
      <c r="I1464" s="1">
        <v>0</v>
      </c>
      <c r="J1464" s="1">
        <v>0</v>
      </c>
      <c r="K1464" s="46"/>
      <c r="L1464" s="1">
        <v>0</v>
      </c>
      <c r="M1464" s="1">
        <f>L1464-N1464</f>
        <v>0</v>
      </c>
      <c r="N1464" s="5">
        <v>0</v>
      </c>
    </row>
    <row r="1465" spans="1:14" ht="11.65" customHeight="1">
      <c r="A1465" s="24">
        <v>1394</v>
      </c>
      <c r="C1465" s="67"/>
      <c r="H1465" s="46"/>
      <c r="I1465" s="6">
        <v>0</v>
      </c>
      <c r="J1465" s="6">
        <v>0</v>
      </c>
      <c r="K1465" s="46"/>
      <c r="L1465" s="6">
        <f>SUBTOTAL(9,L1463:L1464)</f>
        <v>0</v>
      </c>
      <c r="M1465" s="6">
        <f>SUBTOTAL(9,M1463:M1464)</f>
        <v>0</v>
      </c>
      <c r="N1465" s="6">
        <f>SUBTOTAL(9,N1463:N1464)</f>
        <v>0</v>
      </c>
    </row>
    <row r="1466" spans="1:14" ht="11.65" customHeight="1">
      <c r="A1466" s="24">
        <v>1395</v>
      </c>
      <c r="C1466" s="67"/>
      <c r="H1466" s="46"/>
      <c r="I1466" s="1"/>
      <c r="J1466" s="1"/>
      <c r="K1466" s="46"/>
      <c r="L1466" s="1"/>
      <c r="M1466" s="1"/>
      <c r="N1466" s="1"/>
    </row>
    <row r="1467" spans="1:14" ht="11.65" customHeight="1">
      <c r="A1467" s="24">
        <v>1396</v>
      </c>
      <c r="C1467" s="67">
        <v>322</v>
      </c>
      <c r="D1467" s="23" t="s">
        <v>417</v>
      </c>
      <c r="H1467" s="46"/>
      <c r="I1467" s="1"/>
      <c r="J1467" s="1"/>
      <c r="K1467" s="46"/>
      <c r="L1467" s="1"/>
      <c r="M1467" s="1"/>
      <c r="N1467" s="1"/>
    </row>
    <row r="1468" spans="1:14" ht="11.65" customHeight="1">
      <c r="A1468" s="24">
        <v>1397</v>
      </c>
      <c r="C1468" s="67"/>
      <c r="F1468" s="67" t="s">
        <v>571</v>
      </c>
      <c r="G1468" s="23" t="s">
        <v>132</v>
      </c>
      <c r="H1468" s="46"/>
      <c r="I1468" s="1">
        <v>0</v>
      </c>
      <c r="J1468" s="1">
        <v>0</v>
      </c>
      <c r="K1468" s="46"/>
      <c r="L1468" s="1">
        <v>0</v>
      </c>
      <c r="M1468" s="1">
        <f>L1468-N1468</f>
        <v>0</v>
      </c>
      <c r="N1468" s="5">
        <v>0</v>
      </c>
    </row>
    <row r="1469" spans="1:14" ht="11.65" customHeight="1">
      <c r="A1469" s="24">
        <v>1398</v>
      </c>
      <c r="C1469" s="67"/>
      <c r="F1469" s="67" t="s">
        <v>571</v>
      </c>
      <c r="G1469" s="23" t="s">
        <v>132</v>
      </c>
      <c r="H1469" s="46"/>
      <c r="I1469" s="1">
        <v>0</v>
      </c>
      <c r="J1469" s="1">
        <v>0</v>
      </c>
      <c r="K1469" s="46"/>
      <c r="L1469" s="1">
        <v>0</v>
      </c>
      <c r="M1469" s="1">
        <f>L1469-N1469</f>
        <v>0</v>
      </c>
      <c r="N1469" s="5">
        <v>0</v>
      </c>
    </row>
    <row r="1470" spans="1:14" ht="11.65" customHeight="1">
      <c r="A1470" s="24">
        <v>1399</v>
      </c>
      <c r="C1470" s="67"/>
      <c r="H1470" s="46" t="s">
        <v>405</v>
      </c>
      <c r="I1470" s="6">
        <v>0</v>
      </c>
      <c r="J1470" s="6">
        <v>0</v>
      </c>
      <c r="K1470" s="46"/>
      <c r="L1470" s="6">
        <f>SUBTOTAL(9,L1468:L1469)</f>
        <v>0</v>
      </c>
      <c r="M1470" s="6">
        <f>SUBTOTAL(9,M1468:M1469)</f>
        <v>0</v>
      </c>
      <c r="N1470" s="6">
        <f>SUBTOTAL(9,N1468:N1469)</f>
        <v>0</v>
      </c>
    </row>
    <row r="1471" spans="1:14" ht="11.65" customHeight="1">
      <c r="A1471" s="24">
        <v>1400</v>
      </c>
      <c r="C1471" s="67"/>
      <c r="H1471" s="46"/>
      <c r="I1471" s="1"/>
      <c r="J1471" s="1"/>
      <c r="K1471" s="46"/>
      <c r="L1471" s="1"/>
      <c r="M1471" s="1"/>
      <c r="N1471" s="1"/>
    </row>
    <row r="1472" spans="1:14" ht="11.65" customHeight="1">
      <c r="A1472" s="24">
        <v>1401</v>
      </c>
      <c r="C1472" s="67">
        <v>323</v>
      </c>
      <c r="D1472" s="23" t="s">
        <v>408</v>
      </c>
      <c r="H1472" s="46"/>
      <c r="I1472" s="1"/>
      <c r="J1472" s="1"/>
      <c r="K1472" s="46"/>
      <c r="L1472" s="1"/>
      <c r="M1472" s="1"/>
      <c r="N1472" s="1"/>
    </row>
    <row r="1473" spans="1:14" ht="11.65" customHeight="1">
      <c r="A1473" s="24">
        <v>1402</v>
      </c>
      <c r="C1473" s="67"/>
      <c r="F1473" s="67" t="s">
        <v>571</v>
      </c>
      <c r="G1473" s="23" t="s">
        <v>132</v>
      </c>
      <c r="H1473" s="46"/>
      <c r="I1473" s="1">
        <v>0</v>
      </c>
      <c r="J1473" s="1">
        <v>0</v>
      </c>
      <c r="K1473" s="46"/>
      <c r="L1473" s="1">
        <v>0</v>
      </c>
      <c r="M1473" s="1">
        <f>L1473-N1473</f>
        <v>0</v>
      </c>
      <c r="N1473" s="5">
        <v>0</v>
      </c>
    </row>
    <row r="1474" spans="1:14" ht="11.65" customHeight="1">
      <c r="A1474" s="24">
        <v>1403</v>
      </c>
      <c r="C1474" s="67"/>
      <c r="F1474" s="67" t="s">
        <v>571</v>
      </c>
      <c r="G1474" s="23" t="s">
        <v>132</v>
      </c>
      <c r="H1474" s="46"/>
      <c r="I1474" s="1">
        <v>0</v>
      </c>
      <c r="J1474" s="1">
        <v>0</v>
      </c>
      <c r="K1474" s="46"/>
      <c r="L1474" s="1">
        <v>0</v>
      </c>
      <c r="M1474" s="1">
        <f>L1474-N1474</f>
        <v>0</v>
      </c>
      <c r="N1474" s="5">
        <v>0</v>
      </c>
    </row>
    <row r="1475" spans="1:14" ht="11.65" customHeight="1">
      <c r="A1475" s="24">
        <v>1404</v>
      </c>
      <c r="C1475" s="67"/>
      <c r="H1475" s="46" t="s">
        <v>405</v>
      </c>
      <c r="I1475" s="6">
        <v>0</v>
      </c>
      <c r="J1475" s="6">
        <v>0</v>
      </c>
      <c r="K1475" s="46"/>
      <c r="L1475" s="6">
        <f>SUBTOTAL(9,L1473:L1474)</f>
        <v>0</v>
      </c>
      <c r="M1475" s="6">
        <f>SUBTOTAL(9,M1473:M1474)</f>
        <v>0</v>
      </c>
      <c r="N1475" s="6">
        <f>SUBTOTAL(9,N1473:N1474)</f>
        <v>0</v>
      </c>
    </row>
    <row r="1476" spans="1:14" ht="11.65" customHeight="1">
      <c r="A1476" s="24">
        <v>1405</v>
      </c>
      <c r="C1476" s="67"/>
      <c r="H1476" s="46"/>
      <c r="I1476" s="1"/>
      <c r="J1476" s="1"/>
      <c r="K1476" s="46"/>
      <c r="L1476" s="1"/>
      <c r="M1476" s="1"/>
      <c r="N1476" s="1"/>
    </row>
    <row r="1477" spans="1:14" ht="11.65" customHeight="1">
      <c r="A1477" s="24">
        <v>1406</v>
      </c>
      <c r="C1477" s="67">
        <v>324</v>
      </c>
      <c r="D1477" s="23" t="s">
        <v>404</v>
      </c>
      <c r="H1477" s="46"/>
      <c r="I1477" s="1"/>
      <c r="J1477" s="1"/>
      <c r="K1477" s="46"/>
      <c r="L1477" s="1"/>
      <c r="M1477" s="1"/>
      <c r="N1477" s="1"/>
    </row>
    <row r="1478" spans="1:14" ht="11.65" customHeight="1">
      <c r="A1478" s="24">
        <v>1407</v>
      </c>
      <c r="C1478" s="67"/>
      <c r="F1478" s="67" t="s">
        <v>571</v>
      </c>
      <c r="G1478" s="23" t="s">
        <v>132</v>
      </c>
      <c r="H1478" s="46"/>
      <c r="I1478" s="1">
        <v>0</v>
      </c>
      <c r="J1478" s="1">
        <v>0</v>
      </c>
      <c r="K1478" s="46"/>
      <c r="L1478" s="1">
        <v>0</v>
      </c>
      <c r="M1478" s="1">
        <f>L1478-N1478</f>
        <v>0</v>
      </c>
      <c r="N1478" s="5">
        <v>0</v>
      </c>
    </row>
    <row r="1479" spans="1:14" ht="11.65" customHeight="1">
      <c r="A1479" s="24">
        <v>1408</v>
      </c>
      <c r="C1479" s="67"/>
      <c r="F1479" s="67" t="s">
        <v>571</v>
      </c>
      <c r="G1479" s="23" t="s">
        <v>132</v>
      </c>
      <c r="H1479" s="46"/>
      <c r="I1479" s="1">
        <v>0</v>
      </c>
      <c r="J1479" s="1">
        <v>0</v>
      </c>
      <c r="K1479" s="46"/>
      <c r="L1479" s="1">
        <v>0</v>
      </c>
      <c r="M1479" s="1">
        <f>L1479-N1479</f>
        <v>0</v>
      </c>
      <c r="N1479" s="5">
        <v>0</v>
      </c>
    </row>
    <row r="1480" spans="1:14" ht="11.65" customHeight="1">
      <c r="A1480" s="24">
        <v>1409</v>
      </c>
      <c r="C1480" s="67"/>
      <c r="H1480" s="46" t="s">
        <v>405</v>
      </c>
      <c r="I1480" s="6">
        <v>0</v>
      </c>
      <c r="J1480" s="6">
        <v>0</v>
      </c>
      <c r="K1480" s="46"/>
      <c r="L1480" s="6">
        <f>SUBTOTAL(9,L1478:L1479)</f>
        <v>0</v>
      </c>
      <c r="M1480" s="6">
        <f>SUBTOTAL(9,M1478:M1479)</f>
        <v>0</v>
      </c>
      <c r="N1480" s="6">
        <f>SUBTOTAL(9,N1478:N1479)</f>
        <v>0</v>
      </c>
    </row>
    <row r="1481" spans="1:14" ht="11.65" customHeight="1">
      <c r="A1481" s="24">
        <v>1410</v>
      </c>
      <c r="C1481" s="67"/>
      <c r="H1481" s="46"/>
      <c r="I1481" s="1"/>
      <c r="J1481" s="1"/>
      <c r="K1481" s="46"/>
      <c r="L1481" s="1"/>
      <c r="M1481" s="1"/>
      <c r="N1481" s="1"/>
    </row>
    <row r="1482" spans="1:14" ht="11.65" customHeight="1">
      <c r="A1482" s="24">
        <v>1411</v>
      </c>
      <c r="C1482" s="67">
        <v>325</v>
      </c>
      <c r="D1482" s="23" t="s">
        <v>418</v>
      </c>
      <c r="H1482" s="46"/>
      <c r="I1482" s="1"/>
      <c r="J1482" s="1"/>
      <c r="K1482" s="46"/>
      <c r="L1482" s="1"/>
      <c r="M1482" s="1"/>
      <c r="N1482" s="1"/>
    </row>
    <row r="1483" spans="1:14" ht="11.65" customHeight="1">
      <c r="A1483" s="24">
        <v>1412</v>
      </c>
      <c r="C1483" s="67"/>
      <c r="F1483" s="67" t="s">
        <v>571</v>
      </c>
      <c r="G1483" s="23" t="s">
        <v>132</v>
      </c>
      <c r="H1483" s="46"/>
      <c r="I1483" s="1">
        <v>0</v>
      </c>
      <c r="J1483" s="1">
        <v>0</v>
      </c>
      <c r="K1483" s="46"/>
      <c r="L1483" s="1">
        <v>0</v>
      </c>
      <c r="M1483" s="1">
        <f>L1483-N1483</f>
        <v>0</v>
      </c>
      <c r="N1483" s="5">
        <v>0</v>
      </c>
    </row>
    <row r="1484" spans="1:14" ht="11.65" customHeight="1">
      <c r="A1484" s="24">
        <v>1413</v>
      </c>
      <c r="C1484" s="67"/>
      <c r="F1484" s="67" t="s">
        <v>571</v>
      </c>
      <c r="G1484" s="23" t="s">
        <v>132</v>
      </c>
      <c r="H1484" s="46"/>
      <c r="I1484" s="1">
        <v>0</v>
      </c>
      <c r="J1484" s="1">
        <v>0</v>
      </c>
      <c r="K1484" s="46"/>
      <c r="L1484" s="1">
        <v>0</v>
      </c>
      <c r="M1484" s="1">
        <f>L1484-N1484</f>
        <v>0</v>
      </c>
      <c r="N1484" s="5">
        <v>0</v>
      </c>
    </row>
    <row r="1485" spans="1:14" ht="11.65" customHeight="1">
      <c r="A1485" s="24">
        <v>1414</v>
      </c>
      <c r="C1485" s="67"/>
      <c r="H1485" s="46" t="s">
        <v>405</v>
      </c>
      <c r="I1485" s="6">
        <v>0</v>
      </c>
      <c r="J1485" s="6">
        <v>0</v>
      </c>
      <c r="K1485" s="46"/>
      <c r="L1485" s="6">
        <f>SUBTOTAL(9,L1483:L1484)</f>
        <v>0</v>
      </c>
      <c r="M1485" s="6">
        <f>SUBTOTAL(9,M1483:M1484)</f>
        <v>0</v>
      </c>
      <c r="N1485" s="6">
        <f>SUBTOTAL(9,N1483:N1484)</f>
        <v>0</v>
      </c>
    </row>
    <row r="1486" spans="1:14" ht="11.65" customHeight="1">
      <c r="A1486" s="24">
        <v>1415</v>
      </c>
      <c r="C1486" s="67"/>
      <c r="H1486" s="46"/>
      <c r="I1486" s="1"/>
      <c r="J1486" s="1"/>
      <c r="K1486" s="46"/>
      <c r="L1486" s="1"/>
      <c r="M1486" s="1"/>
      <c r="N1486" s="1"/>
    </row>
    <row r="1487" spans="1:14" ht="11.65" customHeight="1">
      <c r="A1487" s="24">
        <v>1416</v>
      </c>
      <c r="C1487" s="67"/>
      <c r="H1487" s="46"/>
      <c r="I1487" s="1"/>
      <c r="J1487" s="1"/>
      <c r="K1487" s="46"/>
      <c r="L1487" s="1"/>
      <c r="M1487" s="1"/>
      <c r="N1487" s="1"/>
    </row>
    <row r="1488" spans="1:14" ht="11.65" customHeight="1">
      <c r="A1488" s="24">
        <v>1417</v>
      </c>
      <c r="C1488" s="67" t="s">
        <v>419</v>
      </c>
      <c r="D1488" s="23" t="s">
        <v>420</v>
      </c>
      <c r="H1488" s="46"/>
      <c r="I1488" s="1"/>
      <c r="J1488" s="1"/>
      <c r="K1488" s="46"/>
      <c r="L1488" s="1"/>
      <c r="M1488" s="1"/>
      <c r="N1488" s="1"/>
    </row>
    <row r="1489" spans="1:14" ht="11.65" customHeight="1">
      <c r="A1489" s="24">
        <v>1418</v>
      </c>
      <c r="C1489" s="67"/>
      <c r="F1489" s="67" t="s">
        <v>571</v>
      </c>
      <c r="G1489" s="23" t="s">
        <v>132</v>
      </c>
      <c r="H1489" s="46"/>
      <c r="I1489" s="1">
        <v>0</v>
      </c>
      <c r="J1489" s="1">
        <v>0</v>
      </c>
      <c r="K1489" s="46"/>
      <c r="L1489" s="1">
        <v>0</v>
      </c>
      <c r="M1489" s="1">
        <f>L1489-N1489</f>
        <v>0</v>
      </c>
      <c r="N1489" s="5">
        <v>0</v>
      </c>
    </row>
    <row r="1490" spans="1:14" ht="11.65" customHeight="1">
      <c r="A1490" s="24">
        <v>1419</v>
      </c>
      <c r="C1490" s="67"/>
      <c r="H1490" s="46" t="s">
        <v>405</v>
      </c>
      <c r="I1490" s="6">
        <v>0</v>
      </c>
      <c r="J1490" s="6">
        <v>0</v>
      </c>
      <c r="K1490" s="46"/>
      <c r="L1490" s="6">
        <f>SUBTOTAL(9,L1489)</f>
        <v>0</v>
      </c>
      <c r="M1490" s="6">
        <f>SUBTOTAL(9,M1489)</f>
        <v>0</v>
      </c>
      <c r="N1490" s="6">
        <f>SUBTOTAL(9,N1489)</f>
        <v>0</v>
      </c>
    </row>
    <row r="1491" spans="1:14" ht="11.65" customHeight="1">
      <c r="A1491" s="24">
        <v>1420</v>
      </c>
      <c r="C1491" s="67"/>
      <c r="H1491" s="46"/>
      <c r="I1491" s="1"/>
      <c r="J1491" s="1"/>
      <c r="K1491" s="46"/>
      <c r="L1491" s="1"/>
      <c r="M1491" s="1"/>
      <c r="N1491" s="1"/>
    </row>
    <row r="1492" spans="1:14" ht="11.65" customHeight="1">
      <c r="A1492" s="24">
        <v>1421</v>
      </c>
      <c r="C1492" s="67"/>
      <c r="H1492" s="46"/>
      <c r="I1492" s="1"/>
      <c r="J1492" s="1"/>
      <c r="K1492" s="46"/>
      <c r="L1492" s="1"/>
      <c r="M1492" s="1"/>
      <c r="N1492" s="1"/>
    </row>
    <row r="1493" spans="1:14" ht="11.65" customHeight="1" thickBot="1">
      <c r="A1493" s="24">
        <v>1422</v>
      </c>
      <c r="C1493" s="68" t="s">
        <v>421</v>
      </c>
      <c r="H1493" s="69" t="s">
        <v>405</v>
      </c>
      <c r="I1493" s="8">
        <v>0</v>
      </c>
      <c r="J1493" s="8">
        <v>0</v>
      </c>
      <c r="K1493" s="69"/>
      <c r="L1493" s="8">
        <f>SUBTOTAL(9,L1458:L1490)</f>
        <v>0</v>
      </c>
      <c r="M1493" s="8">
        <f>SUBTOTAL(9,M1458:M1490)</f>
        <v>0</v>
      </c>
      <c r="N1493" s="8">
        <f>SUBTOTAL(9,N1458:N1490)</f>
        <v>0</v>
      </c>
    </row>
    <row r="1494" spans="1:14" ht="11.65" customHeight="1" thickTop="1">
      <c r="A1494" s="24">
        <v>1423</v>
      </c>
      <c r="C1494" s="67"/>
      <c r="H1494" s="46"/>
      <c r="I1494" s="9"/>
      <c r="J1494" s="9"/>
      <c r="K1494" s="46"/>
      <c r="L1494" s="9"/>
      <c r="M1494" s="1"/>
      <c r="N1494" s="1"/>
    </row>
    <row r="1495" spans="1:14" ht="11.65" customHeight="1">
      <c r="A1495" s="24">
        <v>1424</v>
      </c>
      <c r="C1495" s="67"/>
      <c r="E1495" s="43"/>
      <c r="H1495" s="46"/>
      <c r="I1495" s="9"/>
      <c r="J1495" s="9"/>
      <c r="K1495" s="46"/>
      <c r="L1495" s="9"/>
      <c r="M1495" s="9"/>
      <c r="N1495" s="9"/>
    </row>
    <row r="1496" spans="1:14" ht="11.65" customHeight="1">
      <c r="A1496" s="24">
        <v>1425</v>
      </c>
      <c r="C1496" s="70"/>
      <c r="D1496" s="71"/>
      <c r="E1496" s="72"/>
      <c r="G1496" s="71"/>
      <c r="H1496" s="73"/>
      <c r="I1496" s="10"/>
      <c r="J1496" s="10"/>
      <c r="K1496" s="73"/>
      <c r="L1496" s="10"/>
      <c r="M1496" s="10"/>
      <c r="N1496" s="10"/>
    </row>
    <row r="1497" spans="1:14" ht="11.65" customHeight="1">
      <c r="A1497" s="24">
        <v>1426</v>
      </c>
      <c r="C1497" s="67" t="s">
        <v>422</v>
      </c>
      <c r="H1497" s="46"/>
      <c r="I1497" s="1"/>
      <c r="J1497" s="1"/>
      <c r="K1497" s="46"/>
      <c r="L1497" s="1"/>
      <c r="M1497" s="1"/>
      <c r="N1497" s="1"/>
    </row>
    <row r="1498" spans="1:14" ht="11.65" customHeight="1">
      <c r="A1498" s="24">
        <v>1427</v>
      </c>
      <c r="C1498" s="67"/>
      <c r="E1498" s="23" t="s">
        <v>133</v>
      </c>
      <c r="H1498" s="46"/>
      <c r="I1498" s="1">
        <v>0</v>
      </c>
      <c r="J1498" s="1">
        <v>0</v>
      </c>
      <c r="K1498" s="46"/>
      <c r="L1498" s="1">
        <v>0</v>
      </c>
      <c r="M1498" s="1">
        <f>L1498-N1498</f>
        <v>0</v>
      </c>
      <c r="N1498" s="5">
        <v>0</v>
      </c>
    </row>
    <row r="1499" spans="1:14" ht="11.65" customHeight="1">
      <c r="A1499" s="24">
        <v>1428</v>
      </c>
      <c r="C1499" s="67"/>
      <c r="E1499" s="23" t="s">
        <v>211</v>
      </c>
      <c r="H1499" s="46"/>
      <c r="I1499" s="1">
        <v>0</v>
      </c>
      <c r="J1499" s="1">
        <v>0</v>
      </c>
      <c r="K1499" s="46"/>
      <c r="L1499" s="1">
        <v>0</v>
      </c>
      <c r="M1499" s="1">
        <f>L1499-N1499</f>
        <v>0</v>
      </c>
      <c r="N1499" s="5">
        <v>0</v>
      </c>
    </row>
    <row r="1500" spans="1:14" ht="11.65" customHeight="1">
      <c r="A1500" s="24">
        <v>1429</v>
      </c>
      <c r="C1500" s="67"/>
      <c r="E1500" s="23" t="s">
        <v>132</v>
      </c>
      <c r="H1500" s="46"/>
      <c r="I1500" s="1">
        <v>0</v>
      </c>
      <c r="J1500" s="1">
        <v>0</v>
      </c>
      <c r="K1500" s="46"/>
      <c r="L1500" s="1">
        <v>0</v>
      </c>
      <c r="M1500" s="1">
        <f>L1500-N1500</f>
        <v>0</v>
      </c>
      <c r="N1500" s="5">
        <v>0</v>
      </c>
    </row>
    <row r="1501" spans="1:14" ht="11.65" customHeight="1">
      <c r="A1501" s="24">
        <v>1430</v>
      </c>
      <c r="C1501" s="67"/>
      <c r="H1501" s="46"/>
      <c r="I1501" s="1"/>
      <c r="J1501" s="1"/>
      <c r="K1501" s="46"/>
      <c r="L1501" s="1"/>
      <c r="M1501" s="1"/>
      <c r="N1501" s="1"/>
    </row>
    <row r="1502" spans="1:14" ht="11.65" customHeight="1" thickBot="1">
      <c r="A1502" s="24">
        <v>1431</v>
      </c>
      <c r="C1502" s="67" t="s">
        <v>423</v>
      </c>
      <c r="H1502" s="46"/>
      <c r="I1502" s="13">
        <v>0</v>
      </c>
      <c r="J1502" s="13">
        <v>0</v>
      </c>
      <c r="K1502" s="46"/>
      <c r="L1502" s="13">
        <f>SUM(L1498:L1500)</f>
        <v>0</v>
      </c>
      <c r="M1502" s="13">
        <f>SUM(M1498:M1500)</f>
        <v>0</v>
      </c>
      <c r="N1502" s="13">
        <f>SUM(N1498:N1500)</f>
        <v>0</v>
      </c>
    </row>
    <row r="1503" spans="1:14" ht="11.65" customHeight="1" thickTop="1">
      <c r="A1503" s="24">
        <v>1432</v>
      </c>
      <c r="C1503" s="67"/>
      <c r="H1503" s="46"/>
      <c r="I1503" s="1"/>
      <c r="J1503" s="1"/>
      <c r="K1503" s="46"/>
      <c r="L1503" s="1"/>
      <c r="M1503" s="1"/>
      <c r="N1503" s="1"/>
    </row>
    <row r="1504" spans="1:14" ht="11.65" customHeight="1">
      <c r="A1504" s="24">
        <v>1433</v>
      </c>
      <c r="C1504" s="67">
        <v>330</v>
      </c>
      <c r="D1504" s="23" t="s">
        <v>404</v>
      </c>
      <c r="H1504" s="46"/>
      <c r="I1504" s="1"/>
      <c r="J1504" s="1"/>
      <c r="K1504" s="46"/>
      <c r="L1504" s="1"/>
      <c r="M1504" s="1"/>
      <c r="N1504" s="1"/>
    </row>
    <row r="1505" spans="1:14" ht="11.65" customHeight="1">
      <c r="A1505" s="24">
        <v>1434</v>
      </c>
      <c r="C1505" s="67"/>
      <c r="E1505" s="43"/>
      <c r="F1505" s="67" t="s">
        <v>571</v>
      </c>
      <c r="G1505" s="23" t="s">
        <v>132</v>
      </c>
      <c r="H1505" s="46"/>
      <c r="I1505" s="1">
        <v>10579478.285</v>
      </c>
      <c r="J1505" s="1">
        <v>4565540.1105150953</v>
      </c>
      <c r="K1505" s="46"/>
      <c r="L1505" s="1">
        <v>10579478.285</v>
      </c>
      <c r="M1505" s="1">
        <f>L1505-N1505</f>
        <v>6013938.1744849049</v>
      </c>
      <c r="N1505" s="5">
        <v>4565540.1105150953</v>
      </c>
    </row>
    <row r="1506" spans="1:14" ht="11.65" customHeight="1">
      <c r="A1506" s="24">
        <v>1435</v>
      </c>
      <c r="C1506" s="67"/>
      <c r="E1506" s="43"/>
      <c r="F1506" s="67" t="s">
        <v>571</v>
      </c>
      <c r="G1506" s="23" t="s">
        <v>132</v>
      </c>
      <c r="H1506" s="46"/>
      <c r="I1506" s="1">
        <v>5269723.2149999999</v>
      </c>
      <c r="J1506" s="1">
        <v>2274132.2455859706</v>
      </c>
      <c r="K1506" s="46"/>
      <c r="L1506" s="1">
        <v>5269723.2149999999</v>
      </c>
      <c r="M1506" s="1">
        <f>L1506-N1506</f>
        <v>2995590.9694140293</v>
      </c>
      <c r="N1506" s="5">
        <v>2274132.2455859706</v>
      </c>
    </row>
    <row r="1507" spans="1:14" ht="11.65" customHeight="1">
      <c r="A1507" s="24">
        <v>1436</v>
      </c>
      <c r="C1507" s="67"/>
      <c r="E1507" s="43"/>
      <c r="F1507" s="67" t="s">
        <v>571</v>
      </c>
      <c r="G1507" s="23" t="s">
        <v>132</v>
      </c>
      <c r="H1507" s="46"/>
      <c r="I1507" s="1">
        <v>6608428.4100000001</v>
      </c>
      <c r="J1507" s="1">
        <v>2851846.2026714669</v>
      </c>
      <c r="K1507" s="46"/>
      <c r="L1507" s="1">
        <v>6608428.4100000001</v>
      </c>
      <c r="M1507" s="1">
        <f>L1507-N1507</f>
        <v>3756582.2073285333</v>
      </c>
      <c r="N1507" s="5">
        <v>2851846.2026714669</v>
      </c>
    </row>
    <row r="1508" spans="1:14" ht="11.65" customHeight="1">
      <c r="A1508" s="24">
        <v>1437</v>
      </c>
      <c r="C1508" s="67"/>
      <c r="E1508" s="43"/>
      <c r="F1508" s="67" t="s">
        <v>571</v>
      </c>
      <c r="G1508" s="23" t="s">
        <v>132</v>
      </c>
      <c r="H1508" s="46"/>
      <c r="I1508" s="1">
        <v>672873.25</v>
      </c>
      <c r="J1508" s="1">
        <v>290376.3048999586</v>
      </c>
      <c r="K1508" s="46"/>
      <c r="L1508" s="1">
        <v>672873.25</v>
      </c>
      <c r="M1508" s="1">
        <f>L1508-N1508</f>
        <v>382496.9451000414</v>
      </c>
      <c r="N1508" s="5">
        <v>290376.3048999586</v>
      </c>
    </row>
    <row r="1509" spans="1:14" ht="11.65" customHeight="1">
      <c r="A1509" s="24">
        <v>1438</v>
      </c>
      <c r="C1509" s="67"/>
      <c r="H1509" s="46" t="s">
        <v>405</v>
      </c>
      <c r="I1509" s="6">
        <v>23130503.16</v>
      </c>
      <c r="J1509" s="6">
        <v>9981894.8636724912</v>
      </c>
      <c r="K1509" s="46"/>
      <c r="L1509" s="6">
        <f>SUBTOTAL(9,L1505:L1508)</f>
        <v>23130503.16</v>
      </c>
      <c r="M1509" s="6">
        <f>SUBTOTAL(9,M1505:M1508)</f>
        <v>13148608.296327509</v>
      </c>
      <c r="N1509" s="6">
        <f>SUBTOTAL(9,N1505:N1508)</f>
        <v>9981894.8636724912</v>
      </c>
    </row>
    <row r="1510" spans="1:14" ht="11.65" customHeight="1">
      <c r="A1510" s="24">
        <v>1439</v>
      </c>
      <c r="C1510" s="67"/>
      <c r="H1510" s="46"/>
      <c r="I1510" s="1"/>
      <c r="J1510" s="1"/>
      <c r="K1510" s="46"/>
      <c r="L1510" s="1"/>
      <c r="M1510" s="1"/>
      <c r="N1510" s="1"/>
    </row>
    <row r="1511" spans="1:14" ht="11.65" customHeight="1">
      <c r="A1511" s="24">
        <v>1440</v>
      </c>
      <c r="C1511" s="67">
        <v>331</v>
      </c>
      <c r="D1511" s="23" t="s">
        <v>406</v>
      </c>
      <c r="H1511" s="46"/>
      <c r="I1511" s="1"/>
      <c r="J1511" s="1"/>
      <c r="K1511" s="46"/>
      <c r="L1511" s="1"/>
      <c r="M1511" s="1"/>
      <c r="N1511" s="1"/>
    </row>
    <row r="1512" spans="1:14" ht="11.65" customHeight="1">
      <c r="A1512" s="24">
        <v>1441</v>
      </c>
      <c r="C1512" s="67"/>
      <c r="E1512" s="43"/>
      <c r="F1512" s="67" t="s">
        <v>571</v>
      </c>
      <c r="G1512" s="23" t="s">
        <v>132</v>
      </c>
      <c r="H1512" s="46"/>
      <c r="I1512" s="1">
        <v>20891788.960000001</v>
      </c>
      <c r="J1512" s="1">
        <v>9015784.8910690825</v>
      </c>
      <c r="K1512" s="46"/>
      <c r="L1512" s="1">
        <v>20891788.960000001</v>
      </c>
      <c r="M1512" s="1">
        <f>L1512-N1512</f>
        <v>11876004.068930918</v>
      </c>
      <c r="N1512" s="5">
        <v>9015784.8910690825</v>
      </c>
    </row>
    <row r="1513" spans="1:14" ht="11.65" customHeight="1">
      <c r="A1513" s="24">
        <v>1442</v>
      </c>
      <c r="C1513" s="67"/>
      <c r="E1513" s="43"/>
      <c r="F1513" s="67" t="s">
        <v>571</v>
      </c>
      <c r="G1513" s="23" t="s">
        <v>132</v>
      </c>
      <c r="H1513" s="46"/>
      <c r="I1513" s="1">
        <v>5284981.7549999999</v>
      </c>
      <c r="J1513" s="1">
        <v>2280717.0198556688</v>
      </c>
      <c r="K1513" s="46"/>
      <c r="L1513" s="1">
        <v>5284981.7549999999</v>
      </c>
      <c r="M1513" s="1">
        <f>L1513-N1513</f>
        <v>3004264.7351443311</v>
      </c>
      <c r="N1513" s="5">
        <v>2280717.0198556688</v>
      </c>
    </row>
    <row r="1514" spans="1:14" ht="11.65" customHeight="1">
      <c r="A1514" s="24">
        <v>1443</v>
      </c>
      <c r="C1514" s="67"/>
      <c r="E1514" s="43"/>
      <c r="F1514" s="67" t="s">
        <v>571</v>
      </c>
      <c r="G1514" s="23" t="s">
        <v>132</v>
      </c>
      <c r="H1514" s="46"/>
      <c r="I1514" s="1">
        <v>75964875.555000007</v>
      </c>
      <c r="J1514" s="1">
        <v>32782399.754851442</v>
      </c>
      <c r="K1514" s="46"/>
      <c r="L1514" s="1">
        <v>75964875.555000007</v>
      </c>
      <c r="M1514" s="1">
        <f>L1514-N1514</f>
        <v>43182475.800148562</v>
      </c>
      <c r="N1514" s="5">
        <v>32782399.754851442</v>
      </c>
    </row>
    <row r="1515" spans="1:14" ht="11.65" customHeight="1">
      <c r="A1515" s="24">
        <v>1444</v>
      </c>
      <c r="C1515" s="67"/>
      <c r="E1515" s="43"/>
      <c r="F1515" s="67" t="s">
        <v>571</v>
      </c>
      <c r="G1515" s="23" t="s">
        <v>132</v>
      </c>
      <c r="H1515" s="46"/>
      <c r="I1515" s="1">
        <v>8101986.4800000004</v>
      </c>
      <c r="J1515" s="1">
        <v>3496386.4240580564</v>
      </c>
      <c r="K1515" s="46"/>
      <c r="L1515" s="1">
        <v>8101986.4800000004</v>
      </c>
      <c r="M1515" s="1">
        <f>L1515-N1515</f>
        <v>4605600.055941944</v>
      </c>
      <c r="N1515" s="5">
        <v>3496386.4240580564</v>
      </c>
    </row>
    <row r="1516" spans="1:14" ht="11.65" customHeight="1">
      <c r="A1516" s="24">
        <v>1445</v>
      </c>
      <c r="C1516" s="67"/>
      <c r="H1516" s="46" t="s">
        <v>405</v>
      </c>
      <c r="I1516" s="6">
        <v>110243632.75000001</v>
      </c>
      <c r="J1516" s="6">
        <v>47575288.089834251</v>
      </c>
      <c r="K1516" s="46"/>
      <c r="L1516" s="6">
        <f>SUBTOTAL(9,L1512:L1515)</f>
        <v>110243632.75000001</v>
      </c>
      <c r="M1516" s="6">
        <f>SUBTOTAL(9,M1512:M1515)</f>
        <v>62668344.660165757</v>
      </c>
      <c r="N1516" s="6">
        <f>SUBTOTAL(9,N1512:N1515)</f>
        <v>47575288.089834251</v>
      </c>
    </row>
    <row r="1517" spans="1:14" ht="11.65" customHeight="1">
      <c r="A1517" s="24">
        <v>1446</v>
      </c>
      <c r="C1517" s="67"/>
      <c r="H1517" s="46"/>
      <c r="I1517" s="1"/>
      <c r="J1517" s="1"/>
      <c r="K1517" s="46"/>
      <c r="L1517" s="1"/>
      <c r="M1517" s="1"/>
      <c r="N1517" s="1"/>
    </row>
    <row r="1518" spans="1:14" ht="11.65" customHeight="1">
      <c r="A1518" s="24">
        <v>1447</v>
      </c>
      <c r="C1518" s="67">
        <v>332</v>
      </c>
      <c r="D1518" s="23" t="s">
        <v>424</v>
      </c>
      <c r="H1518" s="46"/>
      <c r="I1518" s="1"/>
      <c r="J1518" s="1"/>
      <c r="K1518" s="46"/>
      <c r="L1518" s="1"/>
      <c r="M1518" s="1"/>
      <c r="N1518" s="1"/>
    </row>
    <row r="1519" spans="1:14" ht="11.65" customHeight="1">
      <c r="A1519" s="24">
        <v>1448</v>
      </c>
      <c r="C1519" s="67"/>
      <c r="E1519" s="43"/>
      <c r="F1519" s="67" t="s">
        <v>571</v>
      </c>
      <c r="G1519" s="23" t="s">
        <v>132</v>
      </c>
      <c r="H1519" s="46"/>
      <c r="I1519" s="1">
        <v>150930673.62</v>
      </c>
      <c r="J1519" s="1">
        <v>65133650.805463374</v>
      </c>
      <c r="K1519" s="46"/>
      <c r="L1519" s="1">
        <v>145332033.85144147</v>
      </c>
      <c r="M1519" s="1">
        <f>L1519-N1519</f>
        <v>82614458.181168839</v>
      </c>
      <c r="N1519" s="5">
        <v>62717575.670272633</v>
      </c>
    </row>
    <row r="1520" spans="1:14" ht="11.65" customHeight="1">
      <c r="A1520" s="24">
        <v>1449</v>
      </c>
      <c r="C1520" s="67"/>
      <c r="E1520" s="43"/>
      <c r="F1520" s="67" t="s">
        <v>571</v>
      </c>
      <c r="G1520" s="23" t="s">
        <v>132</v>
      </c>
      <c r="H1520" s="46"/>
      <c r="I1520" s="1">
        <v>20039679.02</v>
      </c>
      <c r="J1520" s="1">
        <v>8648059.5642772596</v>
      </c>
      <c r="K1520" s="46"/>
      <c r="L1520" s="1">
        <v>19046385.880396742</v>
      </c>
      <c r="M1520" s="1">
        <f>L1520-N1520</f>
        <v>10826978.802394532</v>
      </c>
      <c r="N1520" s="5">
        <v>8219407.0780022107</v>
      </c>
    </row>
    <row r="1521" spans="1:14" ht="11.65" customHeight="1">
      <c r="A1521" s="24">
        <v>1450</v>
      </c>
      <c r="C1521" s="67"/>
      <c r="E1521" s="43"/>
      <c r="F1521" s="67" t="s">
        <v>571</v>
      </c>
      <c r="G1521" s="23" t="s">
        <v>132</v>
      </c>
      <c r="H1521" s="46"/>
      <c r="I1521" s="1">
        <v>110095599.54000001</v>
      </c>
      <c r="J1521" s="1">
        <v>47511404.830212504</v>
      </c>
      <c r="K1521" s="46"/>
      <c r="L1521" s="1">
        <v>282415112.90274638</v>
      </c>
      <c r="M1521" s="1">
        <f>L1521-N1521</f>
        <v>160539771.69605684</v>
      </c>
      <c r="N1521" s="5">
        <v>121875341.20668955</v>
      </c>
    </row>
    <row r="1522" spans="1:14" ht="11.65" customHeight="1">
      <c r="A1522" s="24">
        <v>1451</v>
      </c>
      <c r="C1522" s="67"/>
      <c r="E1522" s="43"/>
      <c r="F1522" s="67" t="s">
        <v>571</v>
      </c>
      <c r="G1522" s="23" t="s">
        <v>132</v>
      </c>
      <c r="H1522" s="46"/>
      <c r="I1522" s="1">
        <v>43417334.689999901</v>
      </c>
      <c r="J1522" s="1">
        <v>18736612.305344224</v>
      </c>
      <c r="K1522" s="46"/>
      <c r="L1522" s="1">
        <v>64905091.355477564</v>
      </c>
      <c r="M1522" s="1">
        <f>L1522-N1522</f>
        <v>36895506.196611732</v>
      </c>
      <c r="N1522" s="5">
        <v>28009585.158865836</v>
      </c>
    </row>
    <row r="1523" spans="1:14" ht="11.65" customHeight="1">
      <c r="A1523" s="24">
        <v>1452</v>
      </c>
      <c r="C1523" s="67"/>
      <c r="H1523" s="46" t="s">
        <v>405</v>
      </c>
      <c r="I1523" s="6">
        <v>324483286.86999989</v>
      </c>
      <c r="J1523" s="6">
        <v>140029727.50529736</v>
      </c>
      <c r="K1523" s="46"/>
      <c r="L1523" s="6">
        <f>SUBTOTAL(9,L1519:L1522)</f>
        <v>511698623.99006218</v>
      </c>
      <c r="M1523" s="6">
        <f>SUBTOTAL(9,M1519:M1522)</f>
        <v>290876714.87623191</v>
      </c>
      <c r="N1523" s="6">
        <f>SUBTOTAL(9,N1519:N1522)</f>
        <v>220821909.11383024</v>
      </c>
    </row>
    <row r="1524" spans="1:14" ht="11.65" customHeight="1">
      <c r="A1524" s="24">
        <v>1453</v>
      </c>
      <c r="C1524" s="67"/>
      <c r="H1524" s="46"/>
      <c r="I1524" s="1"/>
      <c r="J1524" s="1"/>
      <c r="K1524" s="46"/>
      <c r="L1524" s="1"/>
      <c r="M1524" s="1"/>
      <c r="N1524" s="1"/>
    </row>
    <row r="1525" spans="1:14" ht="11.65" customHeight="1">
      <c r="A1525" s="24">
        <v>1454</v>
      </c>
      <c r="C1525" s="67">
        <v>333</v>
      </c>
      <c r="D1525" s="23" t="s">
        <v>425</v>
      </c>
      <c r="H1525" s="46"/>
      <c r="I1525" s="1"/>
      <c r="J1525" s="1"/>
      <c r="K1525" s="46"/>
      <c r="L1525" s="1"/>
      <c r="M1525" s="1"/>
      <c r="N1525" s="1"/>
    </row>
    <row r="1526" spans="1:14" ht="11.65" customHeight="1">
      <c r="A1526" s="24">
        <v>1455</v>
      </c>
      <c r="C1526" s="67"/>
      <c r="E1526" s="43"/>
      <c r="F1526" s="67" t="s">
        <v>571</v>
      </c>
      <c r="G1526" s="23" t="s">
        <v>132</v>
      </c>
      <c r="H1526" s="46"/>
      <c r="I1526" s="1">
        <v>31261310.5349999</v>
      </c>
      <c r="J1526" s="1">
        <v>13490718.853043154</v>
      </c>
      <c r="K1526" s="46"/>
      <c r="L1526" s="1">
        <v>31261310.5349999</v>
      </c>
      <c r="M1526" s="1">
        <f>L1526-N1526</f>
        <v>17770591.681956746</v>
      </c>
      <c r="N1526" s="5">
        <v>13490718.853043154</v>
      </c>
    </row>
    <row r="1527" spans="1:14" ht="11.65" customHeight="1">
      <c r="A1527" s="24">
        <v>1456</v>
      </c>
      <c r="C1527" s="67"/>
      <c r="E1527" s="43"/>
      <c r="F1527" s="67" t="s">
        <v>571</v>
      </c>
      <c r="G1527" s="23" t="s">
        <v>132</v>
      </c>
      <c r="H1527" s="46"/>
      <c r="I1527" s="1">
        <v>8630981.5049999896</v>
      </c>
      <c r="J1527" s="1">
        <v>3724672.539860636</v>
      </c>
      <c r="K1527" s="46"/>
      <c r="L1527" s="1">
        <v>8630981.5049999896</v>
      </c>
      <c r="M1527" s="1">
        <f>L1527-N1527</f>
        <v>4906308.9651393536</v>
      </c>
      <c r="N1527" s="5">
        <v>3724672.539860636</v>
      </c>
    </row>
    <row r="1528" spans="1:14" ht="11.65" customHeight="1">
      <c r="A1528" s="24">
        <v>1457</v>
      </c>
      <c r="C1528" s="67"/>
      <c r="E1528" s="43"/>
      <c r="F1528" s="67" t="s">
        <v>571</v>
      </c>
      <c r="G1528" s="23" t="s">
        <v>132</v>
      </c>
      <c r="H1528" s="46"/>
      <c r="I1528" s="1">
        <v>45230360.539999902</v>
      </c>
      <c r="J1528" s="1">
        <v>19519017.828243386</v>
      </c>
      <c r="K1528" s="46"/>
      <c r="L1528" s="1">
        <v>45230360.539999902</v>
      </c>
      <c r="M1528" s="1">
        <f>L1528-N1528</f>
        <v>25711342.711756516</v>
      </c>
      <c r="N1528" s="5">
        <v>19519017.828243386</v>
      </c>
    </row>
    <row r="1529" spans="1:14" ht="11.65" customHeight="1">
      <c r="A1529" s="24">
        <v>1458</v>
      </c>
      <c r="C1529" s="67"/>
      <c r="E1529" s="43"/>
      <c r="F1529" s="67" t="s">
        <v>571</v>
      </c>
      <c r="G1529" s="23" t="s">
        <v>132</v>
      </c>
      <c r="H1529" s="46"/>
      <c r="I1529" s="1">
        <v>28902223.57</v>
      </c>
      <c r="J1529" s="1">
        <v>12472662.397634458</v>
      </c>
      <c r="K1529" s="46"/>
      <c r="L1529" s="1">
        <v>28902223.57</v>
      </c>
      <c r="M1529" s="1">
        <f>L1529-N1529</f>
        <v>16429561.172365543</v>
      </c>
      <c r="N1529" s="5">
        <v>12472662.397634458</v>
      </c>
    </row>
    <row r="1530" spans="1:14" ht="11.65" customHeight="1">
      <c r="A1530" s="24">
        <v>1459</v>
      </c>
      <c r="C1530" s="67"/>
      <c r="H1530" s="46" t="s">
        <v>405</v>
      </c>
      <c r="I1530" s="6">
        <v>114024876.1499998</v>
      </c>
      <c r="J1530" s="6">
        <v>49207071.618781641</v>
      </c>
      <c r="K1530" s="46"/>
      <c r="L1530" s="6">
        <f>SUBTOTAL(9,L1526:L1529)</f>
        <v>114024876.1499998</v>
      </c>
      <c r="M1530" s="6">
        <f>SUBTOTAL(9,M1526:M1529)</f>
        <v>64817804.531218156</v>
      </c>
      <c r="N1530" s="6">
        <f>SUBTOTAL(9,N1526:N1529)</f>
        <v>49207071.618781641</v>
      </c>
    </row>
    <row r="1531" spans="1:14" ht="11.65" customHeight="1">
      <c r="A1531" s="24">
        <v>1460</v>
      </c>
      <c r="C1531" s="67"/>
      <c r="H1531" s="46"/>
      <c r="I1531" s="1"/>
      <c r="J1531" s="1"/>
      <c r="K1531" s="46"/>
      <c r="L1531" s="1"/>
      <c r="M1531" s="1"/>
      <c r="N1531" s="1"/>
    </row>
    <row r="1532" spans="1:14" ht="11.65" customHeight="1">
      <c r="A1532" s="24">
        <v>1461</v>
      </c>
      <c r="C1532" s="67">
        <v>334</v>
      </c>
      <c r="D1532" s="23" t="s">
        <v>409</v>
      </c>
      <c r="H1532" s="46"/>
      <c r="I1532" s="1"/>
      <c r="J1532" s="1"/>
      <c r="K1532" s="46"/>
      <c r="L1532" s="1"/>
      <c r="M1532" s="1"/>
      <c r="N1532" s="1"/>
    </row>
    <row r="1533" spans="1:14" ht="11.65" customHeight="1">
      <c r="A1533" s="24">
        <v>1462</v>
      </c>
      <c r="C1533" s="67"/>
      <c r="E1533" s="43"/>
      <c r="F1533" s="67" t="s">
        <v>571</v>
      </c>
      <c r="G1533" s="23" t="s">
        <v>132</v>
      </c>
      <c r="H1533" s="46"/>
      <c r="I1533" s="1">
        <v>4364805.6399999997</v>
      </c>
      <c r="J1533" s="1">
        <v>1883617.9523405023</v>
      </c>
      <c r="K1533" s="46"/>
      <c r="L1533" s="1">
        <v>4364805.6399999997</v>
      </c>
      <c r="M1533" s="1">
        <f>L1533-N1533</f>
        <v>2481187.6876594974</v>
      </c>
      <c r="N1533" s="5">
        <v>1883617.9523405023</v>
      </c>
    </row>
    <row r="1534" spans="1:14" ht="11.65" customHeight="1">
      <c r="A1534" s="24">
        <v>1463</v>
      </c>
      <c r="C1534" s="67"/>
      <c r="E1534" s="43"/>
      <c r="F1534" s="67" t="s">
        <v>571</v>
      </c>
      <c r="G1534" s="23" t="s">
        <v>132</v>
      </c>
      <c r="H1534" s="46"/>
      <c r="I1534" s="1">
        <v>3641776.39</v>
      </c>
      <c r="J1534" s="1">
        <v>1571596.9856137254</v>
      </c>
      <c r="K1534" s="46"/>
      <c r="L1534" s="1">
        <v>3641776.39</v>
      </c>
      <c r="M1534" s="1">
        <f>L1534-N1534</f>
        <v>2070179.4043862747</v>
      </c>
      <c r="N1534" s="5">
        <v>1571596.9856137254</v>
      </c>
    </row>
    <row r="1535" spans="1:14" ht="11.65" customHeight="1">
      <c r="A1535" s="24">
        <v>1464</v>
      </c>
      <c r="C1535" s="67"/>
      <c r="E1535" s="43"/>
      <c r="F1535" s="67" t="s">
        <v>571</v>
      </c>
      <c r="G1535" s="23" t="s">
        <v>132</v>
      </c>
      <c r="H1535" s="46"/>
      <c r="I1535" s="1">
        <v>44700796.465000004</v>
      </c>
      <c r="J1535" s="1">
        <v>19290486.140728336</v>
      </c>
      <c r="K1535" s="46"/>
      <c r="L1535" s="1">
        <v>44700796.465000004</v>
      </c>
      <c r="M1535" s="1">
        <f>L1535-N1535</f>
        <v>25410310.324271668</v>
      </c>
      <c r="N1535" s="5">
        <v>19290486.140728336</v>
      </c>
    </row>
    <row r="1536" spans="1:14" ht="11.65" customHeight="1">
      <c r="A1536" s="24">
        <v>1465</v>
      </c>
      <c r="C1536" s="67"/>
      <c r="E1536" s="43"/>
      <c r="F1536" s="67" t="s">
        <v>571</v>
      </c>
      <c r="G1536" s="23" t="s">
        <v>132</v>
      </c>
      <c r="H1536" s="46"/>
      <c r="I1536" s="1">
        <v>7238554.5700000003</v>
      </c>
      <c r="J1536" s="1">
        <v>3123775.137224297</v>
      </c>
      <c r="K1536" s="46"/>
      <c r="L1536" s="1">
        <v>7238554.5700000003</v>
      </c>
      <c r="M1536" s="1">
        <f>L1536-N1536</f>
        <v>4114779.4327757033</v>
      </c>
      <c r="N1536" s="5">
        <v>3123775.137224297</v>
      </c>
    </row>
    <row r="1537" spans="1:14" ht="11.65" customHeight="1">
      <c r="A1537" s="24">
        <v>1466</v>
      </c>
      <c r="C1537" s="67"/>
      <c r="H1537" s="46" t="s">
        <v>405</v>
      </c>
      <c r="I1537" s="6">
        <v>59945933.065000005</v>
      </c>
      <c r="J1537" s="6">
        <v>25869476.215906862</v>
      </c>
      <c r="K1537" s="46"/>
      <c r="L1537" s="6">
        <f>SUBTOTAL(9,L1533:L1536)</f>
        <v>59945933.065000005</v>
      </c>
      <c r="M1537" s="6">
        <f>SUBTOTAL(9,M1533:M1536)</f>
        <v>34076456.849093147</v>
      </c>
      <c r="N1537" s="6">
        <f>SUBTOTAL(9,N1533:N1536)</f>
        <v>25869476.215906862</v>
      </c>
    </row>
    <row r="1538" spans="1:14" ht="11.65" customHeight="1">
      <c r="A1538" s="24">
        <v>1467</v>
      </c>
      <c r="C1538" s="67"/>
      <c r="H1538" s="46"/>
      <c r="I1538" s="9"/>
      <c r="J1538" s="9"/>
      <c r="K1538" s="46"/>
      <c r="L1538" s="9"/>
      <c r="M1538" s="1"/>
      <c r="N1538" s="1"/>
    </row>
    <row r="1539" spans="1:14" ht="11.65" customHeight="1">
      <c r="A1539" s="24">
        <v>1468</v>
      </c>
      <c r="C1539" s="67"/>
      <c r="E1539" s="43"/>
      <c r="H1539" s="46"/>
      <c r="I1539" s="9"/>
      <c r="J1539" s="9"/>
      <c r="K1539" s="46"/>
      <c r="L1539" s="9"/>
      <c r="M1539" s="9"/>
      <c r="N1539" s="9"/>
    </row>
    <row r="1540" spans="1:14" ht="11.65" customHeight="1">
      <c r="A1540" s="24">
        <v>1469</v>
      </c>
      <c r="C1540" s="70"/>
      <c r="D1540" s="71"/>
      <c r="E1540" s="72"/>
      <c r="G1540" s="71"/>
      <c r="H1540" s="73"/>
      <c r="I1540" s="10"/>
      <c r="J1540" s="10"/>
      <c r="K1540" s="73"/>
      <c r="L1540" s="10"/>
      <c r="M1540" s="10"/>
      <c r="N1540" s="10"/>
    </row>
    <row r="1541" spans="1:14" ht="11.65" customHeight="1">
      <c r="A1541" s="24">
        <v>1470</v>
      </c>
      <c r="C1541" s="67">
        <v>335</v>
      </c>
      <c r="D1541" s="23" t="s">
        <v>418</v>
      </c>
      <c r="H1541" s="46"/>
      <c r="I1541" s="1"/>
      <c r="J1541" s="1"/>
      <c r="K1541" s="46"/>
      <c r="L1541" s="1"/>
      <c r="M1541" s="1"/>
      <c r="N1541" s="1"/>
    </row>
    <row r="1542" spans="1:14" ht="11.65" customHeight="1">
      <c r="A1542" s="24">
        <v>1471</v>
      </c>
      <c r="C1542" s="67"/>
      <c r="E1542" s="43"/>
      <c r="F1542" s="67" t="s">
        <v>571</v>
      </c>
      <c r="G1542" s="23" t="s">
        <v>132</v>
      </c>
      <c r="H1542" s="46"/>
      <c r="I1542" s="1">
        <v>1170495.5</v>
      </c>
      <c r="J1542" s="1">
        <v>505123.59971514618</v>
      </c>
      <c r="K1542" s="46"/>
      <c r="L1542" s="1">
        <v>1170495.5</v>
      </c>
      <c r="M1542" s="1">
        <f>L1542-N1542</f>
        <v>665371.90028485376</v>
      </c>
      <c r="N1542" s="5">
        <v>505123.59971514618</v>
      </c>
    </row>
    <row r="1543" spans="1:14" ht="11.65" customHeight="1">
      <c r="A1543" s="24">
        <v>1472</v>
      </c>
      <c r="C1543" s="67"/>
      <c r="E1543" s="43"/>
      <c r="F1543" s="67" t="s">
        <v>571</v>
      </c>
      <c r="G1543" s="23" t="s">
        <v>132</v>
      </c>
      <c r="H1543" s="46"/>
      <c r="I1543" s="1">
        <v>172620.04500000001</v>
      </c>
      <c r="J1543" s="1">
        <v>74493.629845984484</v>
      </c>
      <c r="K1543" s="46"/>
      <c r="L1543" s="1">
        <v>172620.04500000001</v>
      </c>
      <c r="M1543" s="1">
        <f>L1543-N1543</f>
        <v>98126.415154015529</v>
      </c>
      <c r="N1543" s="5">
        <v>74493.629845984484</v>
      </c>
    </row>
    <row r="1544" spans="1:14" ht="11.65" customHeight="1">
      <c r="A1544" s="24">
        <v>1473</v>
      </c>
      <c r="C1544" s="67"/>
      <c r="E1544" s="43"/>
      <c r="F1544" s="67" t="s">
        <v>571</v>
      </c>
      <c r="G1544" s="23" t="s">
        <v>132</v>
      </c>
      <c r="H1544" s="46"/>
      <c r="I1544" s="1">
        <v>992215.99</v>
      </c>
      <c r="J1544" s="1">
        <v>428187.64579934522</v>
      </c>
      <c r="K1544" s="46"/>
      <c r="L1544" s="1">
        <v>992215.99</v>
      </c>
      <c r="M1544" s="1">
        <f>L1544-N1544</f>
        <v>564028.34420065477</v>
      </c>
      <c r="N1544" s="5">
        <v>428187.64579934522</v>
      </c>
    </row>
    <row r="1545" spans="1:14" ht="11.65" customHeight="1">
      <c r="A1545" s="24">
        <v>1474</v>
      </c>
      <c r="C1545" s="67"/>
      <c r="E1545" s="43"/>
      <c r="F1545" s="67" t="s">
        <v>571</v>
      </c>
      <c r="G1545" s="23" t="s">
        <v>132</v>
      </c>
      <c r="H1545" s="46"/>
      <c r="I1545" s="1">
        <v>11967.32</v>
      </c>
      <c r="J1545" s="1">
        <v>5164.4587760850536</v>
      </c>
      <c r="K1545" s="46"/>
      <c r="L1545" s="1">
        <v>11967.32</v>
      </c>
      <c r="M1545" s="1">
        <f>L1545-N1545</f>
        <v>6802.8612239149461</v>
      </c>
      <c r="N1545" s="5">
        <v>5164.4587760850536</v>
      </c>
    </row>
    <row r="1546" spans="1:14" ht="11.65" customHeight="1">
      <c r="A1546" s="24">
        <v>1475</v>
      </c>
      <c r="C1546" s="67"/>
      <c r="H1546" s="46" t="s">
        <v>405</v>
      </c>
      <c r="I1546" s="6">
        <v>2347298.855</v>
      </c>
      <c r="J1546" s="6">
        <v>1012969.3341365609</v>
      </c>
      <c r="K1546" s="46"/>
      <c r="L1546" s="6">
        <f>SUBTOTAL(9,L1542:L1545)</f>
        <v>2347298.855</v>
      </c>
      <c r="M1546" s="6">
        <f>SUBTOTAL(9,M1542:M1545)</f>
        <v>1334329.520863439</v>
      </c>
      <c r="N1546" s="6">
        <f>SUBTOTAL(9,N1542:N1545)</f>
        <v>1012969.3341365609</v>
      </c>
    </row>
    <row r="1547" spans="1:14" ht="11.65" customHeight="1">
      <c r="A1547" s="24">
        <v>1476</v>
      </c>
      <c r="C1547" s="67"/>
      <c r="H1547" s="46"/>
      <c r="I1547" s="1"/>
      <c r="J1547" s="1"/>
      <c r="K1547" s="46"/>
      <c r="L1547" s="1"/>
      <c r="M1547" s="1"/>
      <c r="N1547" s="1"/>
    </row>
    <row r="1548" spans="1:14" ht="11.65" customHeight="1">
      <c r="A1548" s="24">
        <v>1477</v>
      </c>
      <c r="C1548" s="67">
        <v>336</v>
      </c>
      <c r="D1548" s="23" t="s">
        <v>426</v>
      </c>
      <c r="H1548" s="46"/>
      <c r="I1548" s="1"/>
      <c r="J1548" s="1"/>
      <c r="K1548" s="46"/>
      <c r="L1548" s="1"/>
      <c r="M1548" s="1"/>
      <c r="N1548" s="1"/>
    </row>
    <row r="1549" spans="1:14" ht="11.65" customHeight="1">
      <c r="A1549" s="24">
        <v>1478</v>
      </c>
      <c r="C1549" s="67"/>
      <c r="E1549" s="43"/>
      <c r="F1549" s="67" t="s">
        <v>571</v>
      </c>
      <c r="G1549" s="23" t="s">
        <v>132</v>
      </c>
      <c r="H1549" s="46"/>
      <c r="I1549" s="1">
        <v>4622661.915</v>
      </c>
      <c r="J1549" s="1">
        <v>1994895.0053809786</v>
      </c>
      <c r="K1549" s="46"/>
      <c r="L1549" s="1">
        <v>4622661.915</v>
      </c>
      <c r="M1549" s="1">
        <f>L1549-N1549</f>
        <v>2627766.9096190212</v>
      </c>
      <c r="N1549" s="5">
        <v>1994895.0053809786</v>
      </c>
    </row>
    <row r="1550" spans="1:14" ht="11.65" customHeight="1">
      <c r="A1550" s="24">
        <v>1479</v>
      </c>
      <c r="C1550" s="67"/>
      <c r="E1550" s="43"/>
      <c r="F1550" s="67" t="s">
        <v>571</v>
      </c>
      <c r="G1550" s="23" t="s">
        <v>132</v>
      </c>
      <c r="H1550" s="46"/>
      <c r="I1550" s="1">
        <v>822838.78</v>
      </c>
      <c r="J1550" s="1">
        <v>355093.4510545485</v>
      </c>
      <c r="K1550" s="46"/>
      <c r="L1550" s="1">
        <v>822838.78</v>
      </c>
      <c r="M1550" s="1">
        <f>L1550-N1550</f>
        <v>467745.32894545153</v>
      </c>
      <c r="N1550" s="5">
        <v>355093.4510545485</v>
      </c>
    </row>
    <row r="1551" spans="1:14" ht="11.65" customHeight="1">
      <c r="A1551" s="24">
        <v>1480</v>
      </c>
      <c r="C1551" s="67"/>
      <c r="E1551" s="43"/>
      <c r="F1551" s="67" t="s">
        <v>571</v>
      </c>
      <c r="G1551" s="23" t="s">
        <v>132</v>
      </c>
      <c r="H1551" s="46"/>
      <c r="I1551" s="1">
        <v>10219490.7899999</v>
      </c>
      <c r="J1551" s="1">
        <v>4410188.6552323634</v>
      </c>
      <c r="K1551" s="46"/>
      <c r="L1551" s="1">
        <v>10219490.7899999</v>
      </c>
      <c r="M1551" s="1">
        <f>L1551-N1551</f>
        <v>5809302.134767537</v>
      </c>
      <c r="N1551" s="5">
        <v>4410188.6552323634</v>
      </c>
    </row>
    <row r="1552" spans="1:14" ht="11.25" customHeight="1">
      <c r="A1552" s="24">
        <v>1481</v>
      </c>
      <c r="C1552" s="67"/>
      <c r="E1552" s="43"/>
      <c r="F1552" s="67" t="s">
        <v>571</v>
      </c>
      <c r="G1552" s="23" t="s">
        <v>132</v>
      </c>
      <c r="H1552" s="46"/>
      <c r="I1552" s="1">
        <v>671489.23</v>
      </c>
      <c r="J1552" s="1">
        <v>289779.0354833075</v>
      </c>
      <c r="K1552" s="46"/>
      <c r="L1552" s="1">
        <v>671489.23</v>
      </c>
      <c r="M1552" s="1">
        <f>L1552-N1552</f>
        <v>381710.19451669249</v>
      </c>
      <c r="N1552" s="5">
        <v>289779.0354833075</v>
      </c>
    </row>
    <row r="1553" spans="1:14" ht="11.65" customHeight="1">
      <c r="A1553" s="24">
        <v>1482</v>
      </c>
      <c r="C1553" s="67"/>
      <c r="H1553" s="46" t="s">
        <v>405</v>
      </c>
      <c r="I1553" s="6">
        <v>16336480.714999901</v>
      </c>
      <c r="J1553" s="6">
        <v>7049956.1471511973</v>
      </c>
      <c r="K1553" s="46"/>
      <c r="L1553" s="6">
        <f>SUBTOTAL(9,L1549:L1552)</f>
        <v>16336480.714999901</v>
      </c>
      <c r="M1553" s="6">
        <f>SUBTOTAL(9,M1549:M1552)</f>
        <v>9286524.567848701</v>
      </c>
      <c r="N1553" s="6">
        <f>SUBTOTAL(9,N1549:N1552)</f>
        <v>7049956.1471511973</v>
      </c>
    </row>
    <row r="1554" spans="1:14" ht="11.65" customHeight="1">
      <c r="A1554" s="24">
        <v>1483</v>
      </c>
      <c r="C1554" s="67"/>
      <c r="H1554" s="46"/>
      <c r="I1554" s="1"/>
      <c r="J1554" s="1"/>
      <c r="K1554" s="46"/>
      <c r="L1554" s="1"/>
      <c r="M1554" s="1"/>
      <c r="N1554" s="1"/>
    </row>
    <row r="1555" spans="1:14" ht="11.65" customHeight="1">
      <c r="A1555" s="24">
        <v>1484</v>
      </c>
      <c r="C1555" s="67">
        <v>337</v>
      </c>
      <c r="D1555" s="23" t="s">
        <v>427</v>
      </c>
      <c r="H1555" s="46"/>
      <c r="I1555" s="1"/>
      <c r="J1555" s="1"/>
      <c r="K1555" s="46"/>
      <c r="L1555" s="1"/>
      <c r="M1555" s="1"/>
      <c r="N1555" s="1"/>
    </row>
    <row r="1556" spans="1:14" ht="11.65" customHeight="1">
      <c r="A1556" s="24">
        <v>1485</v>
      </c>
      <c r="C1556" s="67"/>
      <c r="F1556" s="67" t="s">
        <v>571</v>
      </c>
      <c r="G1556" s="23" t="s">
        <v>128</v>
      </c>
      <c r="H1556" s="46"/>
      <c r="I1556" s="1">
        <v>0</v>
      </c>
      <c r="J1556" s="1">
        <v>0</v>
      </c>
      <c r="K1556" s="46"/>
      <c r="L1556" s="1">
        <v>0</v>
      </c>
      <c r="M1556" s="1">
        <f>L1556-N1556</f>
        <v>0</v>
      </c>
      <c r="N1556" s="5">
        <v>0</v>
      </c>
    </row>
    <row r="1557" spans="1:14" ht="11.65" customHeight="1">
      <c r="A1557" s="24">
        <v>1486</v>
      </c>
      <c r="C1557" s="67"/>
      <c r="H1557" s="46" t="s">
        <v>405</v>
      </c>
      <c r="I1557" s="6">
        <v>0</v>
      </c>
      <c r="J1557" s="6">
        <v>0</v>
      </c>
      <c r="K1557" s="46"/>
      <c r="L1557" s="6">
        <f>SUBTOTAL(9,L1555:L1556)</f>
        <v>0</v>
      </c>
      <c r="M1557" s="6">
        <f>SUBTOTAL(9,M1555:M1556)</f>
        <v>0</v>
      </c>
      <c r="N1557" s="6">
        <f>SUBTOTAL(9,N1555:N1556)</f>
        <v>0</v>
      </c>
    </row>
    <row r="1558" spans="1:14" ht="11.65" customHeight="1">
      <c r="A1558" s="24">
        <v>1487</v>
      </c>
      <c r="C1558" s="67"/>
      <c r="H1558" s="46"/>
      <c r="I1558" s="1"/>
      <c r="J1558" s="1"/>
      <c r="K1558" s="46"/>
      <c r="L1558" s="1"/>
      <c r="M1558" s="1"/>
      <c r="N1558" s="1"/>
    </row>
    <row r="1559" spans="1:14" ht="11.65" customHeight="1">
      <c r="A1559" s="24">
        <v>1488</v>
      </c>
      <c r="C1559" s="67" t="s">
        <v>428</v>
      </c>
      <c r="D1559" s="23" t="s">
        <v>429</v>
      </c>
      <c r="H1559" s="46"/>
      <c r="I1559" s="1"/>
      <c r="J1559" s="1"/>
      <c r="K1559" s="46"/>
      <c r="L1559" s="1"/>
      <c r="M1559" s="1"/>
      <c r="N1559" s="1"/>
    </row>
    <row r="1560" spans="1:14" ht="11.65" customHeight="1">
      <c r="A1560" s="24">
        <v>1489</v>
      </c>
      <c r="C1560" s="67"/>
      <c r="E1560" s="43"/>
      <c r="F1560" s="67" t="s">
        <v>571</v>
      </c>
      <c r="G1560" s="23" t="s">
        <v>128</v>
      </c>
      <c r="H1560" s="46"/>
      <c r="I1560" s="1">
        <v>0</v>
      </c>
      <c r="J1560" s="1">
        <v>0</v>
      </c>
      <c r="K1560" s="46"/>
      <c r="L1560" s="1">
        <v>0</v>
      </c>
      <c r="M1560" s="1">
        <f>L1560-N1560</f>
        <v>0</v>
      </c>
      <c r="N1560" s="5">
        <v>0</v>
      </c>
    </row>
    <row r="1561" spans="1:14" ht="11.65" customHeight="1">
      <c r="A1561" s="24">
        <v>1490</v>
      </c>
      <c r="C1561" s="67"/>
      <c r="E1561" s="43"/>
      <c r="F1561" s="67" t="s">
        <v>571</v>
      </c>
      <c r="G1561" s="23" t="s">
        <v>132</v>
      </c>
      <c r="H1561" s="46"/>
      <c r="I1561" s="1">
        <v>0</v>
      </c>
      <c r="J1561" s="1">
        <v>0</v>
      </c>
      <c r="K1561" s="46"/>
      <c r="L1561" s="1">
        <v>0</v>
      </c>
      <c r="M1561" s="1">
        <f>L1561-N1561</f>
        <v>0</v>
      </c>
      <c r="N1561" s="5">
        <v>0</v>
      </c>
    </row>
    <row r="1562" spans="1:14" ht="11.65" customHeight="1">
      <c r="A1562" s="24">
        <v>1491</v>
      </c>
      <c r="C1562" s="67"/>
      <c r="E1562" s="43"/>
      <c r="F1562" s="67" t="s">
        <v>571</v>
      </c>
      <c r="G1562" s="23" t="s">
        <v>132</v>
      </c>
      <c r="H1562" s="46"/>
      <c r="I1562" s="1">
        <v>0</v>
      </c>
      <c r="J1562" s="1">
        <v>0</v>
      </c>
      <c r="K1562" s="46"/>
      <c r="L1562" s="1">
        <v>0</v>
      </c>
      <c r="M1562" s="1">
        <f>L1562-N1562</f>
        <v>0</v>
      </c>
      <c r="N1562" s="5">
        <v>0</v>
      </c>
    </row>
    <row r="1563" spans="1:14" ht="11.65" customHeight="1">
      <c r="A1563" s="24">
        <v>1492</v>
      </c>
      <c r="C1563" s="67"/>
      <c r="E1563" s="43"/>
      <c r="F1563" s="67" t="s">
        <v>571</v>
      </c>
      <c r="G1563" s="23" t="s">
        <v>132</v>
      </c>
      <c r="H1563" s="46"/>
      <c r="I1563" s="1">
        <v>0</v>
      </c>
      <c r="J1563" s="1">
        <v>0</v>
      </c>
      <c r="K1563" s="46"/>
      <c r="L1563" s="1">
        <v>0</v>
      </c>
      <c r="M1563" s="1">
        <f>L1563-N1563</f>
        <v>0</v>
      </c>
      <c r="N1563" s="5">
        <v>0</v>
      </c>
    </row>
    <row r="1564" spans="1:14" ht="11.65" customHeight="1">
      <c r="A1564" s="24">
        <v>1493</v>
      </c>
      <c r="C1564" s="67"/>
      <c r="H1564" s="46" t="s">
        <v>405</v>
      </c>
      <c r="I1564" s="6">
        <v>0</v>
      </c>
      <c r="J1564" s="6">
        <v>0</v>
      </c>
      <c r="K1564" s="46"/>
      <c r="L1564" s="6">
        <f>SUBTOTAL(9,L1560:L1563)</f>
        <v>0</v>
      </c>
      <c r="M1564" s="6">
        <f>SUBTOTAL(9,M1560:M1563)</f>
        <v>0</v>
      </c>
      <c r="N1564" s="6">
        <f>SUBTOTAL(9,N1560:N1563)</f>
        <v>0</v>
      </c>
    </row>
    <row r="1565" spans="1:14" ht="11.65" customHeight="1">
      <c r="A1565" s="24">
        <v>1494</v>
      </c>
      <c r="C1565" s="67"/>
      <c r="H1565" s="46"/>
      <c r="I1565" s="1"/>
      <c r="J1565" s="1"/>
      <c r="K1565" s="46"/>
      <c r="L1565" s="1"/>
      <c r="M1565" s="1"/>
      <c r="N1565" s="1"/>
    </row>
    <row r="1566" spans="1:14" ht="11.65" customHeight="1" thickBot="1">
      <c r="A1566" s="24">
        <v>1495</v>
      </c>
      <c r="C1566" s="68" t="s">
        <v>430</v>
      </c>
      <c r="H1566" s="69" t="s">
        <v>405</v>
      </c>
      <c r="I1566" s="8">
        <v>650512011.56499958</v>
      </c>
      <c r="J1566" s="8">
        <v>280726383.77478039</v>
      </c>
      <c r="K1566" s="69"/>
      <c r="L1566" s="8">
        <f>SUBTOTAL(9,L1505:L1565)</f>
        <v>837727348.68506169</v>
      </c>
      <c r="M1566" s="8">
        <f>SUBTOTAL(9,M1505:M1565)</f>
        <v>476208783.30174881</v>
      </c>
      <c r="N1566" s="8">
        <f>SUBTOTAL(9,N1505:N1565)</f>
        <v>361518565.38331318</v>
      </c>
    </row>
    <row r="1567" spans="1:14" ht="11.65" customHeight="1" thickTop="1">
      <c r="A1567" s="24">
        <v>1496</v>
      </c>
      <c r="C1567" s="67"/>
      <c r="H1567" s="46"/>
      <c r="I1567" s="1"/>
      <c r="J1567" s="1"/>
      <c r="K1567" s="46"/>
      <c r="L1567" s="1"/>
      <c r="M1567" s="1"/>
      <c r="N1567" s="1"/>
    </row>
    <row r="1568" spans="1:14" ht="11.65" customHeight="1">
      <c r="A1568" s="24">
        <v>1497</v>
      </c>
      <c r="C1568" s="67" t="s">
        <v>431</v>
      </c>
      <c r="H1568" s="46"/>
      <c r="I1568" s="1"/>
      <c r="J1568" s="1"/>
      <c r="K1568" s="46"/>
      <c r="L1568" s="1"/>
      <c r="M1568" s="1"/>
      <c r="N1568" s="1"/>
    </row>
    <row r="1569" spans="1:14" ht="11.65" customHeight="1">
      <c r="A1569" s="24">
        <v>1498</v>
      </c>
      <c r="C1569" s="67"/>
      <c r="E1569" s="23" t="s">
        <v>128</v>
      </c>
      <c r="H1569" s="46"/>
      <c r="I1569" s="1">
        <v>0</v>
      </c>
      <c r="J1569" s="1">
        <v>0</v>
      </c>
      <c r="K1569" s="46"/>
      <c r="L1569" s="1">
        <v>0</v>
      </c>
      <c r="M1569" s="1">
        <f>L1569-N1569</f>
        <v>0</v>
      </c>
      <c r="N1569" s="5">
        <v>0</v>
      </c>
    </row>
    <row r="1570" spans="1:14" ht="11.65" customHeight="1">
      <c r="A1570" s="24">
        <v>1499</v>
      </c>
      <c r="C1570" s="67"/>
      <c r="E1570" s="43" t="s">
        <v>132</v>
      </c>
      <c r="H1570" s="46"/>
      <c r="I1570" s="1">
        <v>650512011.56499958</v>
      </c>
      <c r="J1570" s="1">
        <v>280726383.77478039</v>
      </c>
      <c r="K1570" s="46"/>
      <c r="L1570" s="1">
        <v>837727348.68506169</v>
      </c>
      <c r="M1570" s="1">
        <f>L1570-N1570</f>
        <v>476208783.30174851</v>
      </c>
      <c r="N1570" s="5">
        <v>361518565.38331318</v>
      </c>
    </row>
    <row r="1571" spans="1:14" ht="11.65" customHeight="1">
      <c r="A1571" s="24">
        <v>1500</v>
      </c>
      <c r="C1571" s="67"/>
      <c r="E1571" s="23" t="s">
        <v>133</v>
      </c>
      <c r="H1571" s="46"/>
      <c r="I1571" s="1">
        <v>0</v>
      </c>
      <c r="J1571" s="1">
        <v>0</v>
      </c>
      <c r="K1571" s="46"/>
      <c r="L1571" s="1">
        <v>0</v>
      </c>
      <c r="M1571" s="1">
        <f>L1571-N1571</f>
        <v>0</v>
      </c>
      <c r="N1571" s="5">
        <v>0</v>
      </c>
    </row>
    <row r="1572" spans="1:14" ht="11.65" customHeight="1">
      <c r="A1572" s="24">
        <v>1501</v>
      </c>
      <c r="C1572" s="67"/>
      <c r="E1572" s="23" t="s">
        <v>211</v>
      </c>
      <c r="H1572" s="46"/>
      <c r="I1572" s="1">
        <v>0</v>
      </c>
      <c r="J1572" s="1">
        <v>0</v>
      </c>
      <c r="K1572" s="46"/>
      <c r="L1572" s="1">
        <v>0</v>
      </c>
      <c r="M1572" s="1">
        <f>L1572-N1572</f>
        <v>0</v>
      </c>
      <c r="N1572" s="5">
        <v>0</v>
      </c>
    </row>
    <row r="1573" spans="1:14" ht="11.65" customHeight="1" thickBot="1">
      <c r="A1573" s="24">
        <v>1502</v>
      </c>
      <c r="C1573" s="67" t="s">
        <v>432</v>
      </c>
      <c r="H1573" s="46" t="s">
        <v>1</v>
      </c>
      <c r="I1573" s="13">
        <v>650512011.56499958</v>
      </c>
      <c r="J1573" s="13">
        <v>280726383.77478039</v>
      </c>
      <c r="K1573" s="46"/>
      <c r="L1573" s="13">
        <f>SUM(L1569:L1572)</f>
        <v>837727348.68506169</v>
      </c>
      <c r="M1573" s="13">
        <f>SUM(M1569:M1572)</f>
        <v>476208783.30174851</v>
      </c>
      <c r="N1573" s="13">
        <f>SUM(N1569:N1572)</f>
        <v>361518565.38331318</v>
      </c>
    </row>
    <row r="1574" spans="1:14" ht="11.65" customHeight="1" thickTop="1">
      <c r="A1574" s="24">
        <v>1503</v>
      </c>
      <c r="C1574" s="67"/>
      <c r="H1574" s="46"/>
      <c r="I1574" s="1"/>
      <c r="J1574" s="1"/>
      <c r="K1574" s="46"/>
      <c r="L1574" s="1"/>
      <c r="M1574" s="1"/>
      <c r="N1574" s="1"/>
    </row>
    <row r="1575" spans="1:14" ht="11.65" customHeight="1">
      <c r="A1575" s="24">
        <v>1504</v>
      </c>
      <c r="C1575" s="67">
        <v>340</v>
      </c>
      <c r="D1575" s="23" t="s">
        <v>404</v>
      </c>
      <c r="H1575" s="46"/>
      <c r="I1575" s="1"/>
      <c r="J1575" s="1"/>
      <c r="K1575" s="46"/>
      <c r="L1575" s="1"/>
      <c r="M1575" s="1"/>
      <c r="N1575" s="1"/>
    </row>
    <row r="1576" spans="1:14" ht="11.65" customHeight="1">
      <c r="A1576" s="24">
        <v>1505</v>
      </c>
      <c r="C1576" s="67"/>
      <c r="F1576" s="67" t="s">
        <v>571</v>
      </c>
      <c r="G1576" s="23" t="s">
        <v>132</v>
      </c>
      <c r="H1576" s="46"/>
      <c r="I1576" s="1">
        <v>23516707.75</v>
      </c>
      <c r="J1576" s="1">
        <v>10148560.222682681</v>
      </c>
      <c r="K1576" s="46"/>
      <c r="L1576" s="1">
        <v>23516707.75</v>
      </c>
      <c r="M1576" s="1">
        <f>L1576-N1576</f>
        <v>13368147.527317319</v>
      </c>
      <c r="N1576" s="5">
        <v>10148560.222682681</v>
      </c>
    </row>
    <row r="1577" spans="1:14" ht="11.65" customHeight="1">
      <c r="A1577" s="24">
        <v>1506</v>
      </c>
      <c r="C1577" s="67"/>
      <c r="F1577" s="67" t="s">
        <v>571</v>
      </c>
      <c r="G1577" s="23" t="s">
        <v>132</v>
      </c>
      <c r="H1577" s="46"/>
      <c r="I1577" s="1">
        <v>2712962.3450000002</v>
      </c>
      <c r="J1577" s="1">
        <v>1170770.2469578434</v>
      </c>
      <c r="K1577" s="46"/>
      <c r="L1577" s="1">
        <v>2712962.3450000002</v>
      </c>
      <c r="M1577" s="1">
        <f>L1577-N1577</f>
        <v>1542192.0980421568</v>
      </c>
      <c r="N1577" s="5">
        <v>1170770.2469578434</v>
      </c>
    </row>
    <row r="1578" spans="1:14" ht="11.65" customHeight="1">
      <c r="A1578" s="24">
        <v>1507</v>
      </c>
      <c r="C1578" s="67"/>
      <c r="F1578" s="67" t="s">
        <v>571</v>
      </c>
      <c r="G1578" s="23" t="s">
        <v>132</v>
      </c>
      <c r="H1578" s="46"/>
      <c r="I1578" s="1">
        <v>0</v>
      </c>
      <c r="J1578" s="1">
        <v>0</v>
      </c>
      <c r="K1578" s="46"/>
      <c r="L1578" s="1">
        <v>0</v>
      </c>
      <c r="M1578" s="1">
        <f>L1578-N1578</f>
        <v>0</v>
      </c>
      <c r="N1578" s="5">
        <v>0</v>
      </c>
    </row>
    <row r="1579" spans="1:14" ht="11.65" customHeight="1">
      <c r="A1579" s="24">
        <v>1508</v>
      </c>
      <c r="C1579" s="67"/>
      <c r="H1579" s="46" t="s">
        <v>405</v>
      </c>
      <c r="I1579" s="6">
        <v>26229670.094999999</v>
      </c>
      <c r="J1579" s="6">
        <v>11319330.469640525</v>
      </c>
      <c r="K1579" s="46"/>
      <c r="L1579" s="6">
        <f>SUBTOTAL(9,L1576:L1578)</f>
        <v>26229670.094999999</v>
      </c>
      <c r="M1579" s="6">
        <f>SUBTOTAL(9,M1576:M1578)</f>
        <v>14910339.625359476</v>
      </c>
      <c r="N1579" s="6">
        <f>SUBTOTAL(9,N1576:N1578)</f>
        <v>11319330.469640525</v>
      </c>
    </row>
    <row r="1580" spans="1:14" ht="11.65" customHeight="1">
      <c r="A1580" s="24">
        <v>1509</v>
      </c>
      <c r="C1580" s="67"/>
      <c r="H1580" s="46"/>
      <c r="I1580" s="1"/>
      <c r="J1580" s="1"/>
      <c r="K1580" s="46"/>
      <c r="L1580" s="1"/>
      <c r="M1580" s="1"/>
      <c r="N1580" s="1"/>
    </row>
    <row r="1581" spans="1:14" ht="11.65" customHeight="1">
      <c r="A1581" s="24">
        <v>1510</v>
      </c>
      <c r="C1581" s="67">
        <v>341</v>
      </c>
      <c r="D1581" s="23" t="s">
        <v>406</v>
      </c>
      <c r="H1581" s="46"/>
      <c r="I1581" s="1"/>
      <c r="J1581" s="1"/>
      <c r="K1581" s="46"/>
      <c r="L1581" s="1"/>
      <c r="M1581" s="1"/>
      <c r="N1581" s="1"/>
    </row>
    <row r="1582" spans="1:14" ht="11.65" customHeight="1">
      <c r="A1582" s="24">
        <v>1511</v>
      </c>
      <c r="C1582" s="67"/>
      <c r="F1582" s="67" t="s">
        <v>571</v>
      </c>
      <c r="G1582" s="23" t="s">
        <v>132</v>
      </c>
      <c r="H1582" s="46"/>
      <c r="I1582" s="1">
        <v>107857176.31</v>
      </c>
      <c r="J1582" s="1">
        <v>46545420.424784541</v>
      </c>
      <c r="K1582" s="46"/>
      <c r="L1582" s="1">
        <v>107857176.31</v>
      </c>
      <c r="M1582" s="1">
        <f>L1582-N1582</f>
        <v>61311755.885215461</v>
      </c>
      <c r="N1582" s="5">
        <v>46545420.424784541</v>
      </c>
    </row>
    <row r="1583" spans="1:14" ht="11.65" customHeight="1">
      <c r="A1583" s="24">
        <v>1512</v>
      </c>
      <c r="C1583" s="67"/>
      <c r="F1583" s="67" t="s">
        <v>571</v>
      </c>
      <c r="G1583" s="23" t="s">
        <v>132</v>
      </c>
      <c r="H1583" s="46"/>
      <c r="I1583" s="1">
        <v>163511.76999999999</v>
      </c>
      <c r="J1583" s="1">
        <v>70562.982820690086</v>
      </c>
      <c r="K1583" s="46"/>
      <c r="L1583" s="1">
        <v>163511.76999999999</v>
      </c>
      <c r="M1583" s="1">
        <f>L1583-N1583</f>
        <v>92948.787179309904</v>
      </c>
      <c r="N1583" s="5">
        <v>70562.982820690086</v>
      </c>
    </row>
    <row r="1584" spans="1:14" ht="11.65" customHeight="1">
      <c r="A1584" s="24">
        <v>1513</v>
      </c>
      <c r="C1584" s="67"/>
      <c r="F1584" s="67" t="s">
        <v>571</v>
      </c>
      <c r="G1584" s="23" t="s">
        <v>132</v>
      </c>
      <c r="H1584" s="46"/>
      <c r="I1584" s="1">
        <v>47122009.7449999</v>
      </c>
      <c r="J1584" s="1">
        <v>20335353.00922263</v>
      </c>
      <c r="K1584" s="46"/>
      <c r="L1584" s="1">
        <v>47122009.7449999</v>
      </c>
      <c r="M1584" s="1">
        <f>L1584-N1584</f>
        <v>26786656.73577727</v>
      </c>
      <c r="N1584" s="5">
        <v>20335353.00922263</v>
      </c>
    </row>
    <row r="1585" spans="1:14" ht="11.65" customHeight="1">
      <c r="A1585" s="24">
        <v>1514</v>
      </c>
      <c r="C1585" s="67"/>
      <c r="F1585" s="67" t="s">
        <v>571</v>
      </c>
      <c r="G1585" s="23" t="s">
        <v>132</v>
      </c>
      <c r="H1585" s="46"/>
      <c r="I1585" s="1">
        <v>4241128.3150000004</v>
      </c>
      <c r="J1585" s="1">
        <v>1830245.3972071081</v>
      </c>
      <c r="K1585" s="46"/>
      <c r="L1585" s="1">
        <v>4241128.3150000004</v>
      </c>
      <c r="M1585" s="1">
        <f>L1585-N1585</f>
        <v>2410882.9177928921</v>
      </c>
      <c r="N1585" s="5">
        <v>1830245.3972071081</v>
      </c>
    </row>
    <row r="1586" spans="1:14" ht="11.65" customHeight="1">
      <c r="A1586" s="24">
        <v>1515</v>
      </c>
      <c r="C1586" s="67"/>
      <c r="H1586" s="46" t="s">
        <v>405</v>
      </c>
      <c r="I1586" s="6">
        <v>159383826.1399999</v>
      </c>
      <c r="J1586" s="6">
        <v>68781581.814034969</v>
      </c>
      <c r="K1586" s="46"/>
      <c r="L1586" s="6">
        <f>SUBTOTAL(9,L1582:L1585)</f>
        <v>159383826.1399999</v>
      </c>
      <c r="M1586" s="6">
        <f>SUBTOTAL(9,M1582:M1585)</f>
        <v>90602244.325964928</v>
      </c>
      <c r="N1586" s="6">
        <f>SUBTOTAL(9,N1582:N1585)</f>
        <v>68781581.814034969</v>
      </c>
    </row>
    <row r="1587" spans="1:14" ht="11.65" customHeight="1">
      <c r="A1587" s="24">
        <v>1516</v>
      </c>
      <c r="C1587" s="67"/>
      <c r="H1587" s="46"/>
      <c r="I1587" s="1"/>
      <c r="J1587" s="1"/>
      <c r="K1587" s="46"/>
      <c r="L1587" s="1"/>
      <c r="M1587" s="1"/>
      <c r="N1587" s="1"/>
    </row>
    <row r="1588" spans="1:14" ht="11.65" customHeight="1">
      <c r="A1588" s="24">
        <v>1517</v>
      </c>
      <c r="C1588" s="67">
        <v>342</v>
      </c>
      <c r="D1588" s="23" t="s">
        <v>433</v>
      </c>
      <c r="H1588" s="46"/>
      <c r="I1588" s="1"/>
      <c r="J1588" s="1"/>
      <c r="K1588" s="46"/>
      <c r="L1588" s="1"/>
      <c r="M1588" s="1"/>
      <c r="N1588" s="1"/>
    </row>
    <row r="1589" spans="1:14" ht="11.65" customHeight="1">
      <c r="A1589" s="24">
        <v>1518</v>
      </c>
      <c r="C1589" s="67"/>
      <c r="F1589" s="67" t="s">
        <v>571</v>
      </c>
      <c r="G1589" s="23" t="s">
        <v>132</v>
      </c>
      <c r="H1589" s="46"/>
      <c r="I1589" s="1">
        <v>8415367.8599999901</v>
      </c>
      <c r="J1589" s="1">
        <v>3631625.1590632698</v>
      </c>
      <c r="K1589" s="46"/>
      <c r="L1589" s="1">
        <v>8415367.8599999901</v>
      </c>
      <c r="M1589" s="1">
        <f>L1589-N1589</f>
        <v>4783742.7009367198</v>
      </c>
      <c r="N1589" s="5">
        <v>3631625.1590632698</v>
      </c>
    </row>
    <row r="1590" spans="1:14" ht="11.65" customHeight="1">
      <c r="A1590" s="24">
        <v>1519</v>
      </c>
      <c r="C1590" s="67"/>
      <c r="F1590" s="67" t="s">
        <v>571</v>
      </c>
      <c r="G1590" s="23" t="s">
        <v>132</v>
      </c>
      <c r="H1590" s="46"/>
      <c r="I1590" s="1">
        <v>121338.9</v>
      </c>
      <c r="J1590" s="1">
        <v>52363.415283079812</v>
      </c>
      <c r="K1590" s="46"/>
      <c r="L1590" s="1">
        <v>121338.9</v>
      </c>
      <c r="M1590" s="1">
        <f>L1590-N1590</f>
        <v>68975.484716920182</v>
      </c>
      <c r="N1590" s="5">
        <v>52363.415283079812</v>
      </c>
    </row>
    <row r="1591" spans="1:14" ht="11.65" customHeight="1">
      <c r="A1591" s="24">
        <v>1520</v>
      </c>
      <c r="C1591" s="67"/>
      <c r="F1591" s="67" t="s">
        <v>571</v>
      </c>
      <c r="G1591" s="23" t="s">
        <v>132</v>
      </c>
      <c r="H1591" s="46"/>
      <c r="I1591" s="1">
        <v>2284125.7599999998</v>
      </c>
      <c r="J1591" s="1">
        <v>985707.18648067757</v>
      </c>
      <c r="K1591" s="46"/>
      <c r="L1591" s="1">
        <v>2284125.7599999998</v>
      </c>
      <c r="M1591" s="1">
        <f>L1591-N1591</f>
        <v>1298418.5735193221</v>
      </c>
      <c r="N1591" s="5">
        <v>985707.18648067757</v>
      </c>
    </row>
    <row r="1592" spans="1:14" ht="11.65" customHeight="1">
      <c r="A1592" s="24">
        <v>1521</v>
      </c>
      <c r="C1592" s="67"/>
      <c r="H1592" s="46" t="s">
        <v>405</v>
      </c>
      <c r="I1592" s="6">
        <v>10820832.51999999</v>
      </c>
      <c r="J1592" s="6">
        <v>4669695.7608270273</v>
      </c>
      <c r="K1592" s="46"/>
      <c r="L1592" s="6">
        <f>SUBTOTAL(9,L1589:L1591)</f>
        <v>10820832.51999999</v>
      </c>
      <c r="M1592" s="6">
        <f>SUBTOTAL(9,M1589:M1591)</f>
        <v>6151136.759172962</v>
      </c>
      <c r="N1592" s="6">
        <f>SUBTOTAL(9,N1589:N1591)</f>
        <v>4669695.7608270273</v>
      </c>
    </row>
    <row r="1593" spans="1:14" ht="11.65" customHeight="1">
      <c r="A1593" s="24">
        <v>1522</v>
      </c>
      <c r="C1593" s="67"/>
      <c r="H1593" s="46"/>
      <c r="I1593" s="1"/>
      <c r="J1593" s="1"/>
      <c r="K1593" s="46"/>
      <c r="L1593" s="1"/>
      <c r="M1593" s="1"/>
      <c r="N1593" s="1"/>
    </row>
    <row r="1594" spans="1:14" ht="11.65" customHeight="1">
      <c r="A1594" s="24">
        <v>1523</v>
      </c>
      <c r="C1594" s="67">
        <v>343</v>
      </c>
      <c r="D1594" s="23" t="s">
        <v>434</v>
      </c>
      <c r="H1594" s="46"/>
      <c r="I1594" s="1"/>
      <c r="J1594" s="1"/>
      <c r="K1594" s="46"/>
      <c r="L1594" s="1"/>
      <c r="M1594" s="1"/>
      <c r="N1594" s="1"/>
    </row>
    <row r="1595" spans="1:14" ht="11.65" customHeight="1">
      <c r="A1595" s="24">
        <v>1524</v>
      </c>
      <c r="C1595" s="67"/>
      <c r="F1595" s="67" t="s">
        <v>571</v>
      </c>
      <c r="G1595" s="23" t="s">
        <v>128</v>
      </c>
      <c r="H1595" s="46"/>
      <c r="I1595" s="1">
        <v>0</v>
      </c>
      <c r="J1595" s="1">
        <v>0</v>
      </c>
      <c r="K1595" s="46"/>
      <c r="L1595" s="1">
        <v>0</v>
      </c>
      <c r="M1595" s="1">
        <f>L1595-N1595</f>
        <v>0</v>
      </c>
      <c r="N1595" s="5">
        <v>0</v>
      </c>
    </row>
    <row r="1596" spans="1:14" ht="11.65" customHeight="1">
      <c r="A1596" s="24">
        <v>1525</v>
      </c>
      <c r="C1596" s="67"/>
      <c r="F1596" s="67" t="s">
        <v>571</v>
      </c>
      <c r="G1596" s="23" t="s">
        <v>132</v>
      </c>
      <c r="H1596" s="46"/>
      <c r="I1596" s="1">
        <v>754452.7</v>
      </c>
      <c r="J1596" s="1">
        <v>325581.65634879522</v>
      </c>
      <c r="K1596" s="46"/>
      <c r="L1596" s="1">
        <v>-720068.62334166258</v>
      </c>
      <c r="M1596" s="1">
        <f>L1596-N1596</f>
        <v>-409325.30560633563</v>
      </c>
      <c r="N1596" s="5">
        <v>-310743.31773532694</v>
      </c>
    </row>
    <row r="1597" spans="1:14" ht="11.65" customHeight="1">
      <c r="A1597" s="24">
        <v>1526</v>
      </c>
      <c r="C1597" s="67"/>
      <c r="F1597" s="67" t="s">
        <v>571</v>
      </c>
      <c r="G1597" s="23" t="s">
        <v>132</v>
      </c>
      <c r="H1597" s="46"/>
      <c r="I1597" s="1">
        <v>1672767851.3099899</v>
      </c>
      <c r="J1597" s="1">
        <v>721877630.91910434</v>
      </c>
      <c r="K1597" s="46"/>
      <c r="L1597" s="1">
        <v>1796947896.3876941</v>
      </c>
      <c r="M1597" s="1">
        <f>L1597-N1597</f>
        <v>1021480763.089094</v>
      </c>
      <c r="N1597" s="5">
        <v>775467133.29860008</v>
      </c>
    </row>
    <row r="1598" spans="1:14" ht="11.65" customHeight="1">
      <c r="A1598" s="24">
        <v>1527</v>
      </c>
      <c r="C1598" s="67"/>
      <c r="F1598" s="67" t="s">
        <v>571</v>
      </c>
      <c r="G1598" s="23" t="s">
        <v>132</v>
      </c>
      <c r="H1598" s="46"/>
      <c r="I1598" s="1">
        <v>658223845.04499996</v>
      </c>
      <c r="J1598" s="1">
        <v>284054400.91608638</v>
      </c>
      <c r="K1598" s="46"/>
      <c r="L1598" s="1">
        <v>658056246.04022706</v>
      </c>
      <c r="M1598" s="1">
        <f>L1598-N1598</f>
        <v>374074171.94009131</v>
      </c>
      <c r="N1598" s="5">
        <v>283982074.10013574</v>
      </c>
    </row>
    <row r="1599" spans="1:14" ht="11.65" customHeight="1">
      <c r="A1599" s="24">
        <v>1528</v>
      </c>
      <c r="C1599" s="67"/>
      <c r="F1599" s="67" t="s">
        <v>571</v>
      </c>
      <c r="G1599" s="23" t="s">
        <v>132</v>
      </c>
      <c r="H1599" s="46"/>
      <c r="I1599" s="1">
        <v>53599520.295000002</v>
      </c>
      <c r="J1599" s="1">
        <v>23130702.026975274</v>
      </c>
      <c r="K1599" s="46"/>
      <c r="L1599" s="1">
        <v>54417491.830035463</v>
      </c>
      <c r="M1599" s="1">
        <f>L1599-N1599</f>
        <v>30933796.796045952</v>
      </c>
      <c r="N1599" s="5">
        <v>23483695.033989511</v>
      </c>
    </row>
    <row r="1600" spans="1:14" ht="11.65" customHeight="1">
      <c r="A1600" s="24">
        <v>1529</v>
      </c>
      <c r="C1600" s="67"/>
      <c r="H1600" s="46" t="s">
        <v>405</v>
      </c>
      <c r="I1600" s="6">
        <v>2385345669.3499899</v>
      </c>
      <c r="J1600" s="6">
        <v>1029388315.5185148</v>
      </c>
      <c r="K1600" s="46"/>
      <c r="L1600" s="6">
        <f>SUBTOTAL(9,L1595:L1599)</f>
        <v>2508701565.6346154</v>
      </c>
      <c r="M1600" s="6">
        <f>SUBTOTAL(9,M1595:M1599)</f>
        <v>1426079406.5196249</v>
      </c>
      <c r="N1600" s="6">
        <f>SUBTOTAL(9,N1595:N1599)</f>
        <v>1082622159.11499</v>
      </c>
    </row>
    <row r="1601" spans="1:14" ht="11.65" customHeight="1">
      <c r="A1601" s="24">
        <v>1530</v>
      </c>
      <c r="C1601" s="67"/>
      <c r="H1601" s="46"/>
      <c r="I1601" s="1"/>
      <c r="J1601" s="1"/>
      <c r="K1601" s="46"/>
      <c r="L1601" s="1"/>
      <c r="M1601" s="1"/>
      <c r="N1601" s="1"/>
    </row>
    <row r="1602" spans="1:14" ht="11.65" customHeight="1">
      <c r="A1602" s="24">
        <v>1531</v>
      </c>
      <c r="C1602" s="67">
        <v>344</v>
      </c>
      <c r="D1602" s="23" t="s">
        <v>435</v>
      </c>
      <c r="H1602" s="46"/>
      <c r="I1602" s="1"/>
      <c r="J1602" s="1"/>
      <c r="K1602" s="46"/>
      <c r="L1602" s="1"/>
      <c r="M1602" s="1"/>
      <c r="N1602" s="1"/>
    </row>
    <row r="1603" spans="1:14" ht="11.65" customHeight="1">
      <c r="A1603" s="24">
        <v>1532</v>
      </c>
      <c r="C1603" s="67"/>
      <c r="F1603" s="67" t="s">
        <v>571</v>
      </c>
      <c r="G1603" s="23" t="s">
        <v>128</v>
      </c>
      <c r="H1603" s="46"/>
      <c r="I1603" s="1">
        <v>0</v>
      </c>
      <c r="J1603" s="1">
        <v>0</v>
      </c>
      <c r="K1603" s="46"/>
      <c r="L1603" s="1">
        <v>0</v>
      </c>
      <c r="M1603" s="1">
        <f>L1603-N1603</f>
        <v>0</v>
      </c>
      <c r="N1603" s="5">
        <v>0</v>
      </c>
    </row>
    <row r="1604" spans="1:14" ht="11.65" customHeight="1">
      <c r="A1604" s="24">
        <v>1533</v>
      </c>
      <c r="C1604" s="67"/>
      <c r="F1604" s="67" t="s">
        <v>571</v>
      </c>
      <c r="G1604" s="23" t="s">
        <v>132</v>
      </c>
      <c r="H1604" s="46"/>
      <c r="I1604" s="1">
        <v>50472931.119999997</v>
      </c>
      <c r="J1604" s="1">
        <v>21781432.440798812</v>
      </c>
      <c r="K1604" s="46"/>
      <c r="L1604" s="1">
        <v>50472931.119999997</v>
      </c>
      <c r="M1604" s="1">
        <f>L1604-N1604</f>
        <v>28691498.679201186</v>
      </c>
      <c r="N1604" s="5">
        <v>21781432.440798812</v>
      </c>
    </row>
    <row r="1605" spans="1:14" ht="11.65" customHeight="1">
      <c r="A1605" s="24">
        <v>1534</v>
      </c>
      <c r="C1605" s="67"/>
      <c r="F1605" s="67" t="s">
        <v>571</v>
      </c>
      <c r="G1605" s="23" t="s">
        <v>132</v>
      </c>
      <c r="H1605" s="46"/>
      <c r="I1605" s="1">
        <v>283804769.22500002</v>
      </c>
      <c r="J1605" s="1">
        <v>122475042.96023211</v>
      </c>
      <c r="K1605" s="46"/>
      <c r="L1605" s="1">
        <v>283804769.22500002</v>
      </c>
      <c r="M1605" s="1">
        <f>L1605-N1605</f>
        <v>161329726.26476792</v>
      </c>
      <c r="N1605" s="5">
        <v>122475042.96023211</v>
      </c>
    </row>
    <row r="1606" spans="1:14" ht="11.65" customHeight="1">
      <c r="A1606" s="24">
        <v>1535</v>
      </c>
      <c r="C1606" s="67"/>
      <c r="F1606" s="67" t="s">
        <v>571</v>
      </c>
      <c r="G1606" s="23" t="s">
        <v>132</v>
      </c>
      <c r="H1606" s="46"/>
      <c r="I1606" s="1">
        <v>15873643.470000001</v>
      </c>
      <c r="J1606" s="1">
        <v>6850220.2102966001</v>
      </c>
      <c r="K1606" s="46"/>
      <c r="L1606" s="1">
        <v>15873643.470000001</v>
      </c>
      <c r="M1606" s="1">
        <f>L1606-N1606</f>
        <v>9023423.2597034015</v>
      </c>
      <c r="N1606" s="5">
        <v>6850220.2102966001</v>
      </c>
    </row>
    <row r="1607" spans="1:14" ht="11.65" customHeight="1">
      <c r="A1607" s="24">
        <v>1536</v>
      </c>
      <c r="C1607" s="67"/>
      <c r="H1607" s="46" t="s">
        <v>405</v>
      </c>
      <c r="I1607" s="6">
        <v>350151343.81500006</v>
      </c>
      <c r="J1607" s="6">
        <v>151106695.61132753</v>
      </c>
      <c r="K1607" s="46"/>
      <c r="L1607" s="6">
        <f>SUBTOTAL(9,L1603:L1606)</f>
        <v>350151343.81500006</v>
      </c>
      <c r="M1607" s="6">
        <f>SUBTOTAL(9,M1603:M1606)</f>
        <v>199044648.2036725</v>
      </c>
      <c r="N1607" s="6">
        <f>SUBTOTAL(9,N1603:N1606)</f>
        <v>151106695.61132753</v>
      </c>
    </row>
    <row r="1608" spans="1:14" ht="11.65" customHeight="1">
      <c r="A1608" s="24">
        <v>1537</v>
      </c>
      <c r="C1608" s="67"/>
      <c r="H1608" s="46"/>
      <c r="I1608" s="1"/>
      <c r="J1608" s="1"/>
      <c r="K1608" s="46"/>
      <c r="L1608" s="1"/>
      <c r="M1608" s="1"/>
      <c r="N1608" s="1"/>
    </row>
    <row r="1609" spans="1:14" ht="11.65" customHeight="1">
      <c r="A1609" s="24">
        <v>1538</v>
      </c>
      <c r="C1609" s="67">
        <v>345</v>
      </c>
      <c r="D1609" s="23" t="s">
        <v>436</v>
      </c>
      <c r="H1609" s="46"/>
      <c r="I1609" s="1"/>
      <c r="J1609" s="1"/>
      <c r="K1609" s="46"/>
      <c r="L1609" s="1"/>
      <c r="M1609" s="1"/>
      <c r="N1609" s="1"/>
    </row>
    <row r="1610" spans="1:14" ht="11.65" customHeight="1">
      <c r="A1610" s="24">
        <v>1539</v>
      </c>
      <c r="C1610" s="67"/>
      <c r="F1610" s="67" t="s">
        <v>571</v>
      </c>
      <c r="G1610" s="23" t="s">
        <v>132</v>
      </c>
      <c r="H1610" s="46"/>
      <c r="I1610" s="1">
        <v>134653339.27500001</v>
      </c>
      <c r="J1610" s="1">
        <v>58109219.085637562</v>
      </c>
      <c r="K1610" s="46"/>
      <c r="L1610" s="1">
        <v>134653339.27500001</v>
      </c>
      <c r="M1610" s="1">
        <f>L1610-N1610</f>
        <v>76544120.189362437</v>
      </c>
      <c r="N1610" s="5">
        <v>58109219.085637562</v>
      </c>
    </row>
    <row r="1611" spans="1:14" ht="11.65" customHeight="1">
      <c r="A1611" s="24">
        <v>1540</v>
      </c>
      <c r="C1611" s="67"/>
      <c r="F1611" s="67" t="s">
        <v>571</v>
      </c>
      <c r="G1611" s="23" t="s">
        <v>132</v>
      </c>
      <c r="H1611" s="46"/>
      <c r="I1611" s="1">
        <v>103506550.77</v>
      </c>
      <c r="J1611" s="1">
        <v>44667921.849371426</v>
      </c>
      <c r="K1611" s="46"/>
      <c r="L1611" s="1">
        <v>103506550.77</v>
      </c>
      <c r="M1611" s="1">
        <f>L1611-N1611</f>
        <v>58838628.92062857</v>
      </c>
      <c r="N1611" s="5">
        <v>44667921.849371426</v>
      </c>
    </row>
    <row r="1612" spans="1:14" ht="11.65" customHeight="1">
      <c r="A1612" s="24">
        <v>1541</v>
      </c>
      <c r="C1612" s="67"/>
      <c r="F1612" s="67" t="s">
        <v>571</v>
      </c>
      <c r="G1612" s="23" t="s">
        <v>132</v>
      </c>
      <c r="H1612" s="46"/>
      <c r="I1612" s="1">
        <v>156586.13</v>
      </c>
      <c r="J1612" s="1">
        <v>67574.244968104409</v>
      </c>
      <c r="K1612" s="46"/>
      <c r="L1612" s="1">
        <v>156586.13</v>
      </c>
      <c r="M1612" s="1">
        <f>L1612-N1612</f>
        <v>89011.885031895596</v>
      </c>
      <c r="N1612" s="5">
        <v>67574.244968104409</v>
      </c>
    </row>
    <row r="1613" spans="1:14" ht="11.65" customHeight="1">
      <c r="A1613" s="24">
        <v>1542</v>
      </c>
      <c r="C1613" s="67"/>
      <c r="F1613" s="67" t="s">
        <v>571</v>
      </c>
      <c r="G1613" s="23" t="s">
        <v>132</v>
      </c>
      <c r="H1613" s="46"/>
      <c r="I1613" s="1">
        <v>2919648.88</v>
      </c>
      <c r="J1613" s="1">
        <v>1259965.1619078373</v>
      </c>
      <c r="K1613" s="46"/>
      <c r="L1613" s="1">
        <v>2919648.88</v>
      </c>
      <c r="M1613" s="1">
        <f>L1613-N1613</f>
        <v>1659683.7180921626</v>
      </c>
      <c r="N1613" s="5">
        <v>1259965.1619078373</v>
      </c>
    </row>
    <row r="1614" spans="1:14" ht="11.65" customHeight="1">
      <c r="A1614" s="24">
        <v>1543</v>
      </c>
      <c r="C1614" s="67"/>
      <c r="H1614" s="46" t="s">
        <v>405</v>
      </c>
      <c r="I1614" s="6">
        <v>241236125.05500001</v>
      </c>
      <c r="J1614" s="6">
        <v>104104680.34188493</v>
      </c>
      <c r="K1614" s="46"/>
      <c r="L1614" s="6">
        <f>SUBTOTAL(9,L1610:L1613)</f>
        <v>241236125.05500001</v>
      </c>
      <c r="M1614" s="6">
        <f>SUBTOTAL(9,M1610:M1613)</f>
        <v>137131444.7131151</v>
      </c>
      <c r="N1614" s="6">
        <f>SUBTOTAL(9,N1610:N1613)</f>
        <v>104104680.34188493</v>
      </c>
    </row>
    <row r="1615" spans="1:14" ht="11.65" customHeight="1">
      <c r="A1615" s="24">
        <v>1544</v>
      </c>
      <c r="C1615" s="67"/>
      <c r="H1615" s="46"/>
      <c r="I1615" s="9"/>
      <c r="J1615" s="9"/>
      <c r="K1615" s="46"/>
      <c r="L1615" s="9"/>
      <c r="M1615" s="1"/>
      <c r="N1615" s="1"/>
    </row>
    <row r="1616" spans="1:14" ht="11.65" customHeight="1">
      <c r="A1616" s="24">
        <v>1545</v>
      </c>
      <c r="C1616" s="67"/>
      <c r="E1616" s="43"/>
      <c r="H1616" s="46"/>
      <c r="I1616" s="9"/>
      <c r="J1616" s="9"/>
      <c r="K1616" s="46"/>
      <c r="L1616" s="9"/>
      <c r="M1616" s="9"/>
      <c r="N1616" s="9"/>
    </row>
    <row r="1617" spans="1:14" ht="11.65" customHeight="1">
      <c r="A1617" s="24">
        <v>1546</v>
      </c>
      <c r="C1617" s="70"/>
      <c r="D1617" s="71"/>
      <c r="E1617" s="72"/>
      <c r="G1617" s="71"/>
      <c r="H1617" s="73"/>
      <c r="I1617" s="10"/>
      <c r="J1617" s="10"/>
      <c r="K1617" s="73"/>
      <c r="L1617" s="10"/>
      <c r="M1617" s="10"/>
      <c r="N1617" s="10"/>
    </row>
    <row r="1618" spans="1:14" ht="11.65" customHeight="1">
      <c r="A1618" s="24">
        <v>1547</v>
      </c>
      <c r="C1618" s="67">
        <v>346</v>
      </c>
      <c r="D1618" s="23" t="s">
        <v>418</v>
      </c>
      <c r="H1618" s="46"/>
      <c r="I1618" s="1"/>
      <c r="J1618" s="1"/>
      <c r="K1618" s="46"/>
      <c r="L1618" s="1"/>
      <c r="M1618" s="1"/>
      <c r="N1618" s="1"/>
    </row>
    <row r="1619" spans="1:14" ht="11.65" customHeight="1">
      <c r="A1619" s="24">
        <v>1548</v>
      </c>
      <c r="C1619" s="67"/>
      <c r="F1619" s="67" t="s">
        <v>571</v>
      </c>
      <c r="G1619" s="23" t="s">
        <v>132</v>
      </c>
      <c r="H1619" s="46"/>
      <c r="I1619" s="1">
        <v>9839540.6950000003</v>
      </c>
      <c r="J1619" s="1">
        <v>4246222.4035906773</v>
      </c>
      <c r="K1619" s="46"/>
      <c r="L1619" s="1">
        <v>9839540.6950000003</v>
      </c>
      <c r="M1619" s="1">
        <f>L1619-N1619</f>
        <v>5593318.291409323</v>
      </c>
      <c r="N1619" s="5">
        <v>4246222.4035906773</v>
      </c>
    </row>
    <row r="1620" spans="1:14" ht="11.65" customHeight="1">
      <c r="A1620" s="24">
        <v>1549</v>
      </c>
      <c r="C1620" s="67"/>
      <c r="F1620" s="67" t="s">
        <v>571</v>
      </c>
      <c r="G1620" s="23" t="s">
        <v>132</v>
      </c>
      <c r="H1620" s="46"/>
      <c r="I1620" s="1">
        <v>2424658.375</v>
      </c>
      <c r="J1620" s="1">
        <v>1046353.5882534165</v>
      </c>
      <c r="K1620" s="46"/>
      <c r="L1620" s="1">
        <v>2424658.375</v>
      </c>
      <c r="M1620" s="1">
        <f>L1620-N1620</f>
        <v>1378304.7867465834</v>
      </c>
      <c r="N1620" s="5">
        <v>1046353.5882534165</v>
      </c>
    </row>
    <row r="1621" spans="1:14" ht="11.65" customHeight="1">
      <c r="A1621" s="24">
        <v>1550</v>
      </c>
      <c r="C1621" s="67"/>
      <c r="F1621" s="67" t="s">
        <v>571</v>
      </c>
      <c r="G1621" s="23" t="s">
        <v>132</v>
      </c>
      <c r="H1621" s="46"/>
      <c r="I1621" s="1">
        <v>11813.11</v>
      </c>
      <c r="J1621" s="1">
        <v>5097.9099424397536</v>
      </c>
      <c r="K1621" s="46"/>
      <c r="L1621" s="1">
        <v>11813.11</v>
      </c>
      <c r="M1621" s="1">
        <f>L1621-N1621</f>
        <v>6715.2000575602469</v>
      </c>
      <c r="N1621" s="5">
        <v>5097.9099424397536</v>
      </c>
    </row>
    <row r="1622" spans="1:14" ht="11.65" customHeight="1">
      <c r="A1622" s="24">
        <v>1551</v>
      </c>
      <c r="C1622" s="67"/>
      <c r="H1622" s="46" t="s">
        <v>405</v>
      </c>
      <c r="I1622" s="6">
        <v>12276012.18</v>
      </c>
      <c r="J1622" s="6">
        <v>5297673.9017865332</v>
      </c>
      <c r="K1622" s="46"/>
      <c r="L1622" s="6">
        <f>SUBTOTAL(9,L1619:L1621)</f>
        <v>12276012.18</v>
      </c>
      <c r="M1622" s="6">
        <f>SUBTOTAL(9,M1619:M1621)</f>
        <v>6978338.2782134674</v>
      </c>
      <c r="N1622" s="6">
        <f>SUBTOTAL(9,N1619:N1621)</f>
        <v>5297673.9017865332</v>
      </c>
    </row>
    <row r="1623" spans="1:14" ht="11.65" customHeight="1">
      <c r="A1623" s="24">
        <v>1552</v>
      </c>
      <c r="C1623" s="67"/>
      <c r="H1623" s="46"/>
      <c r="I1623" s="1"/>
      <c r="J1623" s="1"/>
      <c r="K1623" s="46"/>
      <c r="L1623" s="1"/>
      <c r="M1623" s="1"/>
      <c r="N1623" s="1"/>
    </row>
    <row r="1624" spans="1:14" ht="11.65" customHeight="1">
      <c r="A1624" s="24">
        <v>1553</v>
      </c>
      <c r="C1624" s="67">
        <v>347</v>
      </c>
      <c r="D1624" s="23" t="s">
        <v>437</v>
      </c>
      <c r="H1624" s="46"/>
      <c r="I1624" s="1"/>
      <c r="J1624" s="1"/>
      <c r="K1624" s="46"/>
      <c r="L1624" s="1"/>
      <c r="M1624" s="1"/>
      <c r="N1624" s="1"/>
    </row>
    <row r="1625" spans="1:14" ht="11.65" customHeight="1">
      <c r="A1625" s="24">
        <v>1554</v>
      </c>
      <c r="C1625" s="67"/>
      <c r="F1625" s="67" t="s">
        <v>571</v>
      </c>
      <c r="G1625" s="23" t="s">
        <v>128</v>
      </c>
      <c r="H1625" s="46"/>
      <c r="I1625" s="1">
        <v>0</v>
      </c>
      <c r="J1625" s="1">
        <v>0</v>
      </c>
      <c r="K1625" s="46"/>
      <c r="L1625" s="1">
        <v>0</v>
      </c>
      <c r="M1625" s="1">
        <f>L1625-N1625</f>
        <v>0</v>
      </c>
      <c r="N1625" s="5">
        <v>0</v>
      </c>
    </row>
    <row r="1626" spans="1:14" ht="11.65" customHeight="1">
      <c r="A1626" s="24">
        <v>1555</v>
      </c>
      <c r="C1626" s="67"/>
      <c r="H1626" s="46" t="s">
        <v>405</v>
      </c>
      <c r="I1626" s="6">
        <v>0</v>
      </c>
      <c r="J1626" s="6">
        <v>0</v>
      </c>
      <c r="K1626" s="46"/>
      <c r="L1626" s="6">
        <f>SUBTOTAL(9,L1624:L1625)</f>
        <v>0</v>
      </c>
      <c r="M1626" s="6">
        <f>SUBTOTAL(9,M1624:M1625)</f>
        <v>0</v>
      </c>
      <c r="N1626" s="6">
        <f>SUBTOTAL(9,N1624:N1625)</f>
        <v>0</v>
      </c>
    </row>
    <row r="1627" spans="1:14" ht="11.65" customHeight="1">
      <c r="A1627" s="24">
        <v>1556</v>
      </c>
      <c r="C1627" s="67"/>
      <c r="H1627" s="46"/>
      <c r="I1627" s="1"/>
      <c r="J1627" s="1"/>
      <c r="K1627" s="46"/>
      <c r="L1627" s="1"/>
      <c r="M1627" s="1"/>
      <c r="N1627" s="1"/>
    </row>
    <row r="1628" spans="1:14" ht="11.65" customHeight="1">
      <c r="A1628" s="24">
        <v>1557</v>
      </c>
      <c r="C1628" s="67" t="s">
        <v>438</v>
      </c>
      <c r="D1628" s="23" t="s">
        <v>439</v>
      </c>
      <c r="H1628" s="46"/>
      <c r="I1628" s="1"/>
      <c r="J1628" s="1"/>
      <c r="K1628" s="46"/>
      <c r="L1628" s="1"/>
      <c r="M1628" s="1"/>
      <c r="N1628" s="1"/>
    </row>
    <row r="1629" spans="1:14" ht="11.65" customHeight="1">
      <c r="A1629" s="24">
        <v>1558</v>
      </c>
      <c r="C1629" s="67"/>
      <c r="F1629" s="67" t="s">
        <v>571</v>
      </c>
      <c r="G1629" s="23" t="s">
        <v>128</v>
      </c>
      <c r="H1629" s="46"/>
      <c r="I1629" s="1">
        <v>0</v>
      </c>
      <c r="J1629" s="1">
        <v>0</v>
      </c>
      <c r="K1629" s="46"/>
      <c r="L1629" s="1">
        <v>0</v>
      </c>
      <c r="M1629" s="1">
        <f>L1629-N1629</f>
        <v>0</v>
      </c>
      <c r="N1629" s="5">
        <v>0</v>
      </c>
    </row>
    <row r="1630" spans="1:14" ht="11.65" customHeight="1">
      <c r="A1630" s="24">
        <v>1559</v>
      </c>
      <c r="C1630" s="67"/>
      <c r="F1630" s="67" t="s">
        <v>571</v>
      </c>
      <c r="G1630" s="23" t="s">
        <v>132</v>
      </c>
      <c r="H1630" s="46"/>
      <c r="I1630" s="1">
        <v>0</v>
      </c>
      <c r="J1630" s="1">
        <v>0</v>
      </c>
      <c r="K1630" s="46"/>
      <c r="L1630" s="1">
        <v>0</v>
      </c>
      <c r="M1630" s="1">
        <f>L1630-N1630</f>
        <v>0</v>
      </c>
      <c r="N1630" s="5">
        <v>0</v>
      </c>
    </row>
    <row r="1631" spans="1:14" ht="11.65" customHeight="1">
      <c r="A1631" s="24">
        <v>1560</v>
      </c>
      <c r="C1631" s="67"/>
      <c r="H1631" s="46"/>
      <c r="I1631" s="6">
        <v>0</v>
      </c>
      <c r="J1631" s="6">
        <v>0</v>
      </c>
      <c r="K1631" s="46"/>
      <c r="L1631" s="6">
        <f>SUBTOTAL(9,L1629:L1630)</f>
        <v>0</v>
      </c>
      <c r="M1631" s="6">
        <f>SUBTOTAL(9,M1629:M1630)</f>
        <v>0</v>
      </c>
      <c r="N1631" s="6">
        <f>SUBTOTAL(9,N1629:N1630)</f>
        <v>0</v>
      </c>
    </row>
    <row r="1632" spans="1:14" ht="11.65" customHeight="1">
      <c r="A1632" s="24">
        <v>1561</v>
      </c>
      <c r="C1632" s="67"/>
      <c r="H1632" s="46"/>
      <c r="I1632" s="1"/>
      <c r="J1632" s="1"/>
      <c r="K1632" s="46"/>
      <c r="L1632" s="1"/>
      <c r="M1632" s="1"/>
      <c r="N1632" s="1"/>
    </row>
    <row r="1633" spans="1:14" ht="11.65" customHeight="1" thickBot="1">
      <c r="A1633" s="24">
        <v>1562</v>
      </c>
      <c r="C1633" s="68" t="s">
        <v>440</v>
      </c>
      <c r="H1633" s="69" t="s">
        <v>405</v>
      </c>
      <c r="I1633" s="8">
        <v>3185443479.1549902</v>
      </c>
      <c r="J1633" s="8">
        <v>1374667973.4180164</v>
      </c>
      <c r="K1633" s="69"/>
      <c r="L1633" s="8">
        <f>SUBTOTAL(9,L1576:L1631)</f>
        <v>3308799375.4396152</v>
      </c>
      <c r="M1633" s="8">
        <f>SUBTOTAL(9,M1576:M1631)</f>
        <v>1880897558.4251235</v>
      </c>
      <c r="N1633" s="8">
        <f>SUBTOTAL(9,N1576:N1631)</f>
        <v>1427901817.0144916</v>
      </c>
    </row>
    <row r="1634" spans="1:14" ht="11.65" customHeight="1" thickTop="1">
      <c r="A1634" s="24">
        <v>1563</v>
      </c>
      <c r="C1634" s="67"/>
      <c r="H1634" s="46"/>
      <c r="I1634" s="1"/>
      <c r="J1634" s="1"/>
      <c r="K1634" s="46"/>
      <c r="L1634" s="1"/>
      <c r="M1634" s="1"/>
      <c r="N1634" s="1"/>
    </row>
    <row r="1635" spans="1:14" ht="11.65" customHeight="1">
      <c r="A1635" s="24">
        <v>1564</v>
      </c>
      <c r="C1635" s="67" t="s">
        <v>441</v>
      </c>
      <c r="H1635" s="46"/>
      <c r="I1635" s="1"/>
      <c r="J1635" s="1"/>
      <c r="K1635" s="46"/>
      <c r="L1635" s="1"/>
      <c r="M1635" s="1"/>
      <c r="N1635" s="1"/>
    </row>
    <row r="1636" spans="1:14" ht="11.65" customHeight="1">
      <c r="A1636" s="24">
        <v>1565</v>
      </c>
      <c r="C1636" s="67"/>
      <c r="E1636" s="67" t="s">
        <v>128</v>
      </c>
      <c r="H1636" s="46"/>
      <c r="I1636" s="1">
        <v>0</v>
      </c>
      <c r="J1636" s="1">
        <v>0</v>
      </c>
      <c r="K1636" s="46"/>
      <c r="L1636" s="1">
        <v>0</v>
      </c>
      <c r="M1636" s="1">
        <f>L1636-N1636</f>
        <v>0</v>
      </c>
      <c r="N1636" s="5">
        <v>0</v>
      </c>
    </row>
    <row r="1637" spans="1:14" ht="11.65" customHeight="1">
      <c r="A1637" s="24">
        <v>1566</v>
      </c>
      <c r="C1637" s="67"/>
      <c r="E1637" s="23" t="s">
        <v>211</v>
      </c>
      <c r="H1637" s="46"/>
      <c r="I1637" s="1">
        <v>0</v>
      </c>
      <c r="J1637" s="1">
        <v>0</v>
      </c>
      <c r="K1637" s="46"/>
      <c r="L1637" s="1">
        <v>0</v>
      </c>
      <c r="M1637" s="1">
        <f>L1637-N1637</f>
        <v>0</v>
      </c>
      <c r="N1637" s="5">
        <v>0</v>
      </c>
    </row>
    <row r="1638" spans="1:14" ht="11.65" customHeight="1">
      <c r="A1638" s="24">
        <v>1567</v>
      </c>
      <c r="C1638" s="67"/>
      <c r="E1638" s="43" t="s">
        <v>132</v>
      </c>
      <c r="H1638" s="46"/>
      <c r="I1638" s="1">
        <v>3185443479.1549902</v>
      </c>
      <c r="J1638" s="1">
        <v>1374667973.4180164</v>
      </c>
      <c r="K1638" s="46"/>
      <c r="L1638" s="1">
        <v>3308799375.4396152</v>
      </c>
      <c r="M1638" s="1">
        <f>L1638-N1638</f>
        <v>1880897558.4251237</v>
      </c>
      <c r="N1638" s="5">
        <v>1427901817.0144916</v>
      </c>
    </row>
    <row r="1639" spans="1:14" ht="11.65" customHeight="1">
      <c r="A1639" s="24">
        <v>1568</v>
      </c>
      <c r="C1639" s="67"/>
      <c r="E1639" s="67" t="s">
        <v>213</v>
      </c>
      <c r="H1639" s="46"/>
      <c r="I1639" s="1">
        <v>0</v>
      </c>
      <c r="J1639" s="1">
        <v>0</v>
      </c>
      <c r="K1639" s="46"/>
      <c r="L1639" s="1">
        <v>0</v>
      </c>
      <c r="M1639" s="1">
        <f>L1639-N1639</f>
        <v>0</v>
      </c>
      <c r="N1639" s="5">
        <v>0</v>
      </c>
    </row>
    <row r="1640" spans="1:14" ht="11.65" customHeight="1" thickBot="1">
      <c r="A1640" s="24">
        <v>1569</v>
      </c>
      <c r="C1640" s="67" t="s">
        <v>442</v>
      </c>
      <c r="H1640" s="46" t="s">
        <v>1</v>
      </c>
      <c r="I1640" s="13">
        <v>3185443479.1549902</v>
      </c>
      <c r="J1640" s="13">
        <v>1374667973.4180164</v>
      </c>
      <c r="K1640" s="46"/>
      <c r="L1640" s="13">
        <f>SUM(L1636:L1639)</f>
        <v>3308799375.4396152</v>
      </c>
      <c r="M1640" s="13">
        <f>SUM(M1636:M1639)</f>
        <v>1880897558.4251237</v>
      </c>
      <c r="N1640" s="13">
        <f>SUM(N1636:N1639)</f>
        <v>1427901817.0144916</v>
      </c>
    </row>
    <row r="1641" spans="1:14" ht="11.65" customHeight="1" thickTop="1">
      <c r="A1641" s="24">
        <v>1570</v>
      </c>
      <c r="C1641" s="67"/>
      <c r="H1641" s="46"/>
      <c r="I1641" s="1"/>
      <c r="J1641" s="1"/>
      <c r="K1641" s="46"/>
      <c r="L1641" s="1"/>
      <c r="M1641" s="1"/>
      <c r="N1641" s="1"/>
    </row>
    <row r="1642" spans="1:14" ht="11.65" customHeight="1">
      <c r="A1642" s="24">
        <v>1571</v>
      </c>
      <c r="C1642" s="67" t="s">
        <v>443</v>
      </c>
      <c r="H1642" s="46"/>
      <c r="I1642" s="1"/>
      <c r="J1642" s="1"/>
      <c r="K1642" s="46"/>
      <c r="L1642" s="1"/>
      <c r="M1642" s="1"/>
      <c r="N1642" s="1"/>
    </row>
    <row r="1643" spans="1:14" ht="11.65" customHeight="1">
      <c r="A1643" s="24">
        <v>1572</v>
      </c>
      <c r="C1643" s="67">
        <v>103</v>
      </c>
      <c r="D1643" s="23" t="s">
        <v>443</v>
      </c>
      <c r="H1643" s="46"/>
      <c r="I1643" s="1"/>
      <c r="J1643" s="1"/>
      <c r="K1643" s="46"/>
      <c r="L1643" s="1"/>
      <c r="M1643" s="1"/>
      <c r="N1643" s="1"/>
    </row>
    <row r="1644" spans="1:14" ht="11.65" customHeight="1">
      <c r="A1644" s="24">
        <v>1573</v>
      </c>
      <c r="C1644" s="67"/>
      <c r="F1644" s="67" t="s">
        <v>571</v>
      </c>
      <c r="G1644" s="23" t="s">
        <v>132</v>
      </c>
      <c r="H1644" s="46"/>
      <c r="I1644" s="1">
        <v>0</v>
      </c>
      <c r="J1644" s="1">
        <v>0</v>
      </c>
      <c r="K1644" s="46"/>
      <c r="L1644" s="1">
        <v>0</v>
      </c>
      <c r="M1644" s="1">
        <f>L1644-N1644</f>
        <v>0</v>
      </c>
      <c r="N1644" s="5">
        <v>0</v>
      </c>
    </row>
    <row r="1645" spans="1:14" ht="11.65" customHeight="1" thickBot="1">
      <c r="A1645" s="24">
        <v>1574</v>
      </c>
      <c r="C1645" s="68" t="s">
        <v>444</v>
      </c>
      <c r="H1645" s="69" t="s">
        <v>405</v>
      </c>
      <c r="I1645" s="16">
        <v>0</v>
      </c>
      <c r="J1645" s="16">
        <v>0</v>
      </c>
      <c r="K1645" s="69"/>
      <c r="L1645" s="16">
        <f>SUBTOTAL(9,L1644)</f>
        <v>0</v>
      </c>
      <c r="M1645" s="16">
        <f>SUBTOTAL(9,M1644)</f>
        <v>0</v>
      </c>
      <c r="N1645" s="16">
        <f>SUBTOTAL(9,N1644)</f>
        <v>0</v>
      </c>
    </row>
    <row r="1646" spans="1:14" ht="11.65" customHeight="1" thickTop="1">
      <c r="A1646" s="24">
        <v>1575</v>
      </c>
      <c r="C1646" s="67"/>
      <c r="H1646" s="46"/>
      <c r="I1646" s="1"/>
      <c r="J1646" s="1"/>
      <c r="K1646" s="46"/>
      <c r="L1646" s="1"/>
      <c r="M1646" s="1"/>
      <c r="N1646" s="1"/>
    </row>
    <row r="1647" spans="1:14" ht="11.65" customHeight="1" thickBot="1">
      <c r="A1647" s="24">
        <v>1576</v>
      </c>
      <c r="C1647" s="68" t="s">
        <v>445</v>
      </c>
      <c r="H1647" s="69" t="s">
        <v>405</v>
      </c>
      <c r="I1647" s="8">
        <v>9742821826.8699837</v>
      </c>
      <c r="J1647" s="8">
        <v>4204483684.5351934</v>
      </c>
      <c r="K1647" s="69"/>
      <c r="L1647" s="8">
        <f>L1645+L1633+L1566+L1493+L1447</f>
        <v>10836921406.691965</v>
      </c>
      <c r="M1647" s="8">
        <f>M1645+M1633+M1566+M1493+M1447</f>
        <v>6160282538.1287193</v>
      </c>
      <c r="N1647" s="8">
        <f>N1645+N1633+N1566+N1493+N1447</f>
        <v>4676638868.5632458</v>
      </c>
    </row>
    <row r="1648" spans="1:14" ht="11.65" customHeight="1" thickTop="1">
      <c r="A1648" s="24">
        <v>1577</v>
      </c>
      <c r="C1648" s="67">
        <v>350</v>
      </c>
      <c r="D1648" s="23" t="s">
        <v>404</v>
      </c>
      <c r="H1648" s="46"/>
      <c r="I1648" s="1"/>
      <c r="J1648" s="1"/>
      <c r="K1648" s="46"/>
      <c r="L1648" s="1"/>
      <c r="M1648" s="1"/>
      <c r="N1648" s="1"/>
    </row>
    <row r="1649" spans="1:14" ht="11.65" customHeight="1">
      <c r="A1649" s="24">
        <v>1578</v>
      </c>
      <c r="C1649" s="67"/>
      <c r="F1649" s="67" t="s">
        <v>669</v>
      </c>
      <c r="G1649" s="23" t="s">
        <v>132</v>
      </c>
      <c r="H1649" s="46"/>
      <c r="I1649" s="1">
        <v>21128474.355</v>
      </c>
      <c r="J1649" s="1">
        <v>9117925.7183703408</v>
      </c>
      <c r="K1649" s="46"/>
      <c r="L1649" s="1">
        <v>21128474.355</v>
      </c>
      <c r="M1649" s="1">
        <f>L1649-N1649</f>
        <v>12010548.63662966</v>
      </c>
      <c r="N1649" s="5">
        <v>9117925.7183703408</v>
      </c>
    </row>
    <row r="1650" spans="1:14" ht="11.65" customHeight="1">
      <c r="A1650" s="24">
        <v>1579</v>
      </c>
      <c r="C1650" s="67"/>
      <c r="F1650" s="67" t="s">
        <v>669</v>
      </c>
      <c r="G1650" s="23" t="s">
        <v>132</v>
      </c>
      <c r="H1650" s="46"/>
      <c r="I1650" s="1">
        <v>48490458.560000002</v>
      </c>
      <c r="J1650" s="1">
        <v>20925902.730651528</v>
      </c>
      <c r="K1650" s="46"/>
      <c r="L1650" s="1">
        <v>48490458.560000002</v>
      </c>
      <c r="M1650" s="1">
        <f>L1650-N1650</f>
        <v>27564555.829348475</v>
      </c>
      <c r="N1650" s="5">
        <v>20925902.730651528</v>
      </c>
    </row>
    <row r="1651" spans="1:14" ht="11.65" customHeight="1">
      <c r="A1651" s="24">
        <v>1580</v>
      </c>
      <c r="C1651" s="67"/>
      <c r="F1651" s="67" t="s">
        <v>669</v>
      </c>
      <c r="G1651" s="23" t="s">
        <v>132</v>
      </c>
      <c r="H1651" s="46"/>
      <c r="I1651" s="1">
        <v>82643682.314999893</v>
      </c>
      <c r="J1651" s="1">
        <v>35664617.509992748</v>
      </c>
      <c r="K1651" s="46"/>
      <c r="L1651" s="1">
        <v>82215786.029999897</v>
      </c>
      <c r="M1651" s="1">
        <f>L1651-N1651</f>
        <v>46735825.797018416</v>
      </c>
      <c r="N1651" s="5">
        <v>35479960.232981481</v>
      </c>
    </row>
    <row r="1652" spans="1:14" ht="11.65" customHeight="1">
      <c r="A1652" s="24">
        <v>1581</v>
      </c>
      <c r="C1652" s="67"/>
      <c r="H1652" s="46" t="s">
        <v>405</v>
      </c>
      <c r="I1652" s="6">
        <v>152262615.2299999</v>
      </c>
      <c r="J1652" s="6">
        <v>65708445.959014617</v>
      </c>
      <c r="K1652" s="46"/>
      <c r="L1652" s="6">
        <f>SUBTOTAL(9,L1649:L1651)</f>
        <v>151834718.9449999</v>
      </c>
      <c r="M1652" s="6">
        <f>SUBTOTAL(9,M1649:M1651)</f>
        <v>86310930.262996554</v>
      </c>
      <c r="N1652" s="6">
        <f>SUBTOTAL(9,N1649:N1651)</f>
        <v>65523788.682003349</v>
      </c>
    </row>
    <row r="1653" spans="1:14" ht="11.65" customHeight="1">
      <c r="A1653" s="24">
        <v>1582</v>
      </c>
      <c r="C1653" s="67"/>
      <c r="H1653" s="46"/>
      <c r="I1653" s="1"/>
      <c r="J1653" s="1"/>
      <c r="K1653" s="46"/>
      <c r="L1653" s="1"/>
      <c r="M1653" s="1"/>
      <c r="N1653" s="1"/>
    </row>
    <row r="1654" spans="1:14" ht="11.65" customHeight="1">
      <c r="A1654" s="24">
        <v>1583</v>
      </c>
      <c r="C1654" s="67">
        <v>352</v>
      </c>
      <c r="D1654" s="23" t="s">
        <v>406</v>
      </c>
      <c r="H1654" s="46"/>
      <c r="I1654" s="1"/>
      <c r="J1654" s="1"/>
      <c r="K1654" s="46"/>
      <c r="L1654" s="1"/>
      <c r="M1654" s="1"/>
      <c r="N1654" s="1"/>
    </row>
    <row r="1655" spans="1:14" ht="11.65" customHeight="1">
      <c r="A1655" s="24">
        <v>1584</v>
      </c>
      <c r="C1655" s="67"/>
      <c r="F1655" s="67" t="s">
        <v>669</v>
      </c>
      <c r="G1655" s="23" t="s">
        <v>128</v>
      </c>
      <c r="H1655" s="46"/>
      <c r="I1655" s="1">
        <v>0</v>
      </c>
      <c r="J1655" s="1">
        <v>0</v>
      </c>
      <c r="K1655" s="46"/>
      <c r="L1655" s="1">
        <v>0</v>
      </c>
      <c r="M1655" s="1">
        <f>L1655-N1655</f>
        <v>0</v>
      </c>
      <c r="N1655" s="5">
        <v>0</v>
      </c>
    </row>
    <row r="1656" spans="1:14" ht="11.65" customHeight="1">
      <c r="A1656" s="24">
        <v>1585</v>
      </c>
      <c r="C1656" s="67"/>
      <c r="F1656" s="67" t="s">
        <v>669</v>
      </c>
      <c r="G1656" s="23" t="s">
        <v>132</v>
      </c>
      <c r="H1656" s="46"/>
      <c r="I1656" s="1">
        <v>7482302.2000000002</v>
      </c>
      <c r="J1656" s="1">
        <v>3228963.6495147208</v>
      </c>
      <c r="K1656" s="46"/>
      <c r="L1656" s="1">
        <v>7482302.2000000002</v>
      </c>
      <c r="M1656" s="1">
        <f>L1656-N1656</f>
        <v>4253338.5504852794</v>
      </c>
      <c r="N1656" s="5">
        <v>3228963.6495147208</v>
      </c>
    </row>
    <row r="1657" spans="1:14" ht="11.65" customHeight="1">
      <c r="A1657" s="24">
        <v>1586</v>
      </c>
      <c r="C1657" s="67"/>
      <c r="F1657" s="67" t="s">
        <v>669</v>
      </c>
      <c r="G1657" s="23" t="s">
        <v>132</v>
      </c>
      <c r="H1657" s="46"/>
      <c r="I1657" s="1">
        <v>18178144.23</v>
      </c>
      <c r="J1657" s="1">
        <v>7844720.1630409639</v>
      </c>
      <c r="K1657" s="46"/>
      <c r="L1657" s="1">
        <v>18178144.23</v>
      </c>
      <c r="M1657" s="1">
        <f>L1657-N1657</f>
        <v>10333424.066959037</v>
      </c>
      <c r="N1657" s="5">
        <v>7844720.1630409639</v>
      </c>
    </row>
    <row r="1658" spans="1:14" ht="11.65" customHeight="1">
      <c r="A1658" s="24">
        <v>1587</v>
      </c>
      <c r="C1658" s="67"/>
      <c r="F1658" s="67" t="s">
        <v>669</v>
      </c>
      <c r="G1658" s="23" t="s">
        <v>132</v>
      </c>
      <c r="H1658" s="46"/>
      <c r="I1658" s="1">
        <v>92161636.649999902</v>
      </c>
      <c r="J1658" s="1">
        <v>39772060.345629096</v>
      </c>
      <c r="K1658" s="46"/>
      <c r="L1658" s="1">
        <v>92161636.649999902</v>
      </c>
      <c r="M1658" s="1">
        <f>L1658-N1658</f>
        <v>52389576.304370806</v>
      </c>
      <c r="N1658" s="5">
        <v>39772060.345629096</v>
      </c>
    </row>
    <row r="1659" spans="1:14" ht="11.65" customHeight="1">
      <c r="A1659" s="24">
        <v>1588</v>
      </c>
      <c r="C1659" s="67"/>
      <c r="H1659" s="46" t="s">
        <v>405</v>
      </c>
      <c r="I1659" s="6">
        <v>117822083.07999989</v>
      </c>
      <c r="J1659" s="6">
        <v>50845744.158184782</v>
      </c>
      <c r="K1659" s="46"/>
      <c r="L1659" s="6">
        <f>SUBTOTAL(9,L1655:L1658)</f>
        <v>117822083.07999989</v>
      </c>
      <c r="M1659" s="6">
        <f>SUBTOTAL(9,M1655:M1658)</f>
        <v>66976338.92181512</v>
      </c>
      <c r="N1659" s="6">
        <f>SUBTOTAL(9,N1655:N1658)</f>
        <v>50845744.158184782</v>
      </c>
    </row>
    <row r="1660" spans="1:14" ht="11.65" customHeight="1">
      <c r="A1660" s="24">
        <v>1589</v>
      </c>
      <c r="C1660" s="67"/>
      <c r="H1660" s="46"/>
      <c r="I1660" s="1"/>
      <c r="J1660" s="1"/>
      <c r="K1660" s="46"/>
      <c r="L1660" s="1"/>
      <c r="M1660" s="1"/>
      <c r="N1660" s="1"/>
    </row>
    <row r="1661" spans="1:14" ht="11.65" customHeight="1">
      <c r="A1661" s="24">
        <v>1590</v>
      </c>
      <c r="C1661" s="67">
        <v>353</v>
      </c>
      <c r="D1661" s="23" t="s">
        <v>300</v>
      </c>
      <c r="H1661" s="46"/>
      <c r="I1661" s="1"/>
      <c r="J1661" s="1"/>
      <c r="K1661" s="46"/>
      <c r="L1661" s="1"/>
      <c r="M1661" s="1"/>
      <c r="N1661" s="1"/>
    </row>
    <row r="1662" spans="1:14" ht="11.65" customHeight="1">
      <c r="A1662" s="24">
        <v>1591</v>
      </c>
      <c r="C1662" s="67"/>
      <c r="F1662" s="67" t="s">
        <v>669</v>
      </c>
      <c r="G1662" s="23" t="s">
        <v>132</v>
      </c>
      <c r="H1662" s="46"/>
      <c r="I1662" s="1">
        <v>126470904.91</v>
      </c>
      <c r="J1662" s="1">
        <v>54578115.633397274</v>
      </c>
      <c r="K1662" s="46"/>
      <c r="L1662" s="1">
        <v>126470904.91</v>
      </c>
      <c r="M1662" s="1">
        <f>L1662-N1662</f>
        <v>71892789.276602715</v>
      </c>
      <c r="N1662" s="5">
        <v>54578115.633397274</v>
      </c>
    </row>
    <row r="1663" spans="1:14" ht="11.65" customHeight="1">
      <c r="A1663" s="24">
        <v>1592</v>
      </c>
      <c r="C1663" s="67"/>
      <c r="F1663" s="67" t="s">
        <v>669</v>
      </c>
      <c r="G1663" s="23" t="s">
        <v>132</v>
      </c>
      <c r="H1663" s="46"/>
      <c r="I1663" s="1">
        <v>185016006.644999</v>
      </c>
      <c r="J1663" s="1">
        <v>79843067.556811035</v>
      </c>
      <c r="K1663" s="46"/>
      <c r="L1663" s="1">
        <v>185016006.644999</v>
      </c>
      <c r="M1663" s="1">
        <f>L1663-N1663</f>
        <v>105172939.08818796</v>
      </c>
      <c r="N1663" s="5">
        <v>79843067.556811035</v>
      </c>
    </row>
    <row r="1664" spans="1:14" ht="11.65" customHeight="1">
      <c r="A1664" s="24">
        <v>1593</v>
      </c>
      <c r="C1664" s="67"/>
      <c r="F1664" s="67" t="s">
        <v>669</v>
      </c>
      <c r="G1664" s="23" t="s">
        <v>132</v>
      </c>
      <c r="H1664" s="46"/>
      <c r="I1664" s="1">
        <v>1158784184.615</v>
      </c>
      <c r="J1664" s="1">
        <v>500069618.9141345</v>
      </c>
      <c r="K1664" s="46"/>
      <c r="L1664" s="1">
        <v>1158784184.615</v>
      </c>
      <c r="M1664" s="1">
        <f>L1664-N1664</f>
        <v>658714565.70086551</v>
      </c>
      <c r="N1664" s="5">
        <v>500069618.9141345</v>
      </c>
    </row>
    <row r="1665" spans="1:14" ht="11.65" customHeight="1">
      <c r="A1665" s="24">
        <v>1594</v>
      </c>
      <c r="C1665" s="67"/>
      <c r="H1665" s="46" t="s">
        <v>405</v>
      </c>
      <c r="I1665" s="6">
        <v>1470271096.1699991</v>
      </c>
      <c r="J1665" s="6">
        <v>634490802.10434282</v>
      </c>
      <c r="K1665" s="46"/>
      <c r="L1665" s="6">
        <f>SUBTOTAL(9,L1662:L1664)</f>
        <v>1470271096.1699991</v>
      </c>
      <c r="M1665" s="6">
        <f>SUBTOTAL(9,M1662:M1664)</f>
        <v>835780294.06565619</v>
      </c>
      <c r="N1665" s="6">
        <f>SUBTOTAL(9,N1662:N1664)</f>
        <v>634490802.10434282</v>
      </c>
    </row>
    <row r="1666" spans="1:14" ht="11.65" customHeight="1">
      <c r="A1666" s="24">
        <v>1595</v>
      </c>
      <c r="C1666" s="67"/>
      <c r="H1666" s="46"/>
      <c r="I1666" s="1"/>
      <c r="J1666" s="1"/>
      <c r="K1666" s="46"/>
      <c r="L1666" s="1"/>
      <c r="M1666" s="1"/>
      <c r="N1666" s="1"/>
    </row>
    <row r="1667" spans="1:14" ht="11.65" customHeight="1">
      <c r="A1667" s="24">
        <v>1596</v>
      </c>
      <c r="C1667" s="67">
        <v>354</v>
      </c>
      <c r="D1667" s="23" t="s">
        <v>446</v>
      </c>
      <c r="H1667" s="46"/>
      <c r="I1667" s="1"/>
      <c r="J1667" s="1"/>
      <c r="K1667" s="46"/>
      <c r="L1667" s="1"/>
      <c r="M1667" s="1"/>
      <c r="N1667" s="1"/>
    </row>
    <row r="1668" spans="1:14" ht="11.65" customHeight="1">
      <c r="A1668" s="24">
        <v>1597</v>
      </c>
      <c r="C1668" s="67"/>
      <c r="F1668" s="67" t="s">
        <v>669</v>
      </c>
      <c r="G1668" s="23" t="s">
        <v>132</v>
      </c>
      <c r="H1668" s="46"/>
      <c r="I1668" s="1">
        <v>155879652.69</v>
      </c>
      <c r="J1668" s="1">
        <v>67269366.938292012</v>
      </c>
      <c r="K1668" s="46"/>
      <c r="L1668" s="1">
        <v>155879652.69</v>
      </c>
      <c r="M1668" s="1">
        <f>L1668-N1668</f>
        <v>88610285.751707986</v>
      </c>
      <c r="N1668" s="5">
        <v>67269366.938292012</v>
      </c>
    </row>
    <row r="1669" spans="1:14" ht="11.65" customHeight="1">
      <c r="A1669" s="24">
        <v>1598</v>
      </c>
      <c r="C1669" s="67"/>
      <c r="F1669" s="67" t="s">
        <v>669</v>
      </c>
      <c r="G1669" s="23" t="s">
        <v>132</v>
      </c>
      <c r="H1669" s="46"/>
      <c r="I1669" s="1">
        <v>130223653.395</v>
      </c>
      <c r="J1669" s="1">
        <v>56197602.27266138</v>
      </c>
      <c r="K1669" s="46"/>
      <c r="L1669" s="1">
        <v>130223653.395</v>
      </c>
      <c r="M1669" s="1">
        <f>L1669-N1669</f>
        <v>74026051.122338623</v>
      </c>
      <c r="N1669" s="5">
        <v>56197602.27266138</v>
      </c>
    </row>
    <row r="1670" spans="1:14" ht="11.65" customHeight="1">
      <c r="A1670" s="24">
        <v>1599</v>
      </c>
      <c r="C1670" s="67"/>
      <c r="F1670" s="67" t="s">
        <v>669</v>
      </c>
      <c r="G1670" s="23" t="s">
        <v>132</v>
      </c>
      <c r="H1670" s="46"/>
      <c r="I1670" s="1">
        <v>497078278.25</v>
      </c>
      <c r="J1670" s="1">
        <v>214512545.54147971</v>
      </c>
      <c r="K1670" s="46"/>
      <c r="L1670" s="1">
        <v>497078278.25</v>
      </c>
      <c r="M1670" s="1">
        <f>L1670-N1670</f>
        <v>282565732.70852029</v>
      </c>
      <c r="N1670" s="5">
        <v>214512545.54147971</v>
      </c>
    </row>
    <row r="1671" spans="1:14" ht="11.65" customHeight="1">
      <c r="A1671" s="24">
        <v>1600</v>
      </c>
      <c r="C1671" s="67"/>
      <c r="H1671" s="46" t="s">
        <v>405</v>
      </c>
      <c r="I1671" s="6">
        <v>783181584.33500004</v>
      </c>
      <c r="J1671" s="6">
        <v>337979514.75243306</v>
      </c>
      <c r="K1671" s="46"/>
      <c r="L1671" s="6">
        <f>SUBTOTAL(9,L1668:L1670)</f>
        <v>783181584.33500004</v>
      </c>
      <c r="M1671" s="6">
        <f>SUBTOTAL(9,M1668:M1670)</f>
        <v>445202069.58256692</v>
      </c>
      <c r="N1671" s="6">
        <f>SUBTOTAL(9,N1668:N1670)</f>
        <v>337979514.75243306</v>
      </c>
    </row>
    <row r="1672" spans="1:14" ht="11.65" customHeight="1">
      <c r="A1672" s="24">
        <v>1601</v>
      </c>
      <c r="C1672" s="67"/>
      <c r="H1672" s="46"/>
      <c r="I1672" s="1"/>
      <c r="J1672" s="1"/>
      <c r="K1672" s="46"/>
      <c r="L1672" s="1"/>
      <c r="M1672" s="1"/>
      <c r="N1672" s="1"/>
    </row>
    <row r="1673" spans="1:14" ht="11.65" customHeight="1">
      <c r="A1673" s="24">
        <v>1602</v>
      </c>
      <c r="C1673" s="67">
        <v>355</v>
      </c>
      <c r="D1673" s="23" t="s">
        <v>447</v>
      </c>
      <c r="H1673" s="46"/>
      <c r="I1673" s="1"/>
      <c r="J1673" s="1"/>
      <c r="K1673" s="46"/>
      <c r="L1673" s="1"/>
      <c r="M1673" s="1"/>
      <c r="N1673" s="1"/>
    </row>
    <row r="1674" spans="1:14" ht="11.65" customHeight="1">
      <c r="A1674" s="24">
        <v>1603</v>
      </c>
      <c r="C1674" s="67"/>
      <c r="F1674" s="67" t="s">
        <v>669</v>
      </c>
      <c r="G1674" s="23" t="s">
        <v>132</v>
      </c>
      <c r="H1674" s="46"/>
      <c r="I1674" s="1">
        <v>66196230.125</v>
      </c>
      <c r="J1674" s="1">
        <v>28566771.976750191</v>
      </c>
      <c r="K1674" s="46"/>
      <c r="L1674" s="1">
        <v>52790103.181862593</v>
      </c>
      <c r="M1674" s="1">
        <f>L1674-N1674</f>
        <v>30008702.528415889</v>
      </c>
      <c r="N1674" s="5">
        <v>22781400.653446704</v>
      </c>
    </row>
    <row r="1675" spans="1:14" ht="11.65" customHeight="1">
      <c r="A1675" s="24">
        <v>1604</v>
      </c>
      <c r="C1675" s="67"/>
      <c r="F1675" s="67" t="s">
        <v>669</v>
      </c>
      <c r="G1675" s="23" t="s">
        <v>132</v>
      </c>
      <c r="H1675" s="46"/>
      <c r="I1675" s="1">
        <v>117028449.035</v>
      </c>
      <c r="J1675" s="1">
        <v>50503253.917370655</v>
      </c>
      <c r="K1675" s="46"/>
      <c r="L1675" s="1">
        <v>112778313.63071552</v>
      </c>
      <c r="M1675" s="1">
        <f>L1675-N1675</f>
        <v>64109192.091204464</v>
      </c>
      <c r="N1675" s="5">
        <v>48669121.539511055</v>
      </c>
    </row>
    <row r="1676" spans="1:14" ht="11.65" customHeight="1">
      <c r="A1676" s="24">
        <v>1605</v>
      </c>
      <c r="C1676" s="67"/>
      <c r="F1676" s="67" t="s">
        <v>669</v>
      </c>
      <c r="G1676" s="23" t="s">
        <v>132</v>
      </c>
      <c r="H1676" s="46"/>
      <c r="I1676" s="1">
        <v>416540260.33999997</v>
      </c>
      <c r="J1676" s="1">
        <v>179756620.78942204</v>
      </c>
      <c r="K1676" s="46"/>
      <c r="L1676" s="1">
        <v>1083317257.1507456</v>
      </c>
      <c r="M1676" s="1">
        <f>L1676-N1676</f>
        <v>615815150.08111286</v>
      </c>
      <c r="N1676" s="5">
        <v>467502107.06963277</v>
      </c>
    </row>
    <row r="1677" spans="1:14" ht="11.65" customHeight="1">
      <c r="A1677" s="24">
        <v>1606</v>
      </c>
      <c r="C1677" s="67"/>
      <c r="H1677" s="46" t="s">
        <v>405</v>
      </c>
      <c r="I1677" s="6">
        <v>599764939.5</v>
      </c>
      <c r="J1677" s="6">
        <v>258826646.68354288</v>
      </c>
      <c r="K1677" s="46"/>
      <c r="L1677" s="6">
        <f>SUBTOTAL(9,L1674:L1676)</f>
        <v>1248885673.9633238</v>
      </c>
      <c r="M1677" s="6">
        <f>SUBTOTAL(9,M1674:M1676)</f>
        <v>709933044.70073318</v>
      </c>
      <c r="N1677" s="6">
        <f>SUBTOTAL(9,N1674:N1676)</f>
        <v>538952629.26259053</v>
      </c>
    </row>
    <row r="1678" spans="1:14" ht="11.65" customHeight="1">
      <c r="A1678" s="24">
        <v>1607</v>
      </c>
      <c r="C1678" s="67"/>
      <c r="H1678" s="46"/>
      <c r="I1678" s="9"/>
      <c r="J1678" s="9"/>
      <c r="K1678" s="46"/>
      <c r="L1678" s="9"/>
      <c r="M1678" s="1"/>
      <c r="N1678" s="1"/>
    </row>
    <row r="1679" spans="1:14" ht="11.65" customHeight="1">
      <c r="A1679" s="24">
        <v>1608</v>
      </c>
      <c r="C1679" s="67">
        <v>356</v>
      </c>
      <c r="D1679" s="23" t="s">
        <v>448</v>
      </c>
      <c r="H1679" s="46"/>
      <c r="I1679" s="1"/>
      <c r="J1679" s="1"/>
      <c r="K1679" s="46"/>
      <c r="L1679" s="1"/>
      <c r="M1679" s="1"/>
      <c r="N1679" s="1"/>
    </row>
    <row r="1680" spans="1:14" ht="11.65" customHeight="1">
      <c r="A1680" s="24">
        <v>1609</v>
      </c>
      <c r="C1680" s="67"/>
      <c r="F1680" s="67" t="s">
        <v>669</v>
      </c>
      <c r="G1680" s="23" t="s">
        <v>132</v>
      </c>
      <c r="H1680" s="46"/>
      <c r="I1680" s="1">
        <v>190534686.44999999</v>
      </c>
      <c r="J1680" s="1">
        <v>82224636.224761814</v>
      </c>
      <c r="K1680" s="46"/>
      <c r="L1680" s="1">
        <v>190534686.44999999</v>
      </c>
      <c r="M1680" s="1">
        <f>L1680-N1680</f>
        <v>108310050.22523817</v>
      </c>
      <c r="N1680" s="5">
        <v>82224636.224761814</v>
      </c>
    </row>
    <row r="1681" spans="1:14" ht="11.65" customHeight="1">
      <c r="A1681" s="24">
        <v>1610</v>
      </c>
      <c r="C1681" s="67"/>
      <c r="F1681" s="67" t="s">
        <v>669</v>
      </c>
      <c r="G1681" s="23" t="s">
        <v>132</v>
      </c>
      <c r="H1681" s="46"/>
      <c r="I1681" s="1">
        <v>157846257.565</v>
      </c>
      <c r="J1681" s="1">
        <v>68118048.999587715</v>
      </c>
      <c r="K1681" s="46"/>
      <c r="L1681" s="1">
        <v>157846257.565</v>
      </c>
      <c r="M1681" s="1">
        <f>L1681-N1681</f>
        <v>89728208.565412283</v>
      </c>
      <c r="N1681" s="5">
        <v>68118048.999587715</v>
      </c>
    </row>
    <row r="1682" spans="1:14" ht="11.65" customHeight="1">
      <c r="A1682" s="24">
        <v>1611</v>
      </c>
      <c r="C1682" s="67"/>
      <c r="F1682" s="67" t="s">
        <v>669</v>
      </c>
      <c r="G1682" s="23" t="s">
        <v>132</v>
      </c>
      <c r="H1682" s="46"/>
      <c r="I1682" s="1">
        <v>482983382.08499902</v>
      </c>
      <c r="J1682" s="1">
        <v>208429938.05731893</v>
      </c>
      <c r="K1682" s="46"/>
      <c r="L1682" s="1">
        <v>482983382.08499902</v>
      </c>
      <c r="M1682" s="1">
        <f>L1682-N1682</f>
        <v>274553444.0276801</v>
      </c>
      <c r="N1682" s="5">
        <v>208429938.05731893</v>
      </c>
    </row>
    <row r="1683" spans="1:14" ht="11.65" customHeight="1">
      <c r="A1683" s="24">
        <v>1612</v>
      </c>
      <c r="C1683" s="67"/>
      <c r="H1683" s="46" t="s">
        <v>405</v>
      </c>
      <c r="I1683" s="6">
        <v>831364326.09999895</v>
      </c>
      <c r="J1683" s="6">
        <v>358772623.28166842</v>
      </c>
      <c r="K1683" s="46"/>
      <c r="L1683" s="6">
        <f>SUBTOTAL(9,L1680:L1682)</f>
        <v>831364326.09999895</v>
      </c>
      <c r="M1683" s="6">
        <f>SUBTOTAL(9,M1680:M1682)</f>
        <v>472591702.81833053</v>
      </c>
      <c r="N1683" s="6">
        <f>SUBTOTAL(9,N1680:N1682)</f>
        <v>358772623.28166842</v>
      </c>
    </row>
    <row r="1684" spans="1:14" ht="11.65" customHeight="1">
      <c r="A1684" s="24">
        <v>1613</v>
      </c>
      <c r="C1684" s="67"/>
      <c r="H1684" s="46"/>
      <c r="I1684" s="1"/>
      <c r="J1684" s="1"/>
      <c r="K1684" s="46"/>
      <c r="L1684" s="1"/>
      <c r="M1684" s="1"/>
      <c r="N1684" s="1"/>
    </row>
    <row r="1685" spans="1:14" ht="11.65" customHeight="1">
      <c r="A1685" s="24">
        <v>1614</v>
      </c>
      <c r="C1685" s="67">
        <v>357</v>
      </c>
      <c r="D1685" s="23" t="s">
        <v>449</v>
      </c>
      <c r="H1685" s="46"/>
      <c r="I1685" s="1"/>
      <c r="J1685" s="1"/>
      <c r="K1685" s="46"/>
      <c r="L1685" s="1"/>
      <c r="M1685" s="1"/>
      <c r="N1685" s="1"/>
    </row>
    <row r="1686" spans="1:14" ht="11.65" customHeight="1">
      <c r="A1686" s="24">
        <v>1615</v>
      </c>
      <c r="C1686" s="67"/>
      <c r="F1686" s="67" t="s">
        <v>669</v>
      </c>
      <c r="G1686" s="23" t="s">
        <v>132</v>
      </c>
      <c r="H1686" s="46"/>
      <c r="I1686" s="1">
        <v>6370.99</v>
      </c>
      <c r="J1686" s="1">
        <v>2749.380414148708</v>
      </c>
      <c r="K1686" s="46"/>
      <c r="L1686" s="1">
        <v>6370.99</v>
      </c>
      <c r="M1686" s="1">
        <f>L1686-N1686</f>
        <v>3621.6095858512917</v>
      </c>
      <c r="N1686" s="5">
        <v>2749.380414148708</v>
      </c>
    </row>
    <row r="1687" spans="1:14" ht="11.65" customHeight="1">
      <c r="A1687" s="24">
        <v>1616</v>
      </c>
      <c r="C1687" s="67"/>
      <c r="F1687" s="67" t="s">
        <v>669</v>
      </c>
      <c r="G1687" s="23" t="s">
        <v>132</v>
      </c>
      <c r="H1687" s="46"/>
      <c r="I1687" s="1">
        <v>91650.59</v>
      </c>
      <c r="J1687" s="1">
        <v>39551.519793811232</v>
      </c>
      <c r="K1687" s="46"/>
      <c r="L1687" s="1">
        <v>91650.59</v>
      </c>
      <c r="M1687" s="1">
        <f>L1687-N1687</f>
        <v>52099.070206188764</v>
      </c>
      <c r="N1687" s="5">
        <v>39551.519793811232</v>
      </c>
    </row>
    <row r="1688" spans="1:14" ht="11.65" customHeight="1">
      <c r="A1688" s="24">
        <v>1617</v>
      </c>
      <c r="C1688" s="67"/>
      <c r="F1688" s="67" t="s">
        <v>669</v>
      </c>
      <c r="G1688" s="23" t="s">
        <v>132</v>
      </c>
      <c r="H1688" s="46"/>
      <c r="I1688" s="1">
        <v>3168001.51</v>
      </c>
      <c r="J1688" s="1">
        <v>1367140.9472605565</v>
      </c>
      <c r="K1688" s="46"/>
      <c r="L1688" s="1">
        <v>3168001.51</v>
      </c>
      <c r="M1688" s="1">
        <f>L1688-N1688</f>
        <v>1800860.5627394433</v>
      </c>
      <c r="N1688" s="5">
        <v>1367140.9472605565</v>
      </c>
    </row>
    <row r="1689" spans="1:14" ht="11.65" customHeight="1">
      <c r="A1689" s="24">
        <v>1618</v>
      </c>
      <c r="C1689" s="67"/>
      <c r="H1689" s="46" t="s">
        <v>405</v>
      </c>
      <c r="I1689" s="6">
        <v>3266023.09</v>
      </c>
      <c r="J1689" s="6">
        <v>1409441.8474685166</v>
      </c>
      <c r="K1689" s="46"/>
      <c r="L1689" s="6">
        <f>SUBTOTAL(9,L1686:L1688)</f>
        <v>3266023.09</v>
      </c>
      <c r="M1689" s="6">
        <f>SUBTOTAL(9,M1686:M1688)</f>
        <v>1856581.2425314833</v>
      </c>
      <c r="N1689" s="6">
        <f>SUBTOTAL(9,N1686:N1688)</f>
        <v>1409441.8474685166</v>
      </c>
    </row>
    <row r="1690" spans="1:14" ht="11.65" customHeight="1">
      <c r="A1690" s="24">
        <v>1619</v>
      </c>
      <c r="C1690" s="67"/>
      <c r="H1690" s="46"/>
      <c r="I1690" s="1"/>
      <c r="J1690" s="1"/>
      <c r="K1690" s="46"/>
      <c r="L1690" s="1"/>
      <c r="M1690" s="1"/>
      <c r="N1690" s="1"/>
    </row>
    <row r="1691" spans="1:14" ht="11.65" customHeight="1">
      <c r="A1691" s="24">
        <v>1620</v>
      </c>
      <c r="C1691" s="67">
        <v>358</v>
      </c>
      <c r="D1691" s="23" t="s">
        <v>450</v>
      </c>
      <c r="H1691" s="46"/>
      <c r="I1691" s="1"/>
      <c r="J1691" s="1"/>
      <c r="K1691" s="46"/>
      <c r="L1691" s="1"/>
      <c r="M1691" s="1"/>
      <c r="N1691" s="1"/>
    </row>
    <row r="1692" spans="1:14" ht="11.65" customHeight="1">
      <c r="A1692" s="24">
        <v>1621</v>
      </c>
      <c r="C1692" s="67"/>
      <c r="F1692" s="67" t="s">
        <v>669</v>
      </c>
      <c r="G1692" s="23" t="s">
        <v>132</v>
      </c>
      <c r="H1692" s="46"/>
      <c r="I1692" s="1">
        <v>0</v>
      </c>
      <c r="J1692" s="1">
        <v>0</v>
      </c>
      <c r="K1692" s="46"/>
      <c r="L1692" s="1">
        <v>0</v>
      </c>
      <c r="M1692" s="1">
        <f>L1692-N1692</f>
        <v>0</v>
      </c>
      <c r="N1692" s="5">
        <v>0</v>
      </c>
    </row>
    <row r="1693" spans="1:14" ht="11.65" customHeight="1">
      <c r="A1693" s="24">
        <v>1622</v>
      </c>
      <c r="C1693" s="67"/>
      <c r="F1693" s="67" t="s">
        <v>669</v>
      </c>
      <c r="G1693" s="23" t="s">
        <v>132</v>
      </c>
      <c r="H1693" s="46"/>
      <c r="I1693" s="1">
        <v>1087552.1399999999</v>
      </c>
      <c r="J1693" s="1">
        <v>469329.65725601726</v>
      </c>
      <c r="K1693" s="46"/>
      <c r="L1693" s="1">
        <v>1087552.1399999999</v>
      </c>
      <c r="M1693" s="1">
        <f>L1693-N1693</f>
        <v>618222.48274398269</v>
      </c>
      <c r="N1693" s="5">
        <v>469329.65725601726</v>
      </c>
    </row>
    <row r="1694" spans="1:14" ht="11.65" customHeight="1">
      <c r="A1694" s="24">
        <v>1623</v>
      </c>
      <c r="C1694" s="67"/>
      <c r="F1694" s="67" t="s">
        <v>669</v>
      </c>
      <c r="G1694" s="23" t="s">
        <v>132</v>
      </c>
      <c r="H1694" s="46"/>
      <c r="I1694" s="1">
        <v>6414857.1050000004</v>
      </c>
      <c r="J1694" s="1">
        <v>2768311.123396785</v>
      </c>
      <c r="K1694" s="46"/>
      <c r="L1694" s="1">
        <v>6414857.1050000004</v>
      </c>
      <c r="M1694" s="1">
        <f>L1694-N1694</f>
        <v>3646545.9816032154</v>
      </c>
      <c r="N1694" s="5">
        <v>2768311.123396785</v>
      </c>
    </row>
    <row r="1695" spans="1:14" ht="11.65" customHeight="1">
      <c r="A1695" s="24">
        <v>1624</v>
      </c>
      <c r="C1695" s="67"/>
      <c r="H1695" s="46" t="s">
        <v>405</v>
      </c>
      <c r="I1695" s="6">
        <v>7502409.2450000001</v>
      </c>
      <c r="J1695" s="6">
        <v>3237640.7806528024</v>
      </c>
      <c r="K1695" s="46"/>
      <c r="L1695" s="6">
        <f>SUBTOTAL(9,L1692:L1694)</f>
        <v>7502409.2450000001</v>
      </c>
      <c r="M1695" s="6">
        <f>SUBTOTAL(9,M1692:M1694)</f>
        <v>4264768.4643471986</v>
      </c>
      <c r="N1695" s="6">
        <f>SUBTOTAL(9,N1692:N1694)</f>
        <v>3237640.7806528024</v>
      </c>
    </row>
    <row r="1696" spans="1:14" ht="11.65" customHeight="1">
      <c r="A1696" s="24">
        <v>1625</v>
      </c>
      <c r="C1696" s="67"/>
      <c r="H1696" s="46"/>
      <c r="I1696" s="1"/>
      <c r="J1696" s="1"/>
      <c r="K1696" s="46"/>
      <c r="L1696" s="1"/>
      <c r="M1696" s="1"/>
      <c r="N1696" s="1"/>
    </row>
    <row r="1697" spans="1:14" ht="11.65" customHeight="1">
      <c r="A1697" s="24">
        <v>1626</v>
      </c>
      <c r="C1697" s="67">
        <v>359</v>
      </c>
      <c r="D1697" s="23" t="s">
        <v>451</v>
      </c>
      <c r="H1697" s="46"/>
      <c r="I1697" s="1"/>
      <c r="J1697" s="1"/>
      <c r="K1697" s="46"/>
      <c r="L1697" s="1"/>
      <c r="M1697" s="1"/>
      <c r="N1697" s="1"/>
    </row>
    <row r="1698" spans="1:14" ht="11.65" customHeight="1">
      <c r="A1698" s="24">
        <v>1627</v>
      </c>
      <c r="C1698" s="67"/>
      <c r="F1698" s="67" t="s">
        <v>669</v>
      </c>
      <c r="G1698" s="23" t="s">
        <v>132</v>
      </c>
      <c r="H1698" s="46"/>
      <c r="I1698" s="1">
        <v>1863031.54</v>
      </c>
      <c r="J1698" s="1">
        <v>803985.31892489328</v>
      </c>
      <c r="K1698" s="46"/>
      <c r="L1698" s="1">
        <v>1863031.54</v>
      </c>
      <c r="M1698" s="1">
        <f>L1698-N1698</f>
        <v>1059046.2210751069</v>
      </c>
      <c r="N1698" s="5">
        <v>803985.31892489328</v>
      </c>
    </row>
    <row r="1699" spans="1:14" ht="11.65" customHeight="1">
      <c r="A1699" s="24">
        <v>1628</v>
      </c>
      <c r="C1699" s="67"/>
      <c r="F1699" s="67" t="s">
        <v>669</v>
      </c>
      <c r="G1699" s="23" t="s">
        <v>132</v>
      </c>
      <c r="H1699" s="46"/>
      <c r="I1699" s="1">
        <v>440513.21</v>
      </c>
      <c r="J1699" s="1">
        <v>190102.07075317603</v>
      </c>
      <c r="K1699" s="46"/>
      <c r="L1699" s="1">
        <v>440513.21</v>
      </c>
      <c r="M1699" s="1">
        <f>L1699-N1699</f>
        <v>250411.13924682399</v>
      </c>
      <c r="N1699" s="5">
        <v>190102.07075317603</v>
      </c>
    </row>
    <row r="1700" spans="1:14" ht="11.65" customHeight="1">
      <c r="A1700" s="24">
        <v>1629</v>
      </c>
      <c r="C1700" s="67"/>
      <c r="F1700" s="67" t="s">
        <v>669</v>
      </c>
      <c r="G1700" s="23" t="s">
        <v>132</v>
      </c>
      <c r="H1700" s="46"/>
      <c r="I1700" s="1">
        <v>9273695.0950000007</v>
      </c>
      <c r="J1700" s="1">
        <v>4002033.5396822072</v>
      </c>
      <c r="K1700" s="46"/>
      <c r="L1700" s="1">
        <v>9273695.0950000007</v>
      </c>
      <c r="M1700" s="1">
        <f>L1700-N1700</f>
        <v>5271661.555317793</v>
      </c>
      <c r="N1700" s="5">
        <v>4002033.5396822072</v>
      </c>
    </row>
    <row r="1701" spans="1:14" ht="11.65" customHeight="1">
      <c r="A1701" s="24">
        <v>1630</v>
      </c>
      <c r="C1701" s="67"/>
      <c r="H1701" s="46" t="s">
        <v>405</v>
      </c>
      <c r="I1701" s="6">
        <v>11577239.845000001</v>
      </c>
      <c r="J1701" s="6">
        <v>4996120.9293602761</v>
      </c>
      <c r="K1701" s="46"/>
      <c r="L1701" s="6">
        <f>SUBTOTAL(9,L1698:L1700)</f>
        <v>11577239.845000001</v>
      </c>
      <c r="M1701" s="6">
        <f>SUBTOTAL(9,M1698:M1700)</f>
        <v>6581118.9156397237</v>
      </c>
      <c r="N1701" s="6">
        <f>SUBTOTAL(9,N1698:N1700)</f>
        <v>4996120.9293602761</v>
      </c>
    </row>
    <row r="1702" spans="1:14" ht="11.65" customHeight="1">
      <c r="A1702" s="24">
        <v>1631</v>
      </c>
      <c r="C1702" s="67"/>
      <c r="H1702" s="46"/>
      <c r="I1702" s="1"/>
      <c r="J1702" s="1"/>
      <c r="K1702" s="46"/>
      <c r="L1702" s="1"/>
      <c r="M1702" s="1"/>
      <c r="N1702" s="1"/>
    </row>
    <row r="1703" spans="1:14" ht="11.65" customHeight="1">
      <c r="A1703" s="24">
        <v>1632</v>
      </c>
      <c r="C1703" s="67" t="s">
        <v>452</v>
      </c>
      <c r="D1703" s="23" t="s">
        <v>453</v>
      </c>
      <c r="H1703" s="46"/>
      <c r="I1703" s="1"/>
      <c r="J1703" s="1"/>
      <c r="K1703" s="46"/>
      <c r="L1703" s="1"/>
      <c r="M1703" s="1"/>
      <c r="N1703" s="1"/>
    </row>
    <row r="1704" spans="1:14" ht="11.65" customHeight="1">
      <c r="A1704" s="24">
        <v>1633</v>
      </c>
      <c r="C1704" s="67"/>
      <c r="F1704" s="67" t="s">
        <v>669</v>
      </c>
      <c r="G1704" s="23" t="s">
        <v>132</v>
      </c>
      <c r="H1704" s="46"/>
      <c r="I1704" s="1">
        <v>70590244.519999906</v>
      </c>
      <c r="J1704" s="1">
        <v>30462994.874149218</v>
      </c>
      <c r="K1704" s="46"/>
      <c r="L1704" s="1">
        <v>70590244.519999906</v>
      </c>
      <c r="M1704" s="1">
        <f>L1704-N1704</f>
        <v>40127249.645850688</v>
      </c>
      <c r="N1704" s="5">
        <v>30462994.874149218</v>
      </c>
    </row>
    <row r="1705" spans="1:14" ht="11.65" customHeight="1">
      <c r="A1705" s="24">
        <v>1634</v>
      </c>
      <c r="C1705" s="67"/>
      <c r="H1705" s="46" t="s">
        <v>405</v>
      </c>
      <c r="I1705" s="6">
        <v>70590244.519999906</v>
      </c>
      <c r="J1705" s="6">
        <v>30462994.874149218</v>
      </c>
      <c r="K1705" s="46"/>
      <c r="L1705" s="6">
        <f>SUBTOTAL(9,L1704:L1704)</f>
        <v>70590244.519999906</v>
      </c>
      <c r="M1705" s="6">
        <f>SUBTOTAL(9,M1704:M1704)</f>
        <v>40127249.645850688</v>
      </c>
      <c r="N1705" s="6">
        <f>SUBTOTAL(9,N1704:N1704)</f>
        <v>30462994.874149218</v>
      </c>
    </row>
    <row r="1706" spans="1:14" ht="11.65" customHeight="1">
      <c r="A1706" s="24">
        <v>1635</v>
      </c>
      <c r="C1706" s="67"/>
      <c r="H1706" s="46"/>
      <c r="I1706" s="1"/>
      <c r="J1706" s="1"/>
      <c r="K1706" s="46"/>
      <c r="L1706" s="1"/>
      <c r="M1706" s="1"/>
      <c r="N1706" s="1"/>
    </row>
    <row r="1707" spans="1:14" ht="11.65" customHeight="1">
      <c r="A1707" s="24">
        <v>1636</v>
      </c>
      <c r="C1707" s="67" t="s">
        <v>454</v>
      </c>
      <c r="D1707" s="23" t="s">
        <v>455</v>
      </c>
      <c r="H1707" s="46"/>
      <c r="I1707" s="1"/>
      <c r="J1707" s="1"/>
      <c r="K1707" s="46"/>
      <c r="L1707" s="1"/>
      <c r="M1707" s="1"/>
      <c r="N1707" s="1"/>
    </row>
    <row r="1708" spans="1:14" ht="11.65" customHeight="1">
      <c r="A1708" s="24">
        <v>1637</v>
      </c>
      <c r="C1708" s="67"/>
      <c r="F1708" s="67" t="s">
        <v>669</v>
      </c>
      <c r="G1708" s="23" t="s">
        <v>132</v>
      </c>
      <c r="H1708" s="46"/>
      <c r="I1708" s="1">
        <v>0</v>
      </c>
      <c r="J1708" s="1">
        <v>0</v>
      </c>
      <c r="K1708" s="46"/>
      <c r="L1708" s="1">
        <v>0</v>
      </c>
      <c r="M1708" s="1">
        <f>L1708-N1708</f>
        <v>0</v>
      </c>
      <c r="N1708" s="5">
        <v>0</v>
      </c>
    </row>
    <row r="1709" spans="1:14" ht="11.65" customHeight="1">
      <c r="A1709" s="24">
        <v>1638</v>
      </c>
      <c r="C1709" s="67"/>
      <c r="H1709" s="46" t="s">
        <v>405</v>
      </c>
      <c r="I1709" s="6">
        <v>0</v>
      </c>
      <c r="J1709" s="6">
        <v>0</v>
      </c>
      <c r="K1709" s="46"/>
      <c r="L1709" s="6">
        <f>SUBTOTAL(9,L1708:L1708)</f>
        <v>0</v>
      </c>
      <c r="M1709" s="6">
        <f>SUBTOTAL(9,M1708:M1708)</f>
        <v>0</v>
      </c>
      <c r="N1709" s="6">
        <f>SUBTOTAL(9,N1708:N1708)</f>
        <v>0</v>
      </c>
    </row>
    <row r="1710" spans="1:14" ht="11.65" customHeight="1">
      <c r="A1710" s="24">
        <v>1639</v>
      </c>
      <c r="C1710" s="67"/>
      <c r="H1710" s="46"/>
      <c r="I1710" s="9"/>
      <c r="J1710" s="9"/>
      <c r="K1710" s="46"/>
      <c r="L1710" s="9"/>
      <c r="M1710" s="1"/>
      <c r="N1710" s="1"/>
    </row>
    <row r="1711" spans="1:14" ht="11.65" customHeight="1" thickBot="1">
      <c r="A1711" s="24">
        <v>1640</v>
      </c>
      <c r="C1711" s="68" t="s">
        <v>456</v>
      </c>
      <c r="H1711" s="69" t="s">
        <v>405</v>
      </c>
      <c r="I1711" s="8">
        <v>4047602561.1149974</v>
      </c>
      <c r="J1711" s="8">
        <v>1746729975.3708174</v>
      </c>
      <c r="K1711" s="46"/>
      <c r="L1711" s="8">
        <f>SUBTOTAL(9,L1649:L1709)</f>
        <v>4696295399.2933207</v>
      </c>
      <c r="M1711" s="8">
        <f>SUBTOTAL(9,M1649:M1709)</f>
        <v>2669624098.6204672</v>
      </c>
      <c r="N1711" s="8">
        <f>SUBTOTAL(9,N1649:N1709)</f>
        <v>2026671300.6728539</v>
      </c>
    </row>
    <row r="1712" spans="1:14" ht="11.65" customHeight="1" thickTop="1">
      <c r="A1712" s="24">
        <v>1641</v>
      </c>
      <c r="C1712" s="67" t="s">
        <v>457</v>
      </c>
      <c r="H1712" s="46"/>
      <c r="I1712" s="1"/>
      <c r="J1712" s="1"/>
      <c r="K1712" s="46"/>
      <c r="L1712" s="1"/>
      <c r="M1712" s="1"/>
      <c r="N1712" s="1"/>
    </row>
    <row r="1713" spans="1:14" ht="11.65" customHeight="1">
      <c r="A1713" s="24">
        <v>1642</v>
      </c>
      <c r="C1713" s="67"/>
      <c r="E1713" s="23" t="s">
        <v>133</v>
      </c>
      <c r="H1713" s="46"/>
      <c r="I1713" s="1">
        <v>0</v>
      </c>
      <c r="J1713" s="1">
        <v>0</v>
      </c>
      <c r="K1713" s="46"/>
      <c r="L1713" s="1">
        <v>0</v>
      </c>
      <c r="M1713" s="1">
        <f>L1713-N1713</f>
        <v>0</v>
      </c>
      <c r="N1713" s="5">
        <v>0</v>
      </c>
    </row>
    <row r="1714" spans="1:14" ht="11.65" customHeight="1">
      <c r="A1714" s="24">
        <v>1643</v>
      </c>
      <c r="C1714" s="67"/>
      <c r="E1714" s="23" t="s">
        <v>211</v>
      </c>
      <c r="H1714" s="46"/>
      <c r="I1714" s="1">
        <v>0</v>
      </c>
      <c r="J1714" s="1">
        <v>0</v>
      </c>
      <c r="K1714" s="46"/>
      <c r="L1714" s="1">
        <v>0</v>
      </c>
      <c r="M1714" s="1">
        <f>L1714-N1714</f>
        <v>0</v>
      </c>
      <c r="N1714" s="5">
        <v>0</v>
      </c>
    </row>
    <row r="1715" spans="1:14" ht="11.65" customHeight="1">
      <c r="A1715" s="24">
        <v>1644</v>
      </c>
      <c r="C1715" s="67"/>
      <c r="E1715" s="43" t="s">
        <v>132</v>
      </c>
      <c r="H1715" s="46"/>
      <c r="I1715" s="1">
        <v>4047602561.1149974</v>
      </c>
      <c r="J1715" s="1">
        <v>1746729975.3708174</v>
      </c>
      <c r="K1715" s="46"/>
      <c r="L1715" s="1">
        <v>4696295399.2933207</v>
      </c>
      <c r="M1715" s="1">
        <f>L1715-N1715</f>
        <v>2669624098.6204667</v>
      </c>
      <c r="N1715" s="5">
        <v>2026671300.6728539</v>
      </c>
    </row>
    <row r="1716" spans="1:14" ht="11.65" customHeight="1" thickBot="1">
      <c r="A1716" s="24">
        <v>1645</v>
      </c>
      <c r="C1716" s="67" t="s">
        <v>458</v>
      </c>
      <c r="H1716" s="46" t="s">
        <v>1</v>
      </c>
      <c r="I1716" s="13">
        <v>4047602561.1149974</v>
      </c>
      <c r="J1716" s="13">
        <v>1746729975.3708174</v>
      </c>
      <c r="K1716" s="46"/>
      <c r="L1716" s="13">
        <f>SUM(L1713:L1715)</f>
        <v>4696295399.2933207</v>
      </c>
      <c r="M1716" s="13">
        <f>SUM(M1713:M1715)</f>
        <v>2669624098.6204667</v>
      </c>
      <c r="N1716" s="13">
        <f>SUM(N1713:N1715)</f>
        <v>2026671300.6728539</v>
      </c>
    </row>
    <row r="1717" spans="1:14" ht="11.65" customHeight="1" thickTop="1">
      <c r="A1717" s="24">
        <v>1646</v>
      </c>
      <c r="C1717" s="67">
        <v>360</v>
      </c>
      <c r="D1717" s="23" t="s">
        <v>404</v>
      </c>
      <c r="H1717" s="46"/>
      <c r="I1717" s="1"/>
      <c r="J1717" s="1"/>
      <c r="K1717" s="46"/>
      <c r="L1717" s="1"/>
      <c r="M1717" s="1"/>
      <c r="N1717" s="1"/>
    </row>
    <row r="1718" spans="1:14" ht="11.65" customHeight="1">
      <c r="A1718" s="24">
        <v>1647</v>
      </c>
      <c r="C1718" s="67"/>
      <c r="F1718" s="67" t="s">
        <v>668</v>
      </c>
      <c r="G1718" s="23" t="s">
        <v>128</v>
      </c>
      <c r="H1718" s="46"/>
      <c r="I1718" s="1">
        <v>52981331.414999999</v>
      </c>
      <c r="J1718" s="1">
        <v>31482263.75</v>
      </c>
      <c r="K1718" s="46"/>
      <c r="L1718" s="1">
        <v>55934427.61529579</v>
      </c>
      <c r="M1718" s="1">
        <f>L1718-N1718</f>
        <v>23138118.86929493</v>
      </c>
      <c r="N1718" s="5">
        <v>32796308.74600086</v>
      </c>
    </row>
    <row r="1719" spans="1:14" ht="11.65" customHeight="1">
      <c r="A1719" s="24">
        <v>1648</v>
      </c>
      <c r="C1719" s="67"/>
      <c r="H1719" s="46" t="s">
        <v>405</v>
      </c>
      <c r="I1719" s="6">
        <v>52981331.414999999</v>
      </c>
      <c r="J1719" s="6">
        <v>31482263.75</v>
      </c>
      <c r="K1719" s="46"/>
      <c r="L1719" s="6">
        <f>SUBTOTAL(9,L1718:L1718)</f>
        <v>55934427.61529579</v>
      </c>
      <c r="M1719" s="6">
        <f>SUBTOTAL(9,M1718:M1718)</f>
        <v>23138118.86929493</v>
      </c>
      <c r="N1719" s="6">
        <f>SUBTOTAL(9,N1718:N1718)</f>
        <v>32796308.74600086</v>
      </c>
    </row>
    <row r="1720" spans="1:14" ht="11.65" customHeight="1">
      <c r="A1720" s="24">
        <v>1649</v>
      </c>
      <c r="C1720" s="67"/>
      <c r="H1720" s="46"/>
      <c r="I1720" s="1"/>
      <c r="J1720" s="1"/>
      <c r="K1720" s="46"/>
      <c r="L1720" s="1"/>
      <c r="M1720" s="1"/>
      <c r="N1720" s="1"/>
    </row>
    <row r="1721" spans="1:14" ht="11.65" customHeight="1">
      <c r="A1721" s="24">
        <v>1650</v>
      </c>
      <c r="C1721" s="67">
        <v>361</v>
      </c>
      <c r="D1721" s="23" t="s">
        <v>406</v>
      </c>
      <c r="H1721" s="46"/>
      <c r="I1721" s="1"/>
      <c r="J1721" s="1"/>
      <c r="K1721" s="46"/>
      <c r="L1721" s="1"/>
      <c r="M1721" s="1"/>
      <c r="N1721" s="1"/>
    </row>
    <row r="1722" spans="1:14" ht="11.65" customHeight="1">
      <c r="A1722" s="24">
        <v>1651</v>
      </c>
      <c r="C1722" s="67"/>
      <c r="F1722" s="67" t="s">
        <v>668</v>
      </c>
      <c r="G1722" s="23" t="s">
        <v>128</v>
      </c>
      <c r="H1722" s="46"/>
      <c r="I1722" s="1">
        <v>74163677.019999906</v>
      </c>
      <c r="J1722" s="1">
        <v>39826113.390000001</v>
      </c>
      <c r="K1722" s="46"/>
      <c r="L1722" s="1">
        <v>78297443.895207554</v>
      </c>
      <c r="M1722" s="1">
        <f>L1722-N1722</f>
        <v>36631920.168200366</v>
      </c>
      <c r="N1722" s="5">
        <v>41665523.727007188</v>
      </c>
    </row>
    <row r="1723" spans="1:14" ht="11.65" customHeight="1">
      <c r="A1723" s="24">
        <v>1652</v>
      </c>
      <c r="C1723" s="67"/>
      <c r="H1723" s="46" t="s">
        <v>405</v>
      </c>
      <c r="I1723" s="6">
        <v>74163677.019999906</v>
      </c>
      <c r="J1723" s="6">
        <v>39826113.390000001</v>
      </c>
      <c r="K1723" s="46"/>
      <c r="L1723" s="6">
        <f>SUBTOTAL(9,L1722:L1722)</f>
        <v>78297443.895207554</v>
      </c>
      <c r="M1723" s="6">
        <f>SUBTOTAL(9,M1722:M1722)</f>
        <v>36631920.168200366</v>
      </c>
      <c r="N1723" s="6">
        <f>SUBTOTAL(9,N1722:N1722)</f>
        <v>41665523.727007188</v>
      </c>
    </row>
    <row r="1724" spans="1:14" ht="11.65" customHeight="1">
      <c r="A1724" s="24">
        <v>1653</v>
      </c>
      <c r="C1724" s="67"/>
      <c r="H1724" s="46"/>
      <c r="I1724" s="1"/>
      <c r="J1724" s="1"/>
      <c r="K1724" s="46"/>
      <c r="L1724" s="1"/>
      <c r="M1724" s="1"/>
      <c r="N1724" s="1"/>
    </row>
    <row r="1725" spans="1:14" ht="11.65" customHeight="1">
      <c r="A1725" s="24">
        <v>1654</v>
      </c>
      <c r="C1725" s="67">
        <v>362</v>
      </c>
      <c r="D1725" s="23" t="s">
        <v>300</v>
      </c>
      <c r="H1725" s="46"/>
      <c r="I1725" s="1"/>
      <c r="J1725" s="1"/>
      <c r="K1725" s="46"/>
      <c r="L1725" s="1"/>
      <c r="M1725" s="1"/>
      <c r="N1725" s="1"/>
    </row>
    <row r="1726" spans="1:14" ht="11.65" customHeight="1">
      <c r="A1726" s="24">
        <v>1655</v>
      </c>
      <c r="C1726" s="67"/>
      <c r="F1726" s="67" t="s">
        <v>668</v>
      </c>
      <c r="G1726" s="23" t="s">
        <v>128</v>
      </c>
      <c r="H1726" s="46"/>
      <c r="I1726" s="1">
        <v>815459098.89999878</v>
      </c>
      <c r="J1726" s="1">
        <v>407299838.28499901</v>
      </c>
      <c r="K1726" s="46"/>
      <c r="L1726" s="1">
        <v>860911508.3080498</v>
      </c>
      <c r="M1726" s="1">
        <f>L1726-N1726</f>
        <v>433386622.44998175</v>
      </c>
      <c r="N1726" s="5">
        <v>427524885.85806805</v>
      </c>
    </row>
    <row r="1727" spans="1:14" ht="11.65" customHeight="1">
      <c r="A1727" s="24">
        <v>1656</v>
      </c>
      <c r="C1727" s="67"/>
      <c r="H1727" s="46" t="s">
        <v>405</v>
      </c>
      <c r="I1727" s="6">
        <v>815459098.89999878</v>
      </c>
      <c r="J1727" s="6">
        <v>407299838.28499901</v>
      </c>
      <c r="K1727" s="46"/>
      <c r="L1727" s="6">
        <f>SUBTOTAL(9,L1726:L1726)</f>
        <v>860911508.3080498</v>
      </c>
      <c r="M1727" s="6">
        <f>SUBTOTAL(9,M1726:M1726)</f>
        <v>433386622.44998175</v>
      </c>
      <c r="N1727" s="6">
        <f>SUBTOTAL(9,N1726:N1726)</f>
        <v>427524885.85806805</v>
      </c>
    </row>
    <row r="1728" spans="1:14" ht="11.65" customHeight="1">
      <c r="A1728" s="24">
        <v>1657</v>
      </c>
      <c r="C1728" s="67"/>
      <c r="H1728" s="46"/>
      <c r="I1728" s="1"/>
      <c r="J1728" s="1"/>
      <c r="K1728" s="46"/>
      <c r="L1728" s="1"/>
      <c r="M1728" s="1"/>
      <c r="N1728" s="1"/>
    </row>
    <row r="1729" spans="1:14" ht="11.65" customHeight="1">
      <c r="A1729" s="24">
        <v>1658</v>
      </c>
      <c r="C1729" s="67">
        <v>363</v>
      </c>
      <c r="D1729" s="23" t="s">
        <v>301</v>
      </c>
      <c r="H1729" s="46"/>
      <c r="I1729" s="1"/>
      <c r="J1729" s="1"/>
      <c r="K1729" s="46"/>
      <c r="L1729" s="1"/>
      <c r="M1729" s="1"/>
      <c r="N1729" s="1"/>
    </row>
    <row r="1730" spans="1:14" ht="11.65" customHeight="1">
      <c r="A1730" s="24">
        <v>1659</v>
      </c>
      <c r="C1730" s="67"/>
      <c r="F1730" s="67" t="s">
        <v>668</v>
      </c>
      <c r="G1730" s="23" t="s">
        <v>128</v>
      </c>
      <c r="H1730" s="46"/>
      <c r="I1730" s="1">
        <v>32369.384999999998</v>
      </c>
      <c r="J1730" s="1">
        <v>32369.384999999998</v>
      </c>
      <c r="K1730" s="46"/>
      <c r="L1730" s="1">
        <v>34173.117068096006</v>
      </c>
      <c r="M1730" s="1">
        <f>L1730-N1730</f>
        <v>1001.3919629719894</v>
      </c>
      <c r="N1730" s="5">
        <v>33171.725105124016</v>
      </c>
    </row>
    <row r="1731" spans="1:14" ht="11.65" customHeight="1">
      <c r="A1731" s="24">
        <v>1660</v>
      </c>
      <c r="C1731" s="67"/>
      <c r="H1731" s="46" t="s">
        <v>405</v>
      </c>
      <c r="I1731" s="6">
        <v>32369.384999999998</v>
      </c>
      <c r="J1731" s="6">
        <v>32369.384999999998</v>
      </c>
      <c r="K1731" s="46"/>
      <c r="L1731" s="6">
        <f>SUBTOTAL(9,L1730:L1730)</f>
        <v>34173.117068096006</v>
      </c>
      <c r="M1731" s="6">
        <f>SUBTOTAL(9,M1730:M1730)</f>
        <v>1001.3919629719894</v>
      </c>
      <c r="N1731" s="6">
        <f>SUBTOTAL(9,N1730:N1730)</f>
        <v>33171.725105124016</v>
      </c>
    </row>
    <row r="1732" spans="1:14" ht="11.65" customHeight="1">
      <c r="A1732" s="24">
        <v>1661</v>
      </c>
      <c r="C1732" s="67"/>
      <c r="H1732" s="46"/>
      <c r="I1732" s="1"/>
      <c r="J1732" s="1"/>
      <c r="K1732" s="46"/>
      <c r="L1732" s="1"/>
      <c r="M1732" s="1"/>
      <c r="N1732" s="1"/>
    </row>
    <row r="1733" spans="1:14" ht="11.65" customHeight="1">
      <c r="A1733" s="24">
        <v>1662</v>
      </c>
      <c r="C1733" s="67">
        <v>364</v>
      </c>
      <c r="D1733" s="23" t="s">
        <v>459</v>
      </c>
      <c r="H1733" s="46"/>
      <c r="I1733" s="1"/>
      <c r="J1733" s="1"/>
      <c r="K1733" s="46"/>
      <c r="L1733" s="1"/>
      <c r="M1733" s="1"/>
      <c r="N1733" s="1"/>
    </row>
    <row r="1734" spans="1:14" ht="11.65" customHeight="1">
      <c r="A1734" s="24">
        <v>1663</v>
      </c>
      <c r="C1734" s="67"/>
      <c r="F1734" s="67" t="s">
        <v>668</v>
      </c>
      <c r="G1734" s="23" t="s">
        <v>128</v>
      </c>
      <c r="H1734" s="46"/>
      <c r="I1734" s="1">
        <v>935839955.57999766</v>
      </c>
      <c r="J1734" s="1">
        <v>301342862.65499902</v>
      </c>
      <c r="K1734" s="46"/>
      <c r="L1734" s="1">
        <v>988002204.86854315</v>
      </c>
      <c r="M1734" s="1">
        <f>L1734-N1734</f>
        <v>663448604.0564543</v>
      </c>
      <c r="N1734" s="5">
        <v>324553600.81208885</v>
      </c>
    </row>
    <row r="1735" spans="1:14" ht="11.65" customHeight="1">
      <c r="A1735" s="24">
        <v>1664</v>
      </c>
      <c r="C1735" s="67"/>
      <c r="H1735" s="46" t="s">
        <v>405</v>
      </c>
      <c r="I1735" s="6">
        <v>935839955.57999766</v>
      </c>
      <c r="J1735" s="6">
        <v>301342862.65499902</v>
      </c>
      <c r="K1735" s="46"/>
      <c r="L1735" s="6">
        <f>SUBTOTAL(9,L1734:L1734)</f>
        <v>988002204.86854315</v>
      </c>
      <c r="M1735" s="6">
        <f>SUBTOTAL(9,M1734:M1734)</f>
        <v>663448604.0564543</v>
      </c>
      <c r="N1735" s="6">
        <f>SUBTOTAL(9,N1734:N1734)</f>
        <v>324553600.81208885</v>
      </c>
    </row>
    <row r="1736" spans="1:14" ht="11.65" customHeight="1">
      <c r="A1736" s="24">
        <v>1665</v>
      </c>
      <c r="C1736" s="67"/>
      <c r="H1736" s="46"/>
      <c r="I1736" s="9"/>
      <c r="J1736" s="9"/>
      <c r="K1736" s="46"/>
      <c r="L1736" s="9"/>
      <c r="M1736" s="1"/>
      <c r="N1736" s="1"/>
    </row>
    <row r="1737" spans="1:14" ht="11.65" customHeight="1">
      <c r="A1737" s="24">
        <v>1666</v>
      </c>
      <c r="C1737" s="67">
        <v>365</v>
      </c>
      <c r="D1737" s="23" t="s">
        <v>460</v>
      </c>
      <c r="H1737" s="46"/>
      <c r="I1737" s="1"/>
      <c r="J1737" s="1"/>
      <c r="K1737" s="46"/>
      <c r="L1737" s="1"/>
      <c r="M1737" s="1"/>
      <c r="N1737" s="1"/>
    </row>
    <row r="1738" spans="1:14" ht="11.65" customHeight="1">
      <c r="A1738" s="24">
        <v>1667</v>
      </c>
      <c r="C1738" s="67"/>
      <c r="F1738" s="67" t="s">
        <v>668</v>
      </c>
      <c r="G1738" s="23" t="s">
        <v>128</v>
      </c>
      <c r="H1738" s="46"/>
      <c r="I1738" s="1">
        <v>646394580.5249989</v>
      </c>
      <c r="J1738" s="1">
        <v>202422236.16499999</v>
      </c>
      <c r="K1738" s="46"/>
      <c r="L1738" s="1">
        <v>682423599.21250844</v>
      </c>
      <c r="M1738" s="1">
        <f>L1738-N1738</f>
        <v>463969460.08667666</v>
      </c>
      <c r="N1738" s="5">
        <v>218454139.12583178</v>
      </c>
    </row>
    <row r="1739" spans="1:14" ht="11.65" customHeight="1">
      <c r="A1739" s="24">
        <v>1668</v>
      </c>
      <c r="C1739" s="67"/>
      <c r="H1739" s="46" t="s">
        <v>405</v>
      </c>
      <c r="I1739" s="6">
        <v>646394580.5249989</v>
      </c>
      <c r="J1739" s="6">
        <v>202422236.16499999</v>
      </c>
      <c r="K1739" s="46"/>
      <c r="L1739" s="6">
        <f>SUBTOTAL(9,L1738:L1738)</f>
        <v>682423599.21250844</v>
      </c>
      <c r="M1739" s="6">
        <f>SUBTOTAL(9,M1738:M1738)</f>
        <v>463969460.08667666</v>
      </c>
      <c r="N1739" s="6">
        <f>SUBTOTAL(9,N1738:N1738)</f>
        <v>218454139.12583178</v>
      </c>
    </row>
    <row r="1740" spans="1:14" ht="11.65" customHeight="1">
      <c r="A1740" s="24">
        <v>1669</v>
      </c>
      <c r="C1740" s="67"/>
      <c r="H1740" s="46"/>
      <c r="I1740" s="1"/>
      <c r="J1740" s="1"/>
      <c r="K1740" s="46"/>
      <c r="L1740" s="1"/>
      <c r="M1740" s="1"/>
      <c r="N1740" s="1"/>
    </row>
    <row r="1741" spans="1:14" ht="11.65" customHeight="1">
      <c r="A1741" s="24">
        <v>1670</v>
      </c>
      <c r="C1741" s="67">
        <v>366</v>
      </c>
      <c r="D1741" s="23" t="s">
        <v>449</v>
      </c>
      <c r="H1741" s="46"/>
      <c r="I1741" s="1"/>
      <c r="J1741" s="1"/>
      <c r="K1741" s="46"/>
      <c r="L1741" s="1"/>
      <c r="M1741" s="1"/>
      <c r="N1741" s="1"/>
    </row>
    <row r="1742" spans="1:14" ht="11.65" customHeight="1">
      <c r="A1742" s="24">
        <v>1671</v>
      </c>
      <c r="C1742" s="67"/>
      <c r="F1742" s="67" t="s">
        <v>668</v>
      </c>
      <c r="G1742" s="23" t="s">
        <v>128</v>
      </c>
      <c r="H1742" s="46"/>
      <c r="I1742" s="1">
        <v>299707579.47999984</v>
      </c>
      <c r="J1742" s="1">
        <v>162202141.72</v>
      </c>
      <c r="K1742" s="46"/>
      <c r="L1742" s="1">
        <v>316412809.23780948</v>
      </c>
      <c r="M1742" s="1">
        <f>L1742-N1742</f>
        <v>146777308.73725376</v>
      </c>
      <c r="N1742" s="5">
        <v>169635500.50055572</v>
      </c>
    </row>
    <row r="1743" spans="1:14" ht="11.65" customHeight="1">
      <c r="A1743" s="24">
        <v>1672</v>
      </c>
      <c r="C1743" s="67"/>
      <c r="H1743" s="46" t="s">
        <v>405</v>
      </c>
      <c r="I1743" s="6">
        <v>299707579.47999984</v>
      </c>
      <c r="J1743" s="6">
        <v>162202141.72</v>
      </c>
      <c r="K1743" s="46"/>
      <c r="L1743" s="6">
        <f>SUBTOTAL(9,L1742:L1742)</f>
        <v>316412809.23780948</v>
      </c>
      <c r="M1743" s="6">
        <f>SUBTOTAL(9,M1742:M1742)</f>
        <v>146777308.73725376</v>
      </c>
      <c r="N1743" s="6">
        <f>SUBTOTAL(9,N1742:N1742)</f>
        <v>169635500.50055572</v>
      </c>
    </row>
    <row r="1744" spans="1:14" ht="11.65" customHeight="1">
      <c r="A1744" s="24">
        <v>1673</v>
      </c>
      <c r="C1744" s="67"/>
      <c r="H1744" s="46"/>
      <c r="I1744" s="1"/>
      <c r="J1744" s="1"/>
      <c r="K1744" s="46"/>
      <c r="L1744" s="1"/>
      <c r="M1744" s="1"/>
      <c r="N1744" s="1"/>
    </row>
    <row r="1745" spans="1:14" ht="11.65" customHeight="1">
      <c r="A1745" s="24">
        <v>1674</v>
      </c>
      <c r="C1745" s="67"/>
      <c r="H1745" s="46"/>
      <c r="I1745" s="9"/>
      <c r="J1745" s="9"/>
      <c r="K1745" s="46"/>
      <c r="L1745" s="9"/>
      <c r="M1745" s="1"/>
      <c r="N1745" s="1"/>
    </row>
    <row r="1746" spans="1:14" ht="11.65" customHeight="1">
      <c r="A1746" s="24">
        <v>1675</v>
      </c>
      <c r="C1746" s="67"/>
      <c r="E1746" s="43"/>
      <c r="H1746" s="46"/>
      <c r="I1746" s="9"/>
      <c r="J1746" s="9"/>
      <c r="K1746" s="46"/>
      <c r="L1746" s="9"/>
      <c r="M1746" s="9"/>
      <c r="N1746" s="9"/>
    </row>
    <row r="1747" spans="1:14" ht="11.65" customHeight="1">
      <c r="A1747" s="24">
        <v>1676</v>
      </c>
      <c r="C1747" s="70"/>
      <c r="D1747" s="71"/>
      <c r="E1747" s="72"/>
      <c r="G1747" s="71"/>
      <c r="H1747" s="73"/>
      <c r="I1747" s="10"/>
      <c r="J1747" s="10"/>
      <c r="K1747" s="73"/>
      <c r="L1747" s="10"/>
      <c r="M1747" s="10"/>
      <c r="N1747" s="10"/>
    </row>
    <row r="1748" spans="1:14" ht="11.65" customHeight="1">
      <c r="A1748" s="24">
        <v>1677</v>
      </c>
      <c r="C1748" s="67">
        <v>367</v>
      </c>
      <c r="D1748" s="23" t="s">
        <v>450</v>
      </c>
      <c r="H1748" s="46"/>
      <c r="I1748" s="1"/>
      <c r="J1748" s="1"/>
      <c r="K1748" s="46"/>
      <c r="L1748" s="1"/>
      <c r="M1748" s="1"/>
      <c r="N1748" s="1"/>
    </row>
    <row r="1749" spans="1:14" ht="11.65" customHeight="1">
      <c r="A1749" s="24">
        <v>1678</v>
      </c>
      <c r="C1749" s="67"/>
      <c r="F1749" s="67" t="s">
        <v>668</v>
      </c>
      <c r="G1749" s="23" t="s">
        <v>128</v>
      </c>
      <c r="H1749" s="46"/>
      <c r="I1749" s="1">
        <v>715566597.43499863</v>
      </c>
      <c r="J1749" s="1">
        <v>453706249.63999897</v>
      </c>
      <c r="K1749" s="46"/>
      <c r="L1749" s="1">
        <v>755451155.70311368</v>
      </c>
      <c r="M1749" s="1">
        <f>L1749-N1749</f>
        <v>283997396.10909706</v>
      </c>
      <c r="N1749" s="5">
        <v>471453759.59401661</v>
      </c>
    </row>
    <row r="1750" spans="1:14" ht="11.65" customHeight="1">
      <c r="A1750" s="24">
        <v>1679</v>
      </c>
      <c r="C1750" s="67"/>
      <c r="H1750" s="46" t="s">
        <v>405</v>
      </c>
      <c r="I1750" s="6">
        <v>715566597.43499863</v>
      </c>
      <c r="J1750" s="6">
        <v>453706249.63999897</v>
      </c>
      <c r="K1750" s="46"/>
      <c r="L1750" s="6">
        <f>SUBTOTAL(9,L1749:L1749)</f>
        <v>755451155.70311368</v>
      </c>
      <c r="M1750" s="6">
        <f>SUBTOTAL(9,M1749:M1749)</f>
        <v>283997396.10909706</v>
      </c>
      <c r="N1750" s="6">
        <f>SUBTOTAL(9,N1749:N1749)</f>
        <v>471453759.59401661</v>
      </c>
    </row>
    <row r="1751" spans="1:14" ht="11.65" customHeight="1">
      <c r="A1751" s="24">
        <v>1680</v>
      </c>
      <c r="C1751" s="67"/>
      <c r="H1751" s="46"/>
      <c r="I1751" s="1"/>
      <c r="J1751" s="1"/>
      <c r="K1751" s="46"/>
      <c r="L1751" s="1"/>
      <c r="M1751" s="1"/>
      <c r="N1751" s="1"/>
    </row>
    <row r="1752" spans="1:14" ht="11.65" customHeight="1">
      <c r="A1752" s="24">
        <v>1681</v>
      </c>
      <c r="C1752" s="67">
        <v>368</v>
      </c>
      <c r="D1752" s="23" t="s">
        <v>461</v>
      </c>
      <c r="H1752" s="46"/>
      <c r="I1752" s="1"/>
      <c r="J1752" s="1"/>
      <c r="K1752" s="46"/>
      <c r="L1752" s="1"/>
      <c r="M1752" s="1"/>
      <c r="N1752" s="1"/>
    </row>
    <row r="1753" spans="1:14" ht="11.65" customHeight="1">
      <c r="A1753" s="24">
        <v>1682</v>
      </c>
      <c r="C1753" s="67"/>
      <c r="F1753" s="67" t="s">
        <v>668</v>
      </c>
      <c r="G1753" s="23" t="s">
        <v>128</v>
      </c>
      <c r="H1753" s="46"/>
      <c r="I1753" s="1">
        <v>1090640850.4649978</v>
      </c>
      <c r="J1753" s="1">
        <v>406544092.40499902</v>
      </c>
      <c r="K1753" s="46"/>
      <c r="L1753" s="1">
        <v>1151431458.5032794</v>
      </c>
      <c r="M1753" s="1">
        <f>L1753-N1753</f>
        <v>717837250.26102722</v>
      </c>
      <c r="N1753" s="5">
        <v>433594208.24225223</v>
      </c>
    </row>
    <row r="1754" spans="1:14" ht="11.65" customHeight="1">
      <c r="A1754" s="24">
        <v>1683</v>
      </c>
      <c r="C1754" s="67"/>
      <c r="H1754" s="46" t="s">
        <v>405</v>
      </c>
      <c r="I1754" s="6">
        <v>1090640850.4649978</v>
      </c>
      <c r="J1754" s="6">
        <v>406544092.40499902</v>
      </c>
      <c r="K1754" s="46"/>
      <c r="L1754" s="6">
        <f>SUBTOTAL(9,L1753:L1753)</f>
        <v>1151431458.5032794</v>
      </c>
      <c r="M1754" s="6">
        <f>SUBTOTAL(9,M1753:M1753)</f>
        <v>717837250.26102722</v>
      </c>
      <c r="N1754" s="6">
        <f>SUBTOTAL(9,N1753:N1753)</f>
        <v>433594208.24225223</v>
      </c>
    </row>
    <row r="1755" spans="1:14" ht="11.65" customHeight="1">
      <c r="A1755" s="24">
        <v>1684</v>
      </c>
      <c r="C1755" s="67"/>
      <c r="H1755" s="46"/>
      <c r="I1755" s="1"/>
      <c r="J1755" s="1"/>
      <c r="K1755" s="46"/>
      <c r="L1755" s="1"/>
      <c r="M1755" s="1"/>
      <c r="N1755" s="1"/>
    </row>
    <row r="1756" spans="1:14" ht="11.65" customHeight="1">
      <c r="A1756" s="24">
        <v>1685</v>
      </c>
      <c r="C1756" s="67">
        <v>369</v>
      </c>
      <c r="D1756" s="23" t="s">
        <v>307</v>
      </c>
      <c r="H1756" s="46"/>
      <c r="I1756" s="1"/>
      <c r="J1756" s="1"/>
      <c r="K1756" s="46"/>
      <c r="L1756" s="1"/>
      <c r="M1756" s="1"/>
      <c r="N1756" s="1"/>
    </row>
    <row r="1757" spans="1:14" ht="11.65" customHeight="1">
      <c r="A1757" s="24">
        <v>1686</v>
      </c>
      <c r="C1757" s="67"/>
      <c r="F1757" s="67" t="s">
        <v>668</v>
      </c>
      <c r="G1757" s="23" t="s">
        <v>128</v>
      </c>
      <c r="H1757" s="46"/>
      <c r="I1757" s="1">
        <v>581571747.84999967</v>
      </c>
      <c r="J1757" s="1">
        <v>214874627.98500001</v>
      </c>
      <c r="K1757" s="46"/>
      <c r="L1757" s="1">
        <v>613987643.65530932</v>
      </c>
      <c r="M1757" s="1">
        <f>L1757-N1757</f>
        <v>384688851.06991947</v>
      </c>
      <c r="N1757" s="5">
        <v>229298792.58538985</v>
      </c>
    </row>
    <row r="1758" spans="1:14" ht="11.65" customHeight="1">
      <c r="A1758" s="24">
        <v>1687</v>
      </c>
      <c r="C1758" s="67"/>
      <c r="H1758" s="46" t="s">
        <v>405</v>
      </c>
      <c r="I1758" s="6">
        <v>581571747.84999967</v>
      </c>
      <c r="J1758" s="6">
        <v>214874627.98500001</v>
      </c>
      <c r="K1758" s="46"/>
      <c r="L1758" s="6">
        <f>SUBTOTAL(9,L1757:L1757)</f>
        <v>613987643.65530932</v>
      </c>
      <c r="M1758" s="6">
        <f>SUBTOTAL(9,M1757:M1757)</f>
        <v>384688851.06991947</v>
      </c>
      <c r="N1758" s="6">
        <f>SUBTOTAL(9,N1757:N1757)</f>
        <v>229298792.58538985</v>
      </c>
    </row>
    <row r="1759" spans="1:14" ht="11.65" customHeight="1">
      <c r="A1759" s="24">
        <v>1688</v>
      </c>
      <c r="C1759" s="67"/>
      <c r="H1759" s="46"/>
      <c r="I1759" s="1"/>
      <c r="J1759" s="1"/>
      <c r="K1759" s="46"/>
      <c r="L1759" s="1"/>
      <c r="M1759" s="1"/>
      <c r="N1759" s="1"/>
    </row>
    <row r="1760" spans="1:14" ht="11.65" customHeight="1">
      <c r="A1760" s="24">
        <v>1689</v>
      </c>
      <c r="C1760" s="67">
        <v>370</v>
      </c>
      <c r="D1760" s="23" t="s">
        <v>308</v>
      </c>
      <c r="H1760" s="46"/>
      <c r="I1760" s="1"/>
      <c r="J1760" s="1"/>
      <c r="K1760" s="46"/>
      <c r="L1760" s="1"/>
      <c r="M1760" s="1"/>
      <c r="N1760" s="1"/>
    </row>
    <row r="1761" spans="1:14" ht="11.65" customHeight="1">
      <c r="A1761" s="24">
        <v>1690</v>
      </c>
      <c r="C1761" s="67"/>
      <c r="F1761" s="67" t="s">
        <v>668</v>
      </c>
      <c r="G1761" s="23" t="s">
        <v>128</v>
      </c>
      <c r="H1761" s="46"/>
      <c r="I1761" s="1">
        <v>182626154.43499988</v>
      </c>
      <c r="J1761" s="1">
        <v>76391266.129999906</v>
      </c>
      <c r="K1761" s="46"/>
      <c r="L1761" s="1">
        <v>192805449.44954425</v>
      </c>
      <c r="M1761" s="1">
        <f>L1761-N1761</f>
        <v>111884682.49416023</v>
      </c>
      <c r="N1761" s="5">
        <v>80920766.955384016</v>
      </c>
    </row>
    <row r="1762" spans="1:14" ht="11.65" customHeight="1">
      <c r="A1762" s="24">
        <v>1691</v>
      </c>
      <c r="C1762" s="67"/>
      <c r="H1762" s="46" t="s">
        <v>405</v>
      </c>
      <c r="I1762" s="6">
        <v>182626154.43499988</v>
      </c>
      <c r="J1762" s="6">
        <v>76391266.129999906</v>
      </c>
      <c r="K1762" s="46"/>
      <c r="L1762" s="6">
        <f>SUBTOTAL(9,L1761:L1761)</f>
        <v>192805449.44954425</v>
      </c>
      <c r="M1762" s="6">
        <f>SUBTOTAL(9,M1761:M1761)</f>
        <v>111884682.49416023</v>
      </c>
      <c r="N1762" s="6">
        <f>SUBTOTAL(9,N1761:N1761)</f>
        <v>80920766.955384016</v>
      </c>
    </row>
    <row r="1763" spans="1:14" ht="11.65" customHeight="1">
      <c r="A1763" s="24">
        <v>1692</v>
      </c>
      <c r="C1763" s="67"/>
      <c r="H1763" s="46"/>
      <c r="I1763" s="1"/>
      <c r="J1763" s="1"/>
      <c r="K1763" s="46"/>
      <c r="L1763" s="1"/>
      <c r="M1763" s="1"/>
      <c r="N1763" s="1"/>
    </row>
    <row r="1764" spans="1:14" ht="11.65" customHeight="1">
      <c r="A1764" s="24">
        <v>1693</v>
      </c>
      <c r="C1764" s="67">
        <v>371</v>
      </c>
      <c r="D1764" s="23" t="s">
        <v>462</v>
      </c>
      <c r="H1764" s="46"/>
      <c r="I1764" s="1"/>
      <c r="J1764" s="1"/>
      <c r="K1764" s="46"/>
      <c r="L1764" s="1"/>
      <c r="M1764" s="1"/>
      <c r="N1764" s="1"/>
    </row>
    <row r="1765" spans="1:14" ht="11.65" customHeight="1">
      <c r="A1765" s="24">
        <v>1694</v>
      </c>
      <c r="C1765" s="67"/>
      <c r="F1765" s="67" t="s">
        <v>668</v>
      </c>
      <c r="G1765" s="23" t="s">
        <v>128</v>
      </c>
      <c r="H1765" s="46" t="s">
        <v>1</v>
      </c>
      <c r="I1765" s="1">
        <v>8800157.9399999995</v>
      </c>
      <c r="J1765" s="1">
        <v>4453336.8849999998</v>
      </c>
      <c r="K1765" s="46"/>
      <c r="L1765" s="1">
        <v>9290664.9219981767</v>
      </c>
      <c r="M1765" s="1">
        <f>L1765-N1765</f>
        <v>4619066.1852055984</v>
      </c>
      <c r="N1765" s="5">
        <v>4671598.7367925784</v>
      </c>
    </row>
    <row r="1766" spans="1:14" ht="11.65" customHeight="1">
      <c r="A1766" s="24">
        <v>1695</v>
      </c>
      <c r="C1766" s="67"/>
      <c r="H1766" s="46" t="s">
        <v>405</v>
      </c>
      <c r="I1766" s="6">
        <v>8800157.9399999995</v>
      </c>
      <c r="J1766" s="6">
        <v>4453336.8849999998</v>
      </c>
      <c r="K1766" s="46"/>
      <c r="L1766" s="6">
        <f>SUBTOTAL(9,L1765:L1765)</f>
        <v>9290664.9219981767</v>
      </c>
      <c r="M1766" s="6">
        <f>SUBTOTAL(9,M1765:M1765)</f>
        <v>4619066.1852055984</v>
      </c>
      <c r="N1766" s="6">
        <f>SUBTOTAL(9,N1765:N1765)</f>
        <v>4671598.7367925784</v>
      </c>
    </row>
    <row r="1767" spans="1:14" ht="11.65" customHeight="1">
      <c r="A1767" s="24">
        <v>1696</v>
      </c>
      <c r="C1767" s="67"/>
      <c r="H1767" s="46"/>
      <c r="I1767" s="1"/>
      <c r="J1767" s="1"/>
      <c r="K1767" s="46"/>
      <c r="L1767" s="1"/>
      <c r="M1767" s="1"/>
      <c r="N1767" s="1"/>
    </row>
    <row r="1768" spans="1:14" ht="11.65" customHeight="1">
      <c r="A1768" s="24">
        <v>1697</v>
      </c>
      <c r="C1768" s="67">
        <v>372</v>
      </c>
      <c r="D1768" s="23" t="s">
        <v>310</v>
      </c>
      <c r="H1768" s="46"/>
      <c r="I1768" s="1"/>
      <c r="J1768" s="1"/>
      <c r="K1768" s="46"/>
      <c r="L1768" s="1"/>
      <c r="M1768" s="1"/>
      <c r="N1768" s="1"/>
    </row>
    <row r="1769" spans="1:14" ht="11.65" customHeight="1">
      <c r="A1769" s="24">
        <v>1698</v>
      </c>
      <c r="C1769" s="67"/>
      <c r="F1769" s="67" t="s">
        <v>668</v>
      </c>
      <c r="G1769" s="23" t="s">
        <v>128</v>
      </c>
      <c r="H1769" s="46"/>
      <c r="I1769" s="1">
        <v>0</v>
      </c>
      <c r="J1769" s="1">
        <v>0</v>
      </c>
      <c r="K1769" s="46"/>
      <c r="L1769" s="1">
        <v>0</v>
      </c>
      <c r="M1769" s="1">
        <f>L1769-N1769</f>
        <v>0</v>
      </c>
      <c r="N1769" s="5">
        <v>0</v>
      </c>
    </row>
    <row r="1770" spans="1:14" ht="11.65" customHeight="1">
      <c r="A1770" s="24">
        <v>1699</v>
      </c>
      <c r="C1770" s="67"/>
      <c r="H1770" s="46" t="s">
        <v>405</v>
      </c>
      <c r="I1770" s="6">
        <v>0</v>
      </c>
      <c r="J1770" s="6">
        <v>0</v>
      </c>
      <c r="K1770" s="46"/>
      <c r="L1770" s="6">
        <f>SUBTOTAL(9,L1769:L1769)</f>
        <v>0</v>
      </c>
      <c r="M1770" s="6">
        <f>SUBTOTAL(9,M1769:M1769)</f>
        <v>0</v>
      </c>
      <c r="N1770" s="6">
        <f>SUBTOTAL(9,N1769:N1769)</f>
        <v>0</v>
      </c>
    </row>
    <row r="1771" spans="1:14" ht="11.65" customHeight="1">
      <c r="A1771" s="24">
        <v>1700</v>
      </c>
      <c r="C1771" s="67"/>
      <c r="H1771" s="46"/>
      <c r="I1771" s="1"/>
      <c r="J1771" s="1"/>
      <c r="K1771" s="46"/>
      <c r="L1771" s="1"/>
      <c r="M1771" s="1"/>
      <c r="N1771" s="1"/>
    </row>
    <row r="1772" spans="1:14" ht="11.65" customHeight="1">
      <c r="A1772" s="24">
        <v>1701</v>
      </c>
      <c r="C1772" s="67">
        <v>373</v>
      </c>
      <c r="D1772" s="23" t="s">
        <v>463</v>
      </c>
      <c r="H1772" s="46"/>
      <c r="I1772" s="1"/>
      <c r="J1772" s="1"/>
      <c r="K1772" s="46"/>
      <c r="L1772" s="1"/>
      <c r="M1772" s="1"/>
      <c r="N1772" s="1"/>
    </row>
    <row r="1773" spans="1:14" ht="11.65" customHeight="1">
      <c r="A1773" s="24">
        <v>1702</v>
      </c>
      <c r="C1773" s="67"/>
      <c r="F1773" s="67" t="s">
        <v>668</v>
      </c>
      <c r="G1773" s="23" t="s">
        <v>128</v>
      </c>
      <c r="H1773" s="46"/>
      <c r="I1773" s="1">
        <v>60598536.299999908</v>
      </c>
      <c r="J1773" s="1">
        <v>23683073.579999901</v>
      </c>
      <c r="K1773" s="46"/>
      <c r="L1773" s="1">
        <v>63976203.53696087</v>
      </c>
      <c r="M1773" s="1">
        <f>L1773-N1773</f>
        <v>38790162.755811192</v>
      </c>
      <c r="N1773" s="5">
        <v>25186040.781149678</v>
      </c>
    </row>
    <row r="1774" spans="1:14" ht="11.65" customHeight="1">
      <c r="A1774" s="24">
        <v>1703</v>
      </c>
      <c r="C1774" s="67"/>
      <c r="H1774" s="46" t="s">
        <v>405</v>
      </c>
      <c r="I1774" s="6">
        <v>60598536.299999908</v>
      </c>
      <c r="J1774" s="6">
        <v>23683073.579999901</v>
      </c>
      <c r="K1774" s="46"/>
      <c r="L1774" s="6">
        <f>SUBTOTAL(9,L1773:L1773)</f>
        <v>63976203.53696087</v>
      </c>
      <c r="M1774" s="6">
        <f>SUBTOTAL(9,M1773:M1773)</f>
        <v>38790162.755811192</v>
      </c>
      <c r="N1774" s="6">
        <f>SUBTOTAL(9,N1773:N1773)</f>
        <v>25186040.781149678</v>
      </c>
    </row>
    <row r="1775" spans="1:14" ht="11.65" customHeight="1">
      <c r="A1775" s="24">
        <v>1704</v>
      </c>
      <c r="C1775" s="67"/>
      <c r="H1775" s="46"/>
      <c r="I1775" s="1"/>
      <c r="J1775" s="1"/>
      <c r="K1775" s="46"/>
      <c r="L1775" s="1"/>
      <c r="M1775" s="1"/>
      <c r="N1775" s="1"/>
    </row>
    <row r="1776" spans="1:14" ht="11.65" customHeight="1">
      <c r="A1776" s="24">
        <v>1705</v>
      </c>
      <c r="C1776" s="67" t="s">
        <v>464</v>
      </c>
      <c r="D1776" s="23" t="s">
        <v>465</v>
      </c>
      <c r="H1776" s="46"/>
      <c r="I1776" s="1"/>
      <c r="J1776" s="1"/>
      <c r="K1776" s="46"/>
      <c r="L1776" s="1"/>
      <c r="M1776" s="1"/>
      <c r="N1776" s="1"/>
    </row>
    <row r="1777" spans="1:14" ht="11.65" customHeight="1">
      <c r="A1777" s="24">
        <v>1706</v>
      </c>
      <c r="C1777" s="67"/>
      <c r="F1777" s="67" t="s">
        <v>668</v>
      </c>
      <c r="G1777" s="23" t="s">
        <v>128</v>
      </c>
      <c r="H1777" s="46"/>
      <c r="I1777" s="1">
        <v>23432962.775000002</v>
      </c>
      <c r="J1777" s="1">
        <v>11735635.560000001</v>
      </c>
      <c r="K1777" s="46"/>
      <c r="L1777" s="1">
        <v>23432962.775000002</v>
      </c>
      <c r="M1777" s="1">
        <f>L1777-N1777</f>
        <v>11697327.215000002</v>
      </c>
      <c r="N1777" s="5">
        <v>11735635.560000001</v>
      </c>
    </row>
    <row r="1778" spans="1:14" ht="11.65" customHeight="1">
      <c r="A1778" s="24">
        <v>1707</v>
      </c>
      <c r="C1778" s="67"/>
      <c r="H1778" s="46" t="s">
        <v>405</v>
      </c>
      <c r="I1778" s="6">
        <v>23432962.775000002</v>
      </c>
      <c r="J1778" s="6">
        <v>11735635.560000001</v>
      </c>
      <c r="K1778" s="46"/>
      <c r="L1778" s="6">
        <f>SUBTOTAL(9,L1777)</f>
        <v>23432962.775000002</v>
      </c>
      <c r="M1778" s="6">
        <f>SUBTOTAL(9,M1777)</f>
        <v>11697327.215000002</v>
      </c>
      <c r="N1778" s="6">
        <f>SUBTOTAL(9,N1777)</f>
        <v>11735635.560000001</v>
      </c>
    </row>
    <row r="1779" spans="1:14" ht="11.65" customHeight="1">
      <c r="A1779" s="24">
        <v>1708</v>
      </c>
      <c r="C1779" s="67"/>
      <c r="H1779" s="46"/>
      <c r="I1779" s="1"/>
      <c r="J1779" s="1"/>
      <c r="K1779" s="46"/>
      <c r="L1779" s="1"/>
      <c r="M1779" s="1"/>
      <c r="N1779" s="1"/>
    </row>
    <row r="1780" spans="1:14" ht="11.65" customHeight="1">
      <c r="A1780" s="24">
        <v>1709</v>
      </c>
      <c r="C1780" s="67" t="s">
        <v>466</v>
      </c>
      <c r="D1780" s="23" t="s">
        <v>467</v>
      </c>
      <c r="H1780" s="46"/>
      <c r="I1780" s="1"/>
      <c r="J1780" s="1"/>
      <c r="K1780" s="46"/>
      <c r="L1780" s="1"/>
      <c r="M1780" s="1"/>
      <c r="N1780" s="1"/>
    </row>
    <row r="1781" spans="1:14" ht="11.65" customHeight="1">
      <c r="A1781" s="24">
        <v>1710</v>
      </c>
      <c r="C1781" s="67"/>
      <c r="F1781" s="67" t="s">
        <v>668</v>
      </c>
      <c r="G1781" s="23" t="s">
        <v>128</v>
      </c>
      <c r="H1781" s="46"/>
      <c r="I1781" s="1">
        <v>0</v>
      </c>
      <c r="J1781" s="1">
        <v>0</v>
      </c>
      <c r="K1781" s="46"/>
      <c r="L1781" s="1">
        <v>0</v>
      </c>
      <c r="M1781" s="1">
        <f>L1781-N1781</f>
        <v>0</v>
      </c>
      <c r="N1781" s="5">
        <v>0</v>
      </c>
    </row>
    <row r="1782" spans="1:14" ht="11.65" customHeight="1">
      <c r="A1782" s="24">
        <v>1711</v>
      </c>
      <c r="C1782" s="67"/>
      <c r="H1782" s="46" t="s">
        <v>405</v>
      </c>
      <c r="I1782" s="6">
        <v>0</v>
      </c>
      <c r="J1782" s="6">
        <v>0</v>
      </c>
      <c r="K1782" s="46"/>
      <c r="L1782" s="6">
        <f>SUBTOTAL(9,L1781)</f>
        <v>0</v>
      </c>
      <c r="M1782" s="6">
        <f>SUBTOTAL(9,M1781)</f>
        <v>0</v>
      </c>
      <c r="N1782" s="6">
        <f>SUBTOTAL(9,N1781)</f>
        <v>0</v>
      </c>
    </row>
    <row r="1783" spans="1:14" ht="11.65" customHeight="1">
      <c r="A1783" s="24">
        <v>1712</v>
      </c>
      <c r="C1783" s="67"/>
      <c r="H1783" s="46"/>
      <c r="I1783" s="1"/>
      <c r="J1783" s="1"/>
      <c r="K1783" s="46"/>
      <c r="L1783" s="1"/>
      <c r="M1783" s="1"/>
      <c r="N1783" s="1"/>
    </row>
    <row r="1784" spans="1:14" ht="11.65" customHeight="1">
      <c r="A1784" s="24">
        <v>1713</v>
      </c>
      <c r="C1784" s="67"/>
      <c r="H1784" s="46"/>
      <c r="I1784" s="1"/>
      <c r="J1784" s="1"/>
      <c r="K1784" s="46"/>
      <c r="L1784" s="1"/>
      <c r="M1784" s="1"/>
      <c r="N1784" s="1"/>
    </row>
    <row r="1785" spans="1:14" ht="11.65" customHeight="1" thickBot="1">
      <c r="A1785" s="24">
        <v>1714</v>
      </c>
      <c r="C1785" s="68" t="s">
        <v>468</v>
      </c>
      <c r="H1785" s="69" t="s">
        <v>405</v>
      </c>
      <c r="I1785" s="8">
        <v>5487815599.5049896</v>
      </c>
      <c r="J1785" s="8">
        <v>2335996107.534996</v>
      </c>
      <c r="K1785" s="69"/>
      <c r="L1785" s="8">
        <f>SUBTOTAL(9,L1718:L1782)</f>
        <v>5792391704.7996874</v>
      </c>
      <c r="M1785" s="8">
        <f>SUBTOTAL(9,M1718:M1782)</f>
        <v>3320867771.8500452</v>
      </c>
      <c r="N1785" s="8">
        <f>SUBTOTAL(9,N1718:N1782)</f>
        <v>2471523932.9496427</v>
      </c>
    </row>
    <row r="1786" spans="1:14" ht="11.65" customHeight="1" thickTop="1">
      <c r="A1786" s="24">
        <v>1715</v>
      </c>
      <c r="C1786" s="67"/>
      <c r="H1786" s="46"/>
      <c r="I1786" s="9"/>
      <c r="J1786" s="9"/>
      <c r="K1786" s="46"/>
      <c r="L1786" s="9"/>
      <c r="M1786" s="1"/>
      <c r="N1786" s="1"/>
    </row>
    <row r="1787" spans="1:14" ht="11.65" customHeight="1">
      <c r="A1787" s="24">
        <v>1716</v>
      </c>
      <c r="C1787" s="67" t="s">
        <v>469</v>
      </c>
      <c r="H1787" s="46"/>
      <c r="I1787" s="1"/>
      <c r="J1787" s="1"/>
      <c r="K1787" s="46"/>
      <c r="L1787" s="1"/>
      <c r="M1787" s="1"/>
      <c r="N1787" s="1"/>
    </row>
    <row r="1788" spans="1:14" ht="11.65" customHeight="1">
      <c r="A1788" s="24">
        <v>1717</v>
      </c>
      <c r="C1788" s="67"/>
      <c r="E1788" s="67" t="s">
        <v>128</v>
      </c>
      <c r="H1788" s="46"/>
      <c r="I1788" s="1">
        <v>5487815599.5049896</v>
      </c>
      <c r="J1788" s="1">
        <v>2335996107.534996</v>
      </c>
      <c r="K1788" s="46"/>
      <c r="L1788" s="1">
        <v>5792391704.7996874</v>
      </c>
      <c r="M1788" s="1">
        <f>L1788-N1788</f>
        <v>3320867771.8500447</v>
      </c>
      <c r="N1788" s="5">
        <v>2471523932.9496427</v>
      </c>
    </row>
    <row r="1789" spans="1:14" ht="11.65" customHeight="1">
      <c r="A1789" s="24">
        <v>1718</v>
      </c>
      <c r="C1789" s="67"/>
      <c r="H1789" s="46"/>
      <c r="I1789" s="1"/>
      <c r="J1789" s="1"/>
      <c r="K1789" s="46"/>
      <c r="L1789" s="1"/>
      <c r="M1789" s="1"/>
      <c r="N1789" s="1"/>
    </row>
    <row r="1790" spans="1:14" ht="11.65" customHeight="1" thickBot="1">
      <c r="A1790" s="24">
        <v>1719</v>
      </c>
      <c r="C1790" s="67" t="s">
        <v>470</v>
      </c>
      <c r="H1790" s="46" t="s">
        <v>1</v>
      </c>
      <c r="I1790" s="13">
        <v>5487815599.5049896</v>
      </c>
      <c r="J1790" s="13">
        <v>2335996107.534996</v>
      </c>
      <c r="K1790" s="46"/>
      <c r="L1790" s="13">
        <f>SUM(L1788)</f>
        <v>5792391704.7996874</v>
      </c>
      <c r="M1790" s="13">
        <f>SUM(M1788)</f>
        <v>3320867771.8500447</v>
      </c>
      <c r="N1790" s="13">
        <f>SUM(N1788)</f>
        <v>2471523932.9496427</v>
      </c>
    </row>
    <row r="1791" spans="1:14" ht="11.65" customHeight="1" thickTop="1">
      <c r="A1791" s="24">
        <v>1720</v>
      </c>
      <c r="C1791" s="67">
        <v>389</v>
      </c>
      <c r="D1791" s="23" t="s">
        <v>404</v>
      </c>
      <c r="H1791" s="46"/>
      <c r="I1791" s="1"/>
      <c r="J1791" s="1"/>
      <c r="K1791" s="46"/>
      <c r="L1791" s="1"/>
      <c r="M1791" s="1"/>
      <c r="N1791" s="1"/>
    </row>
    <row r="1792" spans="1:14" ht="11.65" customHeight="1">
      <c r="A1792" s="24">
        <v>1721</v>
      </c>
      <c r="C1792" s="67"/>
      <c r="F1792" s="67" t="s">
        <v>659</v>
      </c>
      <c r="G1792" s="23" t="s">
        <v>128</v>
      </c>
      <c r="H1792" s="46"/>
      <c r="I1792" s="1">
        <v>9472274.620000001</v>
      </c>
      <c r="J1792" s="1">
        <v>4018301.73</v>
      </c>
      <c r="K1792" s="46"/>
      <c r="L1792" s="1">
        <v>9472274.620000001</v>
      </c>
      <c r="M1792" s="1">
        <f>L1792-N1792</f>
        <v>5453972.8900000006</v>
      </c>
      <c r="N1792" s="5">
        <v>4018301.73</v>
      </c>
    </row>
    <row r="1793" spans="1:14" ht="11.65" customHeight="1">
      <c r="A1793" s="24">
        <v>1722</v>
      </c>
      <c r="C1793" s="67"/>
      <c r="F1793" s="67" t="s">
        <v>665</v>
      </c>
      <c r="G1793" s="23" t="s">
        <v>129</v>
      </c>
      <c r="H1793" s="46"/>
      <c r="I1793" s="1">
        <v>1128505.79</v>
      </c>
      <c r="J1793" s="1">
        <v>563042.74698454817</v>
      </c>
      <c r="K1793" s="46"/>
      <c r="L1793" s="1">
        <v>1128505.79</v>
      </c>
      <c r="M1793" s="1">
        <f>L1793-N1793</f>
        <v>565463.04301545187</v>
      </c>
      <c r="N1793" s="5">
        <v>563042.74698454817</v>
      </c>
    </row>
    <row r="1794" spans="1:14" ht="11.65" customHeight="1">
      <c r="A1794" s="24">
        <v>1723</v>
      </c>
      <c r="C1794" s="67"/>
      <c r="F1794" s="67" t="s">
        <v>666</v>
      </c>
      <c r="G1794" s="23" t="s">
        <v>132</v>
      </c>
      <c r="H1794" s="46"/>
      <c r="I1794" s="1">
        <v>332.32</v>
      </c>
      <c r="J1794" s="1">
        <v>143.41163606125559</v>
      </c>
      <c r="K1794" s="46"/>
      <c r="L1794" s="1">
        <v>332.32</v>
      </c>
      <c r="M1794" s="1">
        <f>L1794-N1794</f>
        <v>188.9083639387444</v>
      </c>
      <c r="N1794" s="5">
        <v>143.41163606125559</v>
      </c>
    </row>
    <row r="1795" spans="1:14" ht="11.65" customHeight="1">
      <c r="A1795" s="24">
        <v>1724</v>
      </c>
      <c r="C1795" s="67"/>
      <c r="F1795" s="67" t="s">
        <v>667</v>
      </c>
      <c r="G1795" s="23" t="s">
        <v>132</v>
      </c>
      <c r="H1795" s="46"/>
      <c r="I1795" s="1">
        <v>1227.55</v>
      </c>
      <c r="J1795" s="1">
        <v>529.74528721411377</v>
      </c>
      <c r="K1795" s="46"/>
      <c r="L1795" s="1">
        <v>1227.55</v>
      </c>
      <c r="M1795" s="1">
        <f>L1795-N1795</f>
        <v>697.80471278588618</v>
      </c>
      <c r="N1795" s="5">
        <v>529.74528721411377</v>
      </c>
    </row>
    <row r="1796" spans="1:14" ht="11.65" customHeight="1">
      <c r="A1796" s="24">
        <v>1725</v>
      </c>
      <c r="C1796" s="67"/>
      <c r="F1796" s="67" t="s">
        <v>660</v>
      </c>
      <c r="G1796" s="23" t="s">
        <v>131</v>
      </c>
      <c r="H1796" s="46"/>
      <c r="I1796" s="1">
        <v>5597377.54</v>
      </c>
      <c r="J1796" s="1">
        <v>2398678.1236888855</v>
      </c>
      <c r="K1796" s="46"/>
      <c r="L1796" s="1">
        <v>5597377.54</v>
      </c>
      <c r="M1796" s="1">
        <f>L1796-N1796</f>
        <v>3196999.6960067344</v>
      </c>
      <c r="N1796" s="5">
        <v>2400377.8439932656</v>
      </c>
    </row>
    <row r="1797" spans="1:14" ht="11.65" customHeight="1">
      <c r="A1797" s="24">
        <v>1726</v>
      </c>
      <c r="C1797" s="67"/>
      <c r="H1797" s="46" t="s">
        <v>405</v>
      </c>
      <c r="I1797" s="6">
        <v>16199717.82</v>
      </c>
      <c r="J1797" s="6">
        <v>6980695.7575967088</v>
      </c>
      <c r="K1797" s="46"/>
      <c r="L1797" s="6">
        <f>SUBTOTAL(9,L1792:L1796)</f>
        <v>16199717.82</v>
      </c>
      <c r="M1797" s="6">
        <f>SUBTOTAL(9,M1792:M1796)</f>
        <v>9217322.3420989122</v>
      </c>
      <c r="N1797" s="6">
        <f>SUBTOTAL(9,N1792:N1796)</f>
        <v>6982395.4779010899</v>
      </c>
    </row>
    <row r="1798" spans="1:14" ht="11.65" customHeight="1">
      <c r="A1798" s="24">
        <v>1727</v>
      </c>
      <c r="C1798" s="67"/>
      <c r="H1798" s="46"/>
      <c r="I1798" s="1"/>
      <c r="J1798" s="1"/>
      <c r="K1798" s="46"/>
      <c r="L1798" s="1"/>
      <c r="M1798" s="1"/>
      <c r="N1798" s="1"/>
    </row>
    <row r="1799" spans="1:14" ht="11.65" customHeight="1">
      <c r="A1799" s="24">
        <v>1728</v>
      </c>
      <c r="C1799" s="67">
        <v>390</v>
      </c>
      <c r="D1799" s="23" t="s">
        <v>406</v>
      </c>
      <c r="H1799" s="46"/>
      <c r="I1799" s="1"/>
      <c r="J1799" s="1"/>
      <c r="K1799" s="46"/>
      <c r="L1799" s="1"/>
      <c r="M1799" s="1"/>
      <c r="N1799" s="1"/>
    </row>
    <row r="1800" spans="1:14" ht="11.65" customHeight="1">
      <c r="A1800" s="24">
        <v>1729</v>
      </c>
      <c r="C1800" s="67"/>
      <c r="F1800" s="67" t="s">
        <v>659</v>
      </c>
      <c r="G1800" s="23" t="s">
        <v>128</v>
      </c>
      <c r="H1800" s="46"/>
      <c r="I1800" s="1">
        <v>112107056.69999981</v>
      </c>
      <c r="J1800" s="1">
        <v>37389515.959999897</v>
      </c>
      <c r="K1800" s="46"/>
      <c r="L1800" s="1">
        <v>112107056.69999981</v>
      </c>
      <c r="M1800" s="1">
        <f t="shared" ref="M1800:M1805" si="20">L1800-N1800</f>
        <v>74717540.73999992</v>
      </c>
      <c r="N1800" s="5">
        <v>37389515.959999897</v>
      </c>
    </row>
    <row r="1801" spans="1:14" ht="11.65" customHeight="1">
      <c r="A1801" s="24">
        <v>1730</v>
      </c>
      <c r="C1801" s="67"/>
      <c r="F1801" s="67" t="s">
        <v>666</v>
      </c>
      <c r="G1801" s="23" t="s">
        <v>132</v>
      </c>
      <c r="H1801" s="46"/>
      <c r="I1801" s="1">
        <v>357227.315</v>
      </c>
      <c r="J1801" s="1">
        <v>154160.30840731677</v>
      </c>
      <c r="K1801" s="46"/>
      <c r="L1801" s="1">
        <v>357227.315</v>
      </c>
      <c r="M1801" s="1">
        <f t="shared" si="20"/>
        <v>203067.00659268323</v>
      </c>
      <c r="N1801" s="5">
        <v>154160.30840731677</v>
      </c>
    </row>
    <row r="1802" spans="1:14" ht="11.65" customHeight="1">
      <c r="A1802" s="24">
        <v>1731</v>
      </c>
      <c r="C1802" s="67"/>
      <c r="F1802" s="67" t="s">
        <v>666</v>
      </c>
      <c r="G1802" s="23" t="s">
        <v>132</v>
      </c>
      <c r="H1802" s="46"/>
      <c r="I1802" s="1">
        <v>1637048.81</v>
      </c>
      <c r="J1802" s="1">
        <v>706463.19256810169</v>
      </c>
      <c r="K1802" s="46"/>
      <c r="L1802" s="1">
        <v>1637048.81</v>
      </c>
      <c r="M1802" s="1">
        <f t="shared" si="20"/>
        <v>930585.61743189837</v>
      </c>
      <c r="N1802" s="5">
        <v>706463.19256810169</v>
      </c>
    </row>
    <row r="1803" spans="1:14" ht="11.65" customHeight="1">
      <c r="A1803" s="24">
        <v>1732</v>
      </c>
      <c r="C1803" s="67"/>
      <c r="F1803" s="67" t="s">
        <v>665</v>
      </c>
      <c r="G1803" s="23" t="s">
        <v>129</v>
      </c>
      <c r="H1803" s="46"/>
      <c r="I1803" s="1">
        <v>12316754.564999901</v>
      </c>
      <c r="J1803" s="1">
        <v>6145169.4671517964</v>
      </c>
      <c r="K1803" s="46"/>
      <c r="L1803" s="1">
        <v>12316754.564999901</v>
      </c>
      <c r="M1803" s="1">
        <f t="shared" si="20"/>
        <v>6171585.0978481043</v>
      </c>
      <c r="N1803" s="5">
        <v>6145169.4671517964</v>
      </c>
    </row>
    <row r="1804" spans="1:14" ht="11.65" customHeight="1">
      <c r="A1804" s="24">
        <v>1733</v>
      </c>
      <c r="C1804" s="67"/>
      <c r="F1804" s="67" t="s">
        <v>667</v>
      </c>
      <c r="G1804" s="23" t="s">
        <v>132</v>
      </c>
      <c r="H1804" s="46"/>
      <c r="I1804" s="1">
        <v>4574162.9749999996</v>
      </c>
      <c r="J1804" s="1">
        <v>1973965.4425119464</v>
      </c>
      <c r="K1804" s="46"/>
      <c r="L1804" s="1">
        <v>4574162.9749999996</v>
      </c>
      <c r="M1804" s="1">
        <f t="shared" si="20"/>
        <v>2600197.5324880532</v>
      </c>
      <c r="N1804" s="5">
        <v>1973965.4425119464</v>
      </c>
    </row>
    <row r="1805" spans="1:14" ht="11.65" customHeight="1">
      <c r="A1805" s="24">
        <v>1734</v>
      </c>
      <c r="C1805" s="67"/>
      <c r="F1805" s="67" t="s">
        <v>660</v>
      </c>
      <c r="G1805" s="23" t="s">
        <v>131</v>
      </c>
      <c r="H1805" s="46"/>
      <c r="I1805" s="1">
        <v>103476927.94</v>
      </c>
      <c r="J1805" s="1">
        <v>44343595.117975406</v>
      </c>
      <c r="K1805" s="46"/>
      <c r="L1805" s="1">
        <v>103476927.94</v>
      </c>
      <c r="M1805" s="1">
        <f t="shared" si="20"/>
        <v>59101910.636510462</v>
      </c>
      <c r="N1805" s="5">
        <v>44375017.303489536</v>
      </c>
    </row>
    <row r="1806" spans="1:14" ht="11.65" customHeight="1">
      <c r="A1806" s="24">
        <v>1735</v>
      </c>
      <c r="C1806" s="67"/>
      <c r="H1806" s="46" t="s">
        <v>405</v>
      </c>
      <c r="I1806" s="6">
        <v>234469178.30499971</v>
      </c>
      <c r="J1806" s="6">
        <v>90712869.48861447</v>
      </c>
      <c r="K1806" s="46"/>
      <c r="L1806" s="6">
        <f>SUBTOTAL(9,L1800:L1805)</f>
        <v>234469178.30499971</v>
      </c>
      <c r="M1806" s="6">
        <f>SUBTOTAL(9,M1800:M1805)</f>
        <v>143724886.63087112</v>
      </c>
      <c r="N1806" s="6">
        <f>SUBTOTAL(9,N1800:N1805)</f>
        <v>90744291.674128592</v>
      </c>
    </row>
    <row r="1807" spans="1:14" ht="11.65" customHeight="1">
      <c r="A1807" s="24">
        <v>1736</v>
      </c>
      <c r="C1807" s="67"/>
      <c r="H1807" s="46"/>
      <c r="I1807" s="1"/>
      <c r="J1807" s="1"/>
      <c r="K1807" s="46"/>
      <c r="L1807" s="1"/>
      <c r="M1807" s="1"/>
      <c r="N1807" s="1"/>
    </row>
    <row r="1808" spans="1:14" ht="11.65" customHeight="1">
      <c r="A1808" s="24">
        <v>1737</v>
      </c>
      <c r="C1808" s="67">
        <v>391</v>
      </c>
      <c r="D1808" s="23" t="s">
        <v>471</v>
      </c>
      <c r="H1808" s="46"/>
      <c r="I1808" s="1"/>
      <c r="J1808" s="1"/>
      <c r="K1808" s="46"/>
      <c r="L1808" s="1"/>
      <c r="M1808" s="1"/>
      <c r="N1808" s="1"/>
    </row>
    <row r="1809" spans="1:14" ht="11.65" customHeight="1">
      <c r="A1809" s="24">
        <v>1738</v>
      </c>
      <c r="C1809" s="67"/>
      <c r="F1809" s="67" t="s">
        <v>659</v>
      </c>
      <c r="G1809" s="23" t="s">
        <v>128</v>
      </c>
      <c r="H1809" s="46"/>
      <c r="I1809" s="1">
        <v>10780206.160000002</v>
      </c>
      <c r="J1809" s="1">
        <v>2499887.34</v>
      </c>
      <c r="K1809" s="46"/>
      <c r="L1809" s="1">
        <v>10780206.160000002</v>
      </c>
      <c r="M1809" s="1">
        <f t="shared" ref="M1809:M1815" si="21">L1809-N1809</f>
        <v>8280318.8200000022</v>
      </c>
      <c r="N1809" s="5">
        <v>2499887.34</v>
      </c>
    </row>
    <row r="1810" spans="1:14" ht="11.65" customHeight="1">
      <c r="A1810" s="24">
        <v>1739</v>
      </c>
      <c r="C1810" s="67"/>
      <c r="F1810" s="67" t="s">
        <v>666</v>
      </c>
      <c r="G1810" s="23" t="s">
        <v>132</v>
      </c>
      <c r="H1810" s="46"/>
      <c r="I1810" s="1">
        <v>522.82500000000005</v>
      </c>
      <c r="J1810" s="1">
        <v>225.6234611932052</v>
      </c>
      <c r="K1810" s="46"/>
      <c r="L1810" s="1">
        <v>522.82500000000005</v>
      </c>
      <c r="M1810" s="1">
        <f t="shared" si="21"/>
        <v>297.20153880679482</v>
      </c>
      <c r="N1810" s="5">
        <v>225.6234611932052</v>
      </c>
    </row>
    <row r="1811" spans="1:14" ht="11.65" customHeight="1">
      <c r="A1811" s="24">
        <v>1740</v>
      </c>
      <c r="C1811" s="67"/>
      <c r="F1811" s="67" t="s">
        <v>666</v>
      </c>
      <c r="G1811" s="23" t="s">
        <v>132</v>
      </c>
      <c r="H1811" s="46"/>
      <c r="I1811" s="1">
        <v>5295.12</v>
      </c>
      <c r="J1811" s="1">
        <v>2285.0921471493612</v>
      </c>
      <c r="K1811" s="46"/>
      <c r="L1811" s="1">
        <v>5295.12</v>
      </c>
      <c r="M1811" s="1">
        <f t="shared" si="21"/>
        <v>3010.0278528506387</v>
      </c>
      <c r="N1811" s="5">
        <v>2285.0921471493612</v>
      </c>
    </row>
    <row r="1812" spans="1:14" ht="11.65" customHeight="1">
      <c r="A1812" s="24">
        <v>1741</v>
      </c>
      <c r="C1812" s="67"/>
      <c r="F1812" s="67" t="s">
        <v>665</v>
      </c>
      <c r="G1812" s="23" t="s">
        <v>129</v>
      </c>
      <c r="H1812" s="46"/>
      <c r="I1812" s="1">
        <v>8237244.7249999996</v>
      </c>
      <c r="J1812" s="1">
        <v>4109789.1908449833</v>
      </c>
      <c r="K1812" s="46"/>
      <c r="L1812" s="1">
        <v>8237244.7249999996</v>
      </c>
      <c r="M1812" s="1">
        <f t="shared" si="21"/>
        <v>4127455.5341550163</v>
      </c>
      <c r="N1812" s="5">
        <v>4109789.1908449833</v>
      </c>
    </row>
    <row r="1813" spans="1:14" ht="11.65" customHeight="1">
      <c r="A1813" s="24">
        <v>1742</v>
      </c>
      <c r="C1813" s="67"/>
      <c r="F1813" s="67" t="s">
        <v>667</v>
      </c>
      <c r="G1813" s="23" t="s">
        <v>132</v>
      </c>
      <c r="H1813" s="46"/>
      <c r="I1813" s="1">
        <v>4707440.90499999</v>
      </c>
      <c r="J1813" s="1">
        <v>2031481.1081118386</v>
      </c>
      <c r="K1813" s="46"/>
      <c r="L1813" s="1">
        <v>4707440.90499999</v>
      </c>
      <c r="M1813" s="1">
        <f t="shared" si="21"/>
        <v>2675959.7968881512</v>
      </c>
      <c r="N1813" s="5">
        <v>2031481.1081118386</v>
      </c>
    </row>
    <row r="1814" spans="1:14" ht="11.65" customHeight="1">
      <c r="A1814" s="24">
        <v>1743</v>
      </c>
      <c r="C1814" s="67"/>
      <c r="F1814" s="67" t="s">
        <v>571</v>
      </c>
      <c r="G1814" s="23" t="s">
        <v>130</v>
      </c>
      <c r="H1814" s="46"/>
      <c r="I1814" s="1">
        <v>74096.22</v>
      </c>
      <c r="J1814" s="1">
        <v>31826.821561040735</v>
      </c>
      <c r="K1814" s="46"/>
      <c r="L1814" s="1">
        <v>74096.22</v>
      </c>
      <c r="M1814" s="1">
        <f t="shared" si="21"/>
        <v>42269.398438959266</v>
      </c>
      <c r="N1814" s="5">
        <v>31826.821561040735</v>
      </c>
    </row>
    <row r="1815" spans="1:14" ht="11.65" customHeight="1">
      <c r="A1815" s="24">
        <v>1744</v>
      </c>
      <c r="C1815" s="67"/>
      <c r="F1815" s="67" t="s">
        <v>660</v>
      </c>
      <c r="G1815" s="23" t="s">
        <v>131</v>
      </c>
      <c r="H1815" s="46"/>
      <c r="I1815" s="1">
        <v>52935534.239999898</v>
      </c>
      <c r="J1815" s="1">
        <v>22684785.337397788</v>
      </c>
      <c r="K1815" s="46"/>
      <c r="L1815" s="1">
        <v>52935534.239999898</v>
      </c>
      <c r="M1815" s="1">
        <f t="shared" si="21"/>
        <v>30234674.303072605</v>
      </c>
      <c r="N1815" s="5">
        <v>22700859.936927292</v>
      </c>
    </row>
    <row r="1816" spans="1:14" ht="11.65" customHeight="1">
      <c r="A1816" s="24">
        <v>1745</v>
      </c>
      <c r="C1816" s="67"/>
      <c r="F1816" s="67" t="s">
        <v>571</v>
      </c>
      <c r="G1816" s="23" t="s">
        <v>132</v>
      </c>
      <c r="H1816" s="46"/>
      <c r="I1816" s="1">
        <v>82042.464999999997</v>
      </c>
      <c r="J1816" s="1">
        <v>35405.164095294589</v>
      </c>
      <c r="K1816" s="46"/>
      <c r="L1816" s="1">
        <v>82042.464999999997</v>
      </c>
      <c r="M1816" s="1">
        <f>L1816-N1816</f>
        <v>46637.300904705407</v>
      </c>
      <c r="N1816" s="5">
        <v>35405.164095294589</v>
      </c>
    </row>
    <row r="1817" spans="1:14" ht="11.65" customHeight="1">
      <c r="A1817" s="24">
        <v>1746</v>
      </c>
      <c r="C1817" s="67"/>
      <c r="F1817" s="67" t="s">
        <v>571</v>
      </c>
      <c r="G1817" s="23" t="s">
        <v>132</v>
      </c>
      <c r="H1817" s="46"/>
      <c r="I1817" s="1">
        <v>0</v>
      </c>
      <c r="J1817" s="1">
        <v>0</v>
      </c>
      <c r="K1817" s="46"/>
      <c r="L1817" s="1">
        <v>0</v>
      </c>
      <c r="M1817" s="1">
        <f>L1817-N1817</f>
        <v>0</v>
      </c>
      <c r="N1817" s="5">
        <v>0</v>
      </c>
    </row>
    <row r="1818" spans="1:14" ht="11.65" customHeight="1">
      <c r="A1818" s="24">
        <v>1747</v>
      </c>
      <c r="C1818" s="67"/>
      <c r="H1818" s="46" t="s">
        <v>405</v>
      </c>
      <c r="I1818" s="6">
        <v>76822382.659999892</v>
      </c>
      <c r="J1818" s="6">
        <v>31395685.677619286</v>
      </c>
      <c r="K1818" s="46"/>
      <c r="L1818" s="6">
        <f>SUBTOTAL(9,L1809:L1817)</f>
        <v>76822382.659999892</v>
      </c>
      <c r="M1818" s="6">
        <f>SUBTOTAL(9,M1809:M1817)</f>
        <v>45410622.382851094</v>
      </c>
      <c r="N1818" s="6">
        <f>SUBTOTAL(9,N1809:N1817)</f>
        <v>31411760.277148791</v>
      </c>
    </row>
    <row r="1819" spans="1:14" ht="11.65" customHeight="1">
      <c r="A1819" s="24">
        <v>1748</v>
      </c>
      <c r="C1819" s="67"/>
      <c r="H1819" s="46"/>
      <c r="I1819" s="9"/>
      <c r="J1819" s="9"/>
      <c r="K1819" s="46"/>
      <c r="L1819" s="9"/>
      <c r="M1819" s="1"/>
      <c r="N1819" s="1"/>
    </row>
    <row r="1820" spans="1:14" ht="11.65" customHeight="1">
      <c r="A1820" s="24">
        <v>1749</v>
      </c>
      <c r="C1820" s="67">
        <v>392</v>
      </c>
      <c r="D1820" s="23" t="s">
        <v>472</v>
      </c>
      <c r="H1820" s="46"/>
      <c r="I1820" s="1"/>
      <c r="J1820" s="1"/>
      <c r="K1820" s="46"/>
      <c r="L1820" s="1"/>
      <c r="M1820" s="1"/>
      <c r="N1820" s="1"/>
    </row>
    <row r="1821" spans="1:14" ht="11.65" customHeight="1">
      <c r="A1821" s="24">
        <v>1750</v>
      </c>
      <c r="C1821" s="67"/>
      <c r="F1821" s="67" t="s">
        <v>659</v>
      </c>
      <c r="G1821" s="23" t="s">
        <v>128</v>
      </c>
      <c r="H1821" s="46"/>
      <c r="I1821" s="1">
        <v>73419818.679999888</v>
      </c>
      <c r="J1821" s="1">
        <v>31297678.355</v>
      </c>
      <c r="K1821" s="46"/>
      <c r="L1821" s="1">
        <v>73419818.679999888</v>
      </c>
      <c r="M1821" s="1">
        <f t="shared" ref="M1821:M1829" si="22">L1821-N1821</f>
        <v>42122140.324999884</v>
      </c>
      <c r="N1821" s="5">
        <v>31297678.355</v>
      </c>
    </row>
    <row r="1822" spans="1:14" ht="11.65" customHeight="1">
      <c r="A1822" s="24">
        <v>1751</v>
      </c>
      <c r="C1822" s="67"/>
      <c r="F1822" s="67" t="s">
        <v>660</v>
      </c>
      <c r="G1822" s="23" t="s">
        <v>131</v>
      </c>
      <c r="H1822" s="46"/>
      <c r="I1822" s="1">
        <v>7611971.8899999997</v>
      </c>
      <c r="J1822" s="1">
        <v>3262004.4512269469</v>
      </c>
      <c r="K1822" s="46"/>
      <c r="L1822" s="1">
        <v>7611971.8899999997</v>
      </c>
      <c r="M1822" s="1">
        <f t="shared" si="22"/>
        <v>4347655.9593194434</v>
      </c>
      <c r="N1822" s="5">
        <v>3264315.9306805562</v>
      </c>
    </row>
    <row r="1823" spans="1:14" ht="11.65" customHeight="1">
      <c r="A1823" s="24">
        <v>1752</v>
      </c>
      <c r="C1823" s="67"/>
      <c r="F1823" s="67" t="s">
        <v>667</v>
      </c>
      <c r="G1823" s="23" t="s">
        <v>132</v>
      </c>
      <c r="H1823" s="46"/>
      <c r="I1823" s="1">
        <v>17396174.75</v>
      </c>
      <c r="J1823" s="1">
        <v>7507263.728048278</v>
      </c>
      <c r="K1823" s="46"/>
      <c r="L1823" s="1">
        <v>17396174.75</v>
      </c>
      <c r="M1823" s="1">
        <f t="shared" si="22"/>
        <v>9888911.021951722</v>
      </c>
      <c r="N1823" s="5">
        <v>7507263.728048278</v>
      </c>
    </row>
    <row r="1824" spans="1:14" ht="11.65" customHeight="1">
      <c r="A1824" s="24">
        <v>1753</v>
      </c>
      <c r="C1824" s="67"/>
      <c r="F1824" s="67" t="s">
        <v>665</v>
      </c>
      <c r="G1824" s="23" t="s">
        <v>129</v>
      </c>
      <c r="H1824" s="46"/>
      <c r="I1824" s="1">
        <v>0</v>
      </c>
      <c r="J1824" s="1">
        <v>0</v>
      </c>
      <c r="K1824" s="46"/>
      <c r="L1824" s="1">
        <v>0</v>
      </c>
      <c r="M1824" s="1">
        <f t="shared" si="22"/>
        <v>0</v>
      </c>
      <c r="N1824" s="5">
        <v>0</v>
      </c>
    </row>
    <row r="1825" spans="1:14" ht="11.65" customHeight="1">
      <c r="A1825" s="24">
        <v>1754</v>
      </c>
      <c r="C1825" s="67"/>
      <c r="F1825" s="67" t="s">
        <v>666</v>
      </c>
      <c r="G1825" s="23" t="s">
        <v>132</v>
      </c>
      <c r="H1825" s="46"/>
      <c r="I1825" s="1">
        <v>812558.005</v>
      </c>
      <c r="J1825" s="1">
        <v>350656.81539395731</v>
      </c>
      <c r="K1825" s="46"/>
      <c r="L1825" s="1">
        <v>812558.005</v>
      </c>
      <c r="M1825" s="1">
        <f t="shared" si="22"/>
        <v>461901.1896060427</v>
      </c>
      <c r="N1825" s="5">
        <v>350656.81539395731</v>
      </c>
    </row>
    <row r="1826" spans="1:14" ht="11.65" customHeight="1">
      <c r="A1826" s="24">
        <v>1755</v>
      </c>
      <c r="C1826" s="67"/>
      <c r="F1826" s="67" t="s">
        <v>571</v>
      </c>
      <c r="G1826" s="23" t="s">
        <v>130</v>
      </c>
      <c r="H1826" s="46"/>
      <c r="I1826" s="1">
        <v>404148</v>
      </c>
      <c r="J1826" s="1">
        <v>173595.17503391523</v>
      </c>
      <c r="K1826" s="46"/>
      <c r="L1826" s="1">
        <v>404148</v>
      </c>
      <c r="M1826" s="1">
        <f t="shared" si="22"/>
        <v>230552.82496608477</v>
      </c>
      <c r="N1826" s="5">
        <v>173595.17503391523</v>
      </c>
    </row>
    <row r="1827" spans="1:14" ht="11.65" customHeight="1">
      <c r="A1827" s="24">
        <v>1756</v>
      </c>
      <c r="C1827" s="67"/>
      <c r="F1827" s="67" t="s">
        <v>666</v>
      </c>
      <c r="G1827" s="23" t="s">
        <v>132</v>
      </c>
      <c r="H1827" s="46"/>
      <c r="I1827" s="1">
        <v>120285.85</v>
      </c>
      <c r="J1827" s="1">
        <v>51908.974914295803</v>
      </c>
      <c r="K1827" s="46"/>
      <c r="L1827" s="1">
        <v>120285.85</v>
      </c>
      <c r="M1827" s="1">
        <f t="shared" si="22"/>
        <v>68376.875085704203</v>
      </c>
      <c r="N1827" s="5">
        <v>51908.974914295803</v>
      </c>
    </row>
    <row r="1828" spans="1:14" ht="11.65" customHeight="1">
      <c r="A1828" s="24">
        <v>1757</v>
      </c>
      <c r="C1828" s="67"/>
      <c r="F1828" s="67" t="s">
        <v>571</v>
      </c>
      <c r="G1828" s="23" t="s">
        <v>132</v>
      </c>
      <c r="H1828" s="46"/>
      <c r="I1828" s="1">
        <v>343984</v>
      </c>
      <c r="J1828" s="1">
        <v>148445.19805878351</v>
      </c>
      <c r="K1828" s="46"/>
      <c r="L1828" s="1">
        <v>343984</v>
      </c>
      <c r="M1828" s="1">
        <f t="shared" si="22"/>
        <v>195538.80194121649</v>
      </c>
      <c r="N1828" s="5">
        <v>148445.19805878351</v>
      </c>
    </row>
    <row r="1829" spans="1:14" ht="11.65" customHeight="1">
      <c r="A1829" s="24">
        <v>1758</v>
      </c>
      <c r="C1829" s="67"/>
      <c r="F1829" s="67" t="s">
        <v>571</v>
      </c>
      <c r="G1829" s="23" t="s">
        <v>132</v>
      </c>
      <c r="H1829" s="46"/>
      <c r="I1829" s="1">
        <v>44655.09</v>
      </c>
      <c r="J1829" s="1">
        <v>19270.761661538916</v>
      </c>
      <c r="K1829" s="46"/>
      <c r="L1829" s="1">
        <v>44655.09</v>
      </c>
      <c r="M1829" s="1">
        <f t="shared" si="22"/>
        <v>25384.32833846108</v>
      </c>
      <c r="N1829" s="5">
        <v>19270.761661538916</v>
      </c>
    </row>
    <row r="1830" spans="1:14" ht="11.65" customHeight="1">
      <c r="A1830" s="24">
        <v>1759</v>
      </c>
      <c r="C1830" s="67"/>
      <c r="H1830" s="46" t="s">
        <v>405</v>
      </c>
      <c r="I1830" s="6">
        <v>100153596.26499988</v>
      </c>
      <c r="J1830" s="6">
        <v>42810823.459337711</v>
      </c>
      <c r="K1830" s="46"/>
      <c r="L1830" s="6">
        <f>SUBTOTAL(9,L1821:L1829)</f>
        <v>100153596.26499988</v>
      </c>
      <c r="M1830" s="6">
        <f>SUBTOTAL(9,M1821:M1829)</f>
        <v>57340461.326208554</v>
      </c>
      <c r="N1830" s="6">
        <f>SUBTOTAL(9,N1821:N1829)</f>
        <v>42813134.93879132</v>
      </c>
    </row>
    <row r="1831" spans="1:14" ht="11.65" customHeight="1">
      <c r="A1831" s="24">
        <v>1760</v>
      </c>
      <c r="C1831" s="67"/>
      <c r="H1831" s="46"/>
      <c r="I1831" s="1"/>
      <c r="J1831" s="1"/>
      <c r="K1831" s="46"/>
      <c r="L1831" s="1"/>
      <c r="M1831" s="1"/>
      <c r="N1831" s="1"/>
    </row>
    <row r="1832" spans="1:14" ht="11.65" customHeight="1">
      <c r="A1832" s="24">
        <v>1761</v>
      </c>
      <c r="C1832" s="67">
        <v>393</v>
      </c>
      <c r="D1832" s="23" t="s">
        <v>473</v>
      </c>
      <c r="H1832" s="46"/>
      <c r="I1832" s="1"/>
      <c r="J1832" s="1"/>
      <c r="K1832" s="46"/>
      <c r="L1832" s="1"/>
      <c r="M1832" s="1"/>
      <c r="N1832" s="1"/>
    </row>
    <row r="1833" spans="1:14" ht="11.65" customHeight="1">
      <c r="A1833" s="24">
        <v>1762</v>
      </c>
      <c r="C1833" s="67"/>
      <c r="F1833" s="67" t="s">
        <v>659</v>
      </c>
      <c r="G1833" s="23" t="s">
        <v>128</v>
      </c>
      <c r="H1833" s="46"/>
      <c r="I1833" s="1">
        <v>8512427.6499999985</v>
      </c>
      <c r="J1833" s="1">
        <v>3502972.105</v>
      </c>
      <c r="K1833" s="46"/>
      <c r="L1833" s="1">
        <v>8512427.6499999985</v>
      </c>
      <c r="M1833" s="1">
        <f t="shared" ref="M1833:M1838" si="23">L1833-N1833</f>
        <v>5009455.5449999981</v>
      </c>
      <c r="N1833" s="5">
        <v>3502972.105</v>
      </c>
    </row>
    <row r="1834" spans="1:14" ht="11.65" customHeight="1">
      <c r="A1834" s="24">
        <v>1763</v>
      </c>
      <c r="C1834" s="67"/>
      <c r="F1834" s="67" t="s">
        <v>666</v>
      </c>
      <c r="G1834" s="23" t="s">
        <v>132</v>
      </c>
      <c r="H1834" s="46"/>
      <c r="I1834" s="1">
        <v>89090.55</v>
      </c>
      <c r="J1834" s="1">
        <v>38446.742697090434</v>
      </c>
      <c r="K1834" s="46"/>
      <c r="L1834" s="1">
        <v>89090.55</v>
      </c>
      <c r="M1834" s="1">
        <f t="shared" si="23"/>
        <v>50643.807302909569</v>
      </c>
      <c r="N1834" s="5">
        <v>38446.742697090434</v>
      </c>
    </row>
    <row r="1835" spans="1:14" ht="11.65" customHeight="1">
      <c r="A1835" s="24">
        <v>1764</v>
      </c>
      <c r="C1835" s="67"/>
      <c r="F1835" s="67" t="s">
        <v>666</v>
      </c>
      <c r="G1835" s="23" t="s">
        <v>132</v>
      </c>
      <c r="H1835" s="46"/>
      <c r="I1835" s="1">
        <v>314167.505</v>
      </c>
      <c r="J1835" s="1">
        <v>135577.9847416126</v>
      </c>
      <c r="K1835" s="46"/>
      <c r="L1835" s="1">
        <v>314167.505</v>
      </c>
      <c r="M1835" s="1">
        <f t="shared" si="23"/>
        <v>178589.52025838741</v>
      </c>
      <c r="N1835" s="5">
        <v>135577.9847416126</v>
      </c>
    </row>
    <row r="1836" spans="1:14" ht="11.65" customHeight="1">
      <c r="A1836" s="24">
        <v>1765</v>
      </c>
      <c r="C1836" s="67"/>
      <c r="F1836" s="67" t="s">
        <v>660</v>
      </c>
      <c r="G1836" s="23" t="s">
        <v>131</v>
      </c>
      <c r="H1836" s="46"/>
      <c r="I1836" s="1">
        <v>344457.13500000001</v>
      </c>
      <c r="J1836" s="1">
        <v>147612.30386347123</v>
      </c>
      <c r="K1836" s="46"/>
      <c r="L1836" s="1">
        <v>344457.13500000001</v>
      </c>
      <c r="M1836" s="1">
        <f t="shared" si="23"/>
        <v>196740.23201271336</v>
      </c>
      <c r="N1836" s="5">
        <v>147716.90298728665</v>
      </c>
    </row>
    <row r="1837" spans="1:14" ht="11.65" customHeight="1">
      <c r="A1837" s="24">
        <v>1766</v>
      </c>
      <c r="C1837" s="67"/>
      <c r="F1837" s="67" t="s">
        <v>667</v>
      </c>
      <c r="G1837" s="23" t="s">
        <v>132</v>
      </c>
      <c r="H1837" s="46"/>
      <c r="I1837" s="1">
        <v>4094523.55</v>
      </c>
      <c r="J1837" s="1">
        <v>1766978.5784690666</v>
      </c>
      <c r="K1837" s="46"/>
      <c r="L1837" s="1">
        <v>4094523.55</v>
      </c>
      <c r="M1837" s="1">
        <f t="shared" si="23"/>
        <v>2327544.9715309329</v>
      </c>
      <c r="N1837" s="5">
        <v>1766978.5784690666</v>
      </c>
    </row>
    <row r="1838" spans="1:14" ht="11.65" customHeight="1">
      <c r="A1838" s="24">
        <v>1767</v>
      </c>
      <c r="C1838" s="67"/>
      <c r="F1838" s="67" t="s">
        <v>571</v>
      </c>
      <c r="G1838" s="23" t="s">
        <v>132</v>
      </c>
      <c r="H1838" s="46"/>
      <c r="I1838" s="1">
        <v>53970.76</v>
      </c>
      <c r="J1838" s="1">
        <v>23290.909337594399</v>
      </c>
      <c r="K1838" s="46"/>
      <c r="L1838" s="1">
        <v>53970.76</v>
      </c>
      <c r="M1838" s="1">
        <f t="shared" si="23"/>
        <v>30679.850662405603</v>
      </c>
      <c r="N1838" s="5">
        <v>23290.909337594399</v>
      </c>
    </row>
    <row r="1839" spans="1:14" ht="11.65" customHeight="1">
      <c r="A1839" s="24">
        <v>1768</v>
      </c>
      <c r="C1839" s="67"/>
      <c r="H1839" s="46" t="s">
        <v>405</v>
      </c>
      <c r="I1839" s="6">
        <v>13408637.15</v>
      </c>
      <c r="J1839" s="6">
        <v>5614878.6241088351</v>
      </c>
      <c r="K1839" s="46"/>
      <c r="L1839" s="6">
        <f>SUBTOTAL(9,L1833:L1838)</f>
        <v>13408637.15</v>
      </c>
      <c r="M1839" s="6">
        <f>SUBTOTAL(9,M1833:M1838)</f>
        <v>7793653.9267673474</v>
      </c>
      <c r="N1839" s="6">
        <f>SUBTOTAL(9,N1833:N1838)</f>
        <v>5614983.2232326502</v>
      </c>
    </row>
    <row r="1840" spans="1:14" ht="11.65" customHeight="1">
      <c r="A1840" s="24">
        <v>1769</v>
      </c>
      <c r="C1840" s="67"/>
      <c r="H1840" s="46"/>
      <c r="I1840" s="1"/>
      <c r="J1840" s="1"/>
      <c r="K1840" s="46"/>
      <c r="L1840" s="1"/>
      <c r="M1840" s="1"/>
      <c r="N1840" s="1"/>
    </row>
    <row r="1841" spans="1:14" ht="11.65" customHeight="1">
      <c r="A1841" s="24">
        <v>1770</v>
      </c>
      <c r="C1841" s="67">
        <v>394</v>
      </c>
      <c r="D1841" s="23" t="s">
        <v>474</v>
      </c>
      <c r="H1841" s="46"/>
      <c r="I1841" s="1"/>
      <c r="J1841" s="1"/>
      <c r="K1841" s="46"/>
      <c r="L1841" s="1"/>
      <c r="M1841" s="1"/>
      <c r="N1841" s="1"/>
    </row>
    <row r="1842" spans="1:14" ht="11.65" customHeight="1">
      <c r="A1842" s="24">
        <v>1771</v>
      </c>
      <c r="C1842" s="67"/>
      <c r="F1842" s="67" t="s">
        <v>659</v>
      </c>
      <c r="G1842" s="23" t="s">
        <v>128</v>
      </c>
      <c r="H1842" s="46"/>
      <c r="I1842" s="1">
        <v>31594856.249999806</v>
      </c>
      <c r="J1842" s="1">
        <v>12003720.3449999</v>
      </c>
      <c r="K1842" s="46"/>
      <c r="L1842" s="1">
        <v>31594856.249999806</v>
      </c>
      <c r="M1842" s="1">
        <f t="shared" ref="M1842:M1849" si="24">L1842-N1842</f>
        <v>19591135.904999904</v>
      </c>
      <c r="N1842" s="5">
        <v>12003720.3449999</v>
      </c>
    </row>
    <row r="1843" spans="1:14" ht="11.65" customHeight="1">
      <c r="A1843" s="24">
        <v>1772</v>
      </c>
      <c r="C1843" s="67"/>
      <c r="F1843" s="67" t="s">
        <v>666</v>
      </c>
      <c r="G1843" s="23" t="s">
        <v>132</v>
      </c>
      <c r="H1843" s="46"/>
      <c r="I1843" s="1">
        <v>1443355.325</v>
      </c>
      <c r="J1843" s="1">
        <v>622875.38690411428</v>
      </c>
      <c r="K1843" s="46"/>
      <c r="L1843" s="1">
        <v>1443355.325</v>
      </c>
      <c r="M1843" s="1">
        <f t="shared" si="24"/>
        <v>820479.93809588568</v>
      </c>
      <c r="N1843" s="5">
        <v>622875.38690411428</v>
      </c>
    </row>
    <row r="1844" spans="1:14" ht="11.65" customHeight="1">
      <c r="A1844" s="24">
        <v>1773</v>
      </c>
      <c r="C1844" s="67"/>
      <c r="F1844" s="67" t="s">
        <v>667</v>
      </c>
      <c r="G1844" s="23" t="s">
        <v>132</v>
      </c>
      <c r="H1844" s="46"/>
      <c r="I1844" s="1">
        <v>20739540.739999998</v>
      </c>
      <c r="J1844" s="1">
        <v>8950082.6573256589</v>
      </c>
      <c r="K1844" s="46"/>
      <c r="L1844" s="1">
        <v>20739540.739999998</v>
      </c>
      <c r="M1844" s="1">
        <f t="shared" si="24"/>
        <v>11789458.082674339</v>
      </c>
      <c r="N1844" s="5">
        <v>8950082.6573256589</v>
      </c>
    </row>
    <row r="1845" spans="1:14" ht="11.65" customHeight="1">
      <c r="A1845" s="24">
        <v>1774</v>
      </c>
      <c r="C1845" s="67"/>
      <c r="F1845" s="67" t="s">
        <v>660</v>
      </c>
      <c r="G1845" s="23" t="s">
        <v>131</v>
      </c>
      <c r="H1845" s="46"/>
      <c r="I1845" s="1">
        <v>3871540.8849999998</v>
      </c>
      <c r="J1845" s="1">
        <v>1659094.8813891525</v>
      </c>
      <c r="K1845" s="46"/>
      <c r="L1845" s="1">
        <v>3871540.8849999998</v>
      </c>
      <c r="M1845" s="1">
        <f t="shared" si="24"/>
        <v>2211270.3572292253</v>
      </c>
      <c r="N1845" s="5">
        <v>1660270.5277707742</v>
      </c>
    </row>
    <row r="1846" spans="1:14" ht="11.65" customHeight="1">
      <c r="A1846" s="24">
        <v>1775</v>
      </c>
      <c r="C1846" s="67"/>
      <c r="F1846" s="67" t="s">
        <v>571</v>
      </c>
      <c r="G1846" s="23" t="s">
        <v>130</v>
      </c>
      <c r="H1846" s="46"/>
      <c r="I1846" s="1">
        <v>7106.36</v>
      </c>
      <c r="J1846" s="1">
        <v>3052.4209152439548</v>
      </c>
      <c r="K1846" s="46"/>
      <c r="L1846" s="1">
        <v>7106.36</v>
      </c>
      <c r="M1846" s="1">
        <f t="shared" si="24"/>
        <v>4053.9390847560448</v>
      </c>
      <c r="N1846" s="5">
        <v>3052.4209152439548</v>
      </c>
    </row>
    <row r="1847" spans="1:14" ht="11.65" customHeight="1">
      <c r="A1847" s="24">
        <v>1776</v>
      </c>
      <c r="C1847" s="67"/>
      <c r="F1847" s="67" t="s">
        <v>666</v>
      </c>
      <c r="G1847" s="23" t="s">
        <v>132</v>
      </c>
      <c r="H1847" s="46"/>
      <c r="I1847" s="1">
        <v>1343744.76</v>
      </c>
      <c r="J1847" s="1">
        <v>579888.76528749161</v>
      </c>
      <c r="K1847" s="46"/>
      <c r="L1847" s="1">
        <v>1343744.76</v>
      </c>
      <c r="M1847" s="1">
        <f t="shared" si="24"/>
        <v>763855.9947125084</v>
      </c>
      <c r="N1847" s="5">
        <v>579888.76528749161</v>
      </c>
    </row>
    <row r="1848" spans="1:14" ht="11.65" customHeight="1">
      <c r="A1848" s="24">
        <v>1777</v>
      </c>
      <c r="C1848" s="67"/>
      <c r="F1848" s="67" t="s">
        <v>571</v>
      </c>
      <c r="G1848" s="23" t="s">
        <v>132</v>
      </c>
      <c r="H1848" s="46"/>
      <c r="I1848" s="1">
        <v>1682328.5</v>
      </c>
      <c r="J1848" s="1">
        <v>726003.49836747115</v>
      </c>
      <c r="K1848" s="46"/>
      <c r="L1848" s="1">
        <v>1682328.5</v>
      </c>
      <c r="M1848" s="1">
        <f t="shared" si="24"/>
        <v>956325.00163252885</v>
      </c>
      <c r="N1848" s="5">
        <v>726003.49836747115</v>
      </c>
    </row>
    <row r="1849" spans="1:14" ht="11.65" customHeight="1">
      <c r="A1849" s="24">
        <v>1778</v>
      </c>
      <c r="C1849" s="67"/>
      <c r="F1849" s="67" t="s">
        <v>571</v>
      </c>
      <c r="G1849" s="23" t="s">
        <v>132</v>
      </c>
      <c r="H1849" s="46"/>
      <c r="I1849" s="1">
        <v>89913.38</v>
      </c>
      <c r="J1849" s="1">
        <v>38801.832359163993</v>
      </c>
      <c r="K1849" s="46"/>
      <c r="L1849" s="1">
        <v>89913.38</v>
      </c>
      <c r="M1849" s="1">
        <f t="shared" si="24"/>
        <v>51111.547640836012</v>
      </c>
      <c r="N1849" s="5">
        <v>38801.832359163993</v>
      </c>
    </row>
    <row r="1850" spans="1:14" ht="11.65" customHeight="1">
      <c r="A1850" s="24">
        <v>1779</v>
      </c>
      <c r="C1850" s="67"/>
      <c r="H1850" s="46" t="s">
        <v>405</v>
      </c>
      <c r="I1850" s="6">
        <v>60772386.199999802</v>
      </c>
      <c r="J1850" s="6">
        <v>24583519.787548196</v>
      </c>
      <c r="K1850" s="46"/>
      <c r="L1850" s="6">
        <f>SUBTOTAL(9,L1842:L1849)</f>
        <v>60772386.199999802</v>
      </c>
      <c r="M1850" s="6">
        <f>SUBTOTAL(9,M1842:M1849)</f>
        <v>36187690.766069978</v>
      </c>
      <c r="N1850" s="6">
        <f>SUBTOTAL(9,N1842:N1849)</f>
        <v>24584695.433929816</v>
      </c>
    </row>
    <row r="1851" spans="1:14" ht="11.65" customHeight="1">
      <c r="A1851" s="24">
        <v>1780</v>
      </c>
      <c r="C1851" s="67"/>
      <c r="H1851" s="46"/>
      <c r="I1851" s="1"/>
      <c r="J1851" s="1"/>
      <c r="K1851" s="46"/>
      <c r="L1851" s="1"/>
      <c r="M1851" s="1"/>
      <c r="N1851" s="1"/>
    </row>
    <row r="1852" spans="1:14" ht="11.65" customHeight="1">
      <c r="A1852" s="24">
        <v>1781</v>
      </c>
      <c r="C1852" s="67">
        <v>395</v>
      </c>
      <c r="D1852" s="23" t="s">
        <v>475</v>
      </c>
      <c r="H1852" s="46"/>
      <c r="I1852" s="1"/>
      <c r="J1852" s="1"/>
      <c r="K1852" s="46"/>
      <c r="L1852" s="1"/>
      <c r="M1852" s="1"/>
      <c r="N1852" s="1"/>
    </row>
    <row r="1853" spans="1:14" ht="11.65" customHeight="1">
      <c r="A1853" s="24">
        <v>1782</v>
      </c>
      <c r="C1853" s="67"/>
      <c r="F1853" s="67" t="s">
        <v>659</v>
      </c>
      <c r="G1853" s="23" t="s">
        <v>128</v>
      </c>
      <c r="H1853" s="46"/>
      <c r="I1853" s="1">
        <v>24021799.92499999</v>
      </c>
      <c r="J1853" s="1">
        <v>7138536.5499999998</v>
      </c>
      <c r="K1853" s="46"/>
      <c r="L1853" s="1">
        <v>24021799.92499999</v>
      </c>
      <c r="M1853" s="1">
        <f t="shared" ref="M1853:M1860" si="25">L1853-N1853</f>
        <v>16883263.374999989</v>
      </c>
      <c r="N1853" s="5">
        <v>7138536.5499999998</v>
      </c>
    </row>
    <row r="1854" spans="1:14" ht="11.65" customHeight="1">
      <c r="A1854" s="24">
        <v>1783</v>
      </c>
      <c r="C1854" s="67"/>
      <c r="F1854" s="67" t="s">
        <v>666</v>
      </c>
      <c r="G1854" s="23" t="s">
        <v>132</v>
      </c>
      <c r="H1854" s="46"/>
      <c r="I1854" s="1">
        <v>1517.68</v>
      </c>
      <c r="J1854" s="1">
        <v>654.94996334089547</v>
      </c>
      <c r="K1854" s="46"/>
      <c r="L1854" s="1">
        <v>1517.68</v>
      </c>
      <c r="M1854" s="1">
        <f t="shared" si="25"/>
        <v>862.7300366591046</v>
      </c>
      <c r="N1854" s="5">
        <v>654.94996334089547</v>
      </c>
    </row>
    <row r="1855" spans="1:14" ht="11.65" customHeight="1">
      <c r="A1855" s="24">
        <v>1784</v>
      </c>
      <c r="C1855" s="67"/>
      <c r="F1855" s="67" t="s">
        <v>666</v>
      </c>
      <c r="G1855" s="23" t="s">
        <v>132</v>
      </c>
      <c r="H1855" s="46"/>
      <c r="I1855" s="1">
        <v>5370.69</v>
      </c>
      <c r="J1855" s="1">
        <v>2317.7041396179125</v>
      </c>
      <c r="K1855" s="46"/>
      <c r="L1855" s="1">
        <v>5370.69</v>
      </c>
      <c r="M1855" s="1">
        <f t="shared" si="25"/>
        <v>3052.9858603820871</v>
      </c>
      <c r="N1855" s="5">
        <v>2317.7041396179125</v>
      </c>
    </row>
    <row r="1856" spans="1:14" ht="11.65" customHeight="1">
      <c r="A1856" s="24">
        <v>1785</v>
      </c>
      <c r="C1856" s="67"/>
      <c r="F1856" s="67" t="s">
        <v>660</v>
      </c>
      <c r="G1856" s="23" t="s">
        <v>131</v>
      </c>
      <c r="H1856" s="46"/>
      <c r="I1856" s="1">
        <v>5347268.2149999999</v>
      </c>
      <c r="J1856" s="1">
        <v>2291497.2586997258</v>
      </c>
      <c r="K1856" s="46"/>
      <c r="L1856" s="1">
        <v>5347268.2149999999</v>
      </c>
      <c r="M1856" s="1">
        <f t="shared" si="25"/>
        <v>3054147.1851158128</v>
      </c>
      <c r="N1856" s="5">
        <v>2293121.029884187</v>
      </c>
    </row>
    <row r="1857" spans="1:14" ht="11.65" customHeight="1">
      <c r="A1857" s="24">
        <v>1786</v>
      </c>
      <c r="C1857" s="67"/>
      <c r="F1857" s="67" t="s">
        <v>571</v>
      </c>
      <c r="G1857" s="23" t="s">
        <v>130</v>
      </c>
      <c r="H1857" s="46"/>
      <c r="I1857" s="1">
        <v>7593.35</v>
      </c>
      <c r="J1857" s="1">
        <v>3261.5995188489869</v>
      </c>
      <c r="K1857" s="46"/>
      <c r="L1857" s="1">
        <v>7593.35</v>
      </c>
      <c r="M1857" s="1">
        <f t="shared" si="25"/>
        <v>4331.7504811510134</v>
      </c>
      <c r="N1857" s="5">
        <v>3261.5995188489869</v>
      </c>
    </row>
    <row r="1858" spans="1:14" ht="11.65" customHeight="1">
      <c r="A1858" s="24">
        <v>1787</v>
      </c>
      <c r="C1858" s="67"/>
      <c r="F1858" s="67" t="s">
        <v>667</v>
      </c>
      <c r="G1858" s="23" t="s">
        <v>132</v>
      </c>
      <c r="H1858" s="46"/>
      <c r="I1858" s="1">
        <v>6284108.8049999997</v>
      </c>
      <c r="J1858" s="1">
        <v>2711887.1115551027</v>
      </c>
      <c r="K1858" s="46"/>
      <c r="L1858" s="1">
        <v>6284108.8049999997</v>
      </c>
      <c r="M1858" s="1">
        <f t="shared" si="25"/>
        <v>3572221.693444897</v>
      </c>
      <c r="N1858" s="5">
        <v>2711887.1115551027</v>
      </c>
    </row>
    <row r="1859" spans="1:14" ht="11.65" customHeight="1">
      <c r="A1859" s="24">
        <v>1788</v>
      </c>
      <c r="C1859" s="67"/>
      <c r="F1859" s="67" t="s">
        <v>571</v>
      </c>
      <c r="G1859" s="23" t="s">
        <v>132</v>
      </c>
      <c r="H1859" s="46"/>
      <c r="I1859" s="1">
        <v>253000.61</v>
      </c>
      <c r="J1859" s="1">
        <v>109181.60629692963</v>
      </c>
      <c r="K1859" s="46"/>
      <c r="L1859" s="1">
        <v>253000.61</v>
      </c>
      <c r="M1859" s="1">
        <f t="shared" si="25"/>
        <v>143819.00370307034</v>
      </c>
      <c r="N1859" s="5">
        <v>109181.60629692963</v>
      </c>
    </row>
    <row r="1860" spans="1:14" ht="11.65" customHeight="1">
      <c r="A1860" s="24">
        <v>1789</v>
      </c>
      <c r="C1860" s="67"/>
      <c r="F1860" s="67" t="s">
        <v>571</v>
      </c>
      <c r="G1860" s="23" t="s">
        <v>132</v>
      </c>
      <c r="H1860" s="46"/>
      <c r="I1860" s="1">
        <v>14021.51</v>
      </c>
      <c r="J1860" s="1">
        <v>6050.9379187206787</v>
      </c>
      <c r="K1860" s="46"/>
      <c r="L1860" s="1">
        <v>14021.51</v>
      </c>
      <c r="M1860" s="1">
        <f t="shared" si="25"/>
        <v>7970.5720812793215</v>
      </c>
      <c r="N1860" s="5">
        <v>6050.9379187206787</v>
      </c>
    </row>
    <row r="1861" spans="1:14" ht="11.65" customHeight="1">
      <c r="A1861" s="24">
        <v>1790</v>
      </c>
      <c r="C1861" s="67"/>
      <c r="H1861" s="46" t="s">
        <v>405</v>
      </c>
      <c r="I1861" s="6">
        <v>35934680.784999989</v>
      </c>
      <c r="J1861" s="6">
        <v>12263387.718092287</v>
      </c>
      <c r="K1861" s="46"/>
      <c r="L1861" s="6">
        <f>SUBTOTAL(9,L1853:L1860)</f>
        <v>35934680.784999989</v>
      </c>
      <c r="M1861" s="6">
        <f>SUBTOTAL(9,M1853:M1860)</f>
        <v>23669669.295723237</v>
      </c>
      <c r="N1861" s="6">
        <f>SUBTOTAL(9,N1853:N1860)</f>
        <v>12265011.489276748</v>
      </c>
    </row>
    <row r="1862" spans="1:14" ht="11.65" customHeight="1">
      <c r="A1862" s="24">
        <v>1791</v>
      </c>
      <c r="H1862" s="46"/>
      <c r="I1862" s="9"/>
      <c r="J1862" s="9"/>
      <c r="K1862" s="46"/>
      <c r="L1862" s="9"/>
      <c r="M1862" s="1"/>
      <c r="N1862" s="1"/>
    </row>
    <row r="1863" spans="1:14" ht="11.65" customHeight="1">
      <c r="A1863" s="24">
        <v>1792</v>
      </c>
      <c r="C1863" s="67">
        <v>396</v>
      </c>
      <c r="D1863" s="23" t="s">
        <v>476</v>
      </c>
      <c r="H1863" s="46"/>
      <c r="I1863" s="1"/>
      <c r="J1863" s="1"/>
      <c r="K1863" s="46"/>
      <c r="L1863" s="1"/>
      <c r="M1863" s="1"/>
      <c r="N1863" s="1"/>
    </row>
    <row r="1864" spans="1:14" ht="11.65" customHeight="1">
      <c r="A1864" s="24">
        <v>1793</v>
      </c>
      <c r="C1864" s="67"/>
      <c r="F1864" s="67" t="s">
        <v>659</v>
      </c>
      <c r="G1864" s="23" t="s">
        <v>128</v>
      </c>
      <c r="H1864" s="46"/>
      <c r="I1864" s="1">
        <v>94632870.274999887</v>
      </c>
      <c r="J1864" s="1">
        <v>35518160.530000001</v>
      </c>
      <c r="K1864" s="46"/>
      <c r="L1864" s="1">
        <v>94632870.274999887</v>
      </c>
      <c r="M1864" s="1">
        <f t="shared" ref="M1864:M1871" si="26">L1864-N1864</f>
        <v>59114709.744999886</v>
      </c>
      <c r="N1864" s="5">
        <v>35518160.530000001</v>
      </c>
    </row>
    <row r="1865" spans="1:14" ht="11.65" customHeight="1">
      <c r="A1865" s="24">
        <v>1794</v>
      </c>
      <c r="C1865" s="67"/>
      <c r="F1865" s="67" t="s">
        <v>666</v>
      </c>
      <c r="G1865" s="23" t="s">
        <v>132</v>
      </c>
      <c r="H1865" s="46"/>
      <c r="I1865" s="1">
        <v>845108.12</v>
      </c>
      <c r="J1865" s="1">
        <v>364703.71370321349</v>
      </c>
      <c r="K1865" s="46"/>
      <c r="L1865" s="1">
        <v>845108.12</v>
      </c>
      <c r="M1865" s="1">
        <f t="shared" si="26"/>
        <v>480404.4062967865</v>
      </c>
      <c r="N1865" s="5">
        <v>364703.71370321349</v>
      </c>
    </row>
    <row r="1866" spans="1:14" ht="11.65" customHeight="1">
      <c r="A1866" s="24">
        <v>1795</v>
      </c>
      <c r="C1866" s="67"/>
      <c r="F1866" s="67" t="s">
        <v>667</v>
      </c>
      <c r="G1866" s="23" t="s">
        <v>132</v>
      </c>
      <c r="H1866" s="46"/>
      <c r="I1866" s="1">
        <v>31072993.670000002</v>
      </c>
      <c r="J1866" s="1">
        <v>13409451.310591415</v>
      </c>
      <c r="K1866" s="46"/>
      <c r="L1866" s="1">
        <v>31072993.670000002</v>
      </c>
      <c r="M1866" s="1">
        <f t="shared" si="26"/>
        <v>17663542.359408587</v>
      </c>
      <c r="N1866" s="5">
        <v>13409451.310591415</v>
      </c>
    </row>
    <row r="1867" spans="1:14" ht="11.65" customHeight="1">
      <c r="A1867" s="24">
        <v>1796</v>
      </c>
      <c r="C1867" s="67"/>
      <c r="F1867" s="67" t="s">
        <v>660</v>
      </c>
      <c r="G1867" s="23" t="s">
        <v>131</v>
      </c>
      <c r="H1867" s="46"/>
      <c r="I1867" s="1">
        <v>1274031.1100000001</v>
      </c>
      <c r="J1867" s="1">
        <v>545968.2736455308</v>
      </c>
      <c r="K1867" s="46"/>
      <c r="L1867" s="1">
        <v>1274031.1100000001</v>
      </c>
      <c r="M1867" s="1">
        <f t="shared" si="26"/>
        <v>727675.95936955919</v>
      </c>
      <c r="N1867" s="5">
        <v>546355.15063044091</v>
      </c>
    </row>
    <row r="1868" spans="1:14" ht="11.65" customHeight="1">
      <c r="A1868" s="24">
        <v>1797</v>
      </c>
      <c r="C1868" s="67"/>
      <c r="F1868" s="67" t="s">
        <v>666</v>
      </c>
      <c r="G1868" s="23" t="s">
        <v>132</v>
      </c>
      <c r="H1868" s="46"/>
      <c r="I1868" s="1">
        <v>1649348.615</v>
      </c>
      <c r="J1868" s="1">
        <v>711771.13418547169</v>
      </c>
      <c r="K1868" s="46"/>
      <c r="L1868" s="1">
        <v>1649348.615</v>
      </c>
      <c r="M1868" s="1">
        <f t="shared" si="26"/>
        <v>937577.4808145283</v>
      </c>
      <c r="N1868" s="5">
        <v>711771.13418547169</v>
      </c>
    </row>
    <row r="1869" spans="1:14" ht="11.65" customHeight="1">
      <c r="A1869" s="24">
        <v>1798</v>
      </c>
      <c r="C1869" s="67"/>
      <c r="F1869" s="67" t="s">
        <v>571</v>
      </c>
      <c r="G1869" s="23" t="s">
        <v>130</v>
      </c>
      <c r="H1869" s="46"/>
      <c r="I1869" s="1">
        <v>59427.125</v>
      </c>
      <c r="J1869" s="1">
        <v>25525.95130035868</v>
      </c>
      <c r="K1869" s="46"/>
      <c r="L1869" s="1">
        <v>59427.125</v>
      </c>
      <c r="M1869" s="1">
        <f t="shared" si="26"/>
        <v>33901.173699641324</v>
      </c>
      <c r="N1869" s="5">
        <v>25525.95130035868</v>
      </c>
    </row>
    <row r="1870" spans="1:14" ht="11.65" customHeight="1">
      <c r="A1870" s="24">
        <v>1799</v>
      </c>
      <c r="C1870" s="67"/>
      <c r="F1870" s="67" t="s">
        <v>571</v>
      </c>
      <c r="G1870" s="23" t="s">
        <v>132</v>
      </c>
      <c r="H1870" s="46"/>
      <c r="I1870" s="1">
        <v>0</v>
      </c>
      <c r="J1870" s="1">
        <v>0</v>
      </c>
      <c r="K1870" s="46"/>
      <c r="L1870" s="1">
        <v>0</v>
      </c>
      <c r="M1870" s="1">
        <f>L1870-N1870</f>
        <v>0</v>
      </c>
      <c r="N1870" s="5">
        <v>0</v>
      </c>
    </row>
    <row r="1871" spans="1:14" ht="11.65" customHeight="1">
      <c r="A1871" s="24">
        <v>1800</v>
      </c>
      <c r="C1871" s="67"/>
      <c r="F1871" s="67" t="s">
        <v>571</v>
      </c>
      <c r="G1871" s="23" t="s">
        <v>132</v>
      </c>
      <c r="H1871" s="46"/>
      <c r="I1871" s="1">
        <v>999837.19</v>
      </c>
      <c r="J1871" s="1">
        <v>431476.55035143369</v>
      </c>
      <c r="K1871" s="46"/>
      <c r="L1871" s="1">
        <v>999837.19</v>
      </c>
      <c r="M1871" s="1">
        <f t="shared" si="26"/>
        <v>568360.63964856626</v>
      </c>
      <c r="N1871" s="5">
        <v>431476.55035143369</v>
      </c>
    </row>
    <row r="1872" spans="1:14" ht="11.65" customHeight="1">
      <c r="A1872" s="24">
        <v>1801</v>
      </c>
      <c r="C1872" s="67"/>
      <c r="H1872" s="46" t="s">
        <v>405</v>
      </c>
      <c r="I1872" s="6">
        <v>130533616.10499988</v>
      </c>
      <c r="J1872" s="6">
        <v>51007057.463777423</v>
      </c>
      <c r="K1872" s="46"/>
      <c r="L1872" s="6">
        <f>SUBTOTAL(9,L1864:L1871)</f>
        <v>130533616.10499988</v>
      </c>
      <c r="M1872" s="6">
        <f>SUBTOTAL(9,M1864:M1871)</f>
        <v>79526171.764237568</v>
      </c>
      <c r="N1872" s="6">
        <f>SUBTOTAL(9,N1864:N1871)</f>
        <v>51007444.34076234</v>
      </c>
    </row>
    <row r="1873" spans="1:14" ht="11.65" customHeight="1">
      <c r="A1873" s="24">
        <v>1802</v>
      </c>
      <c r="C1873" s="67">
        <v>397</v>
      </c>
      <c r="D1873" s="23" t="s">
        <v>477</v>
      </c>
      <c r="H1873" s="46"/>
      <c r="I1873" s="1"/>
      <c r="J1873" s="1"/>
      <c r="K1873" s="46"/>
      <c r="L1873" s="1"/>
      <c r="M1873" s="1"/>
      <c r="N1873" s="1"/>
    </row>
    <row r="1874" spans="1:14" ht="11.65" customHeight="1">
      <c r="A1874" s="24">
        <v>1803</v>
      </c>
      <c r="C1874" s="67"/>
      <c r="F1874" s="67" t="s">
        <v>659</v>
      </c>
      <c r="G1874" s="23" t="s">
        <v>128</v>
      </c>
      <c r="H1874" s="46"/>
      <c r="I1874" s="1">
        <v>106896463.32499979</v>
      </c>
      <c r="J1874" s="1">
        <v>33074980.719999898</v>
      </c>
      <c r="K1874" s="46"/>
      <c r="L1874" s="1">
        <v>172422848.15665302</v>
      </c>
      <c r="M1874" s="1">
        <f t="shared" ref="M1874:M1881" si="27">L1874-N1874</f>
        <v>116355561.85830964</v>
      </c>
      <c r="N1874" s="5">
        <v>56067286.298343375</v>
      </c>
    </row>
    <row r="1875" spans="1:14" ht="11.65" customHeight="1">
      <c r="A1875" s="24">
        <v>1804</v>
      </c>
      <c r="C1875" s="67"/>
      <c r="F1875" s="67" t="s">
        <v>678</v>
      </c>
      <c r="G1875" s="23" t="s">
        <v>132</v>
      </c>
      <c r="H1875" s="46"/>
      <c r="I1875" s="1">
        <v>3122595.6850000001</v>
      </c>
      <c r="J1875" s="1">
        <v>1347546.2083042462</v>
      </c>
      <c r="K1875" s="46"/>
      <c r="L1875" s="1">
        <v>504262.94261081563</v>
      </c>
      <c r="M1875" s="1">
        <f t="shared" si="27"/>
        <v>286649.87808000168</v>
      </c>
      <c r="N1875" s="5">
        <v>217613.06453081398</v>
      </c>
    </row>
    <row r="1876" spans="1:14" ht="11.65" customHeight="1">
      <c r="A1876" s="24">
        <v>1805</v>
      </c>
      <c r="C1876" s="67"/>
      <c r="F1876" s="67" t="s">
        <v>679</v>
      </c>
      <c r="G1876" s="23" t="s">
        <v>132</v>
      </c>
      <c r="H1876" s="46"/>
      <c r="I1876" s="1">
        <v>5871080.6399999997</v>
      </c>
      <c r="J1876" s="1">
        <v>2533646.1243077861</v>
      </c>
      <c r="K1876" s="46"/>
      <c r="L1876" s="1">
        <v>-46086.391157436185</v>
      </c>
      <c r="M1876" s="1">
        <f t="shared" si="27"/>
        <v>-26197.9560465584</v>
      </c>
      <c r="N1876" s="5">
        <v>-19888.435110877785</v>
      </c>
    </row>
    <row r="1877" spans="1:14" ht="11.65" customHeight="1">
      <c r="A1877" s="24">
        <v>1806</v>
      </c>
      <c r="C1877" s="67"/>
      <c r="F1877" s="67" t="s">
        <v>660</v>
      </c>
      <c r="G1877" s="23" t="s">
        <v>131</v>
      </c>
      <c r="H1877" s="46"/>
      <c r="I1877" s="1">
        <v>53394041.825000003</v>
      </c>
      <c r="J1877" s="1">
        <v>22881272.371875219</v>
      </c>
      <c r="K1877" s="46"/>
      <c r="L1877" s="1">
        <v>54991744.93695797</v>
      </c>
      <c r="M1877" s="1">
        <f t="shared" si="27"/>
        <v>31409100.170565683</v>
      </c>
      <c r="N1877" s="5">
        <v>23582644.766392287</v>
      </c>
    </row>
    <row r="1878" spans="1:14" ht="11.65" customHeight="1">
      <c r="A1878" s="24">
        <v>1807</v>
      </c>
      <c r="C1878" s="67"/>
      <c r="F1878" s="67" t="s">
        <v>665</v>
      </c>
      <c r="G1878" s="23" t="s">
        <v>129</v>
      </c>
      <c r="H1878" s="46"/>
      <c r="I1878" s="1">
        <v>2955542.5150000001</v>
      </c>
      <c r="J1878" s="1">
        <v>1474601.8950201578</v>
      </c>
      <c r="K1878" s="46"/>
      <c r="L1878" s="1">
        <v>1925560.4840193386</v>
      </c>
      <c r="M1878" s="1">
        <f t="shared" si="27"/>
        <v>964845.10797581426</v>
      </c>
      <c r="N1878" s="5">
        <v>960715.37604352436</v>
      </c>
    </row>
    <row r="1879" spans="1:14" ht="11.65" customHeight="1">
      <c r="A1879" s="24">
        <v>1808</v>
      </c>
      <c r="C1879" s="67"/>
      <c r="F1879" s="67" t="s">
        <v>667</v>
      </c>
      <c r="G1879" s="23" t="s">
        <v>132</v>
      </c>
      <c r="H1879" s="46"/>
      <c r="I1879" s="1">
        <v>89403668.045000002</v>
      </c>
      <c r="J1879" s="1">
        <v>38581867.790716313</v>
      </c>
      <c r="K1879" s="46"/>
      <c r="L1879" s="1">
        <v>107804859.75151913</v>
      </c>
      <c r="M1879" s="1">
        <f t="shared" si="27"/>
        <v>61282016.370682701</v>
      </c>
      <c r="N1879" s="5">
        <v>46522843.380836427</v>
      </c>
    </row>
    <row r="1880" spans="1:14" ht="11.65" customHeight="1">
      <c r="A1880" s="24">
        <v>1809</v>
      </c>
      <c r="C1880" s="67"/>
      <c r="F1880" s="67" t="s">
        <v>571</v>
      </c>
      <c r="G1880" s="23" t="s">
        <v>130</v>
      </c>
      <c r="H1880" s="46"/>
      <c r="I1880" s="1">
        <v>120576.3</v>
      </c>
      <c r="J1880" s="1">
        <v>51791.581062981568</v>
      </c>
      <c r="K1880" s="46"/>
      <c r="L1880" s="1">
        <v>23179.642907970425</v>
      </c>
      <c r="M1880" s="1">
        <f t="shared" si="27"/>
        <v>13223.20574180165</v>
      </c>
      <c r="N1880" s="5">
        <v>9956.4371661687746</v>
      </c>
    </row>
    <row r="1881" spans="1:14" ht="11.65" customHeight="1">
      <c r="A1881" s="24">
        <v>1810</v>
      </c>
      <c r="C1881" s="67"/>
      <c r="F1881" s="67" t="s">
        <v>667</v>
      </c>
      <c r="G1881" s="23" t="s">
        <v>132</v>
      </c>
      <c r="H1881" s="46"/>
      <c r="I1881" s="1">
        <v>871010.92</v>
      </c>
      <c r="J1881" s="1">
        <v>375881.98442591302</v>
      </c>
      <c r="K1881" s="46"/>
      <c r="L1881" s="1">
        <v>135766.07140579645</v>
      </c>
      <c r="M1881" s="1">
        <f t="shared" si="27"/>
        <v>77176.656318186564</v>
      </c>
      <c r="N1881" s="5">
        <v>58589.415087609887</v>
      </c>
    </row>
    <row r="1882" spans="1:14" ht="11.65" customHeight="1">
      <c r="A1882" s="24">
        <v>1811</v>
      </c>
      <c r="C1882" s="67"/>
      <c r="F1882" s="67" t="s">
        <v>667</v>
      </c>
      <c r="G1882" s="23" t="s">
        <v>132</v>
      </c>
      <c r="H1882" s="46"/>
      <c r="I1882" s="1">
        <v>1590.16</v>
      </c>
      <c r="J1882" s="1">
        <v>686.22847616504032</v>
      </c>
      <c r="K1882" s="46"/>
      <c r="L1882" s="1">
        <v>-9389.8510826837773</v>
      </c>
      <c r="M1882" s="1">
        <f>L1882-N1882</f>
        <v>-5337.6907969975937</v>
      </c>
      <c r="N1882" s="5">
        <v>-4052.1602856861837</v>
      </c>
    </row>
    <row r="1883" spans="1:14" ht="11.65" customHeight="1">
      <c r="A1883" s="24">
        <v>1812</v>
      </c>
      <c r="C1883" s="67"/>
      <c r="H1883" s="46" t="s">
        <v>405</v>
      </c>
      <c r="I1883" s="6">
        <v>262636569.41499978</v>
      </c>
      <c r="J1883" s="6">
        <v>100322274.90418869</v>
      </c>
      <c r="K1883" s="46"/>
      <c r="L1883" s="6">
        <f>SUBTOTAL(9,L1874:L1882)</f>
        <v>337752745.7438339</v>
      </c>
      <c r="M1883" s="6">
        <f>SUBTOTAL(9,M1874:M1882)</f>
        <v>210357037.60083026</v>
      </c>
      <c r="N1883" s="6">
        <f>SUBTOTAL(9,N1874:N1882)</f>
        <v>127395708.14300366</v>
      </c>
    </row>
    <row r="1884" spans="1:14" ht="11.65" customHeight="1">
      <c r="A1884" s="24">
        <v>1813</v>
      </c>
      <c r="C1884" s="67"/>
      <c r="H1884" s="46"/>
      <c r="I1884" s="1"/>
      <c r="J1884" s="1"/>
      <c r="K1884" s="46"/>
      <c r="L1884" s="1"/>
      <c r="M1884" s="1"/>
      <c r="N1884" s="1"/>
    </row>
    <row r="1885" spans="1:14" ht="11.65" customHeight="1">
      <c r="A1885" s="24">
        <v>1814</v>
      </c>
      <c r="C1885" s="67">
        <v>398</v>
      </c>
      <c r="D1885" s="23" t="s">
        <v>478</v>
      </c>
      <c r="H1885" s="46"/>
      <c r="I1885" s="1"/>
      <c r="J1885" s="1"/>
      <c r="K1885" s="46"/>
      <c r="L1885" s="1"/>
      <c r="M1885" s="1"/>
      <c r="N1885" s="1"/>
    </row>
    <row r="1886" spans="1:14" ht="11.65" customHeight="1">
      <c r="A1886" s="24">
        <v>1815</v>
      </c>
      <c r="C1886" s="67"/>
      <c r="F1886" s="67" t="s">
        <v>659</v>
      </c>
      <c r="G1886" s="23" t="s">
        <v>128</v>
      </c>
      <c r="H1886" s="46"/>
      <c r="I1886" s="1">
        <v>1470253.2050000001</v>
      </c>
      <c r="J1886" s="1">
        <v>402661.96500000003</v>
      </c>
      <c r="K1886" s="46"/>
      <c r="L1886" s="1">
        <v>1470253.2050000001</v>
      </c>
      <c r="M1886" s="1">
        <f t="shared" ref="M1886:M1893" si="28">L1886-N1886</f>
        <v>1067591.24</v>
      </c>
      <c r="N1886" s="5">
        <v>402661.96500000003</v>
      </c>
    </row>
    <row r="1887" spans="1:14" ht="11.65" customHeight="1">
      <c r="A1887" s="24">
        <v>1816</v>
      </c>
      <c r="C1887" s="67"/>
      <c r="F1887" s="67" t="s">
        <v>666</v>
      </c>
      <c r="G1887" s="23" t="s">
        <v>132</v>
      </c>
      <c r="H1887" s="46"/>
      <c r="I1887" s="1">
        <v>0</v>
      </c>
      <c r="J1887" s="1">
        <v>0</v>
      </c>
      <c r="K1887" s="46"/>
      <c r="L1887" s="1">
        <v>0</v>
      </c>
      <c r="M1887" s="1">
        <f t="shared" si="28"/>
        <v>0</v>
      </c>
      <c r="N1887" s="5">
        <v>0</v>
      </c>
    </row>
    <row r="1888" spans="1:14" ht="11.65" customHeight="1">
      <c r="A1888" s="24">
        <v>1817</v>
      </c>
      <c r="C1888" s="67"/>
      <c r="F1888" s="67" t="s">
        <v>666</v>
      </c>
      <c r="G1888" s="23" t="s">
        <v>132</v>
      </c>
      <c r="H1888" s="46"/>
      <c r="I1888" s="1">
        <v>0</v>
      </c>
      <c r="J1888" s="1">
        <v>0</v>
      </c>
      <c r="K1888" s="46"/>
      <c r="L1888" s="1">
        <v>0</v>
      </c>
      <c r="M1888" s="1">
        <f t="shared" si="28"/>
        <v>0</v>
      </c>
      <c r="N1888" s="5">
        <v>0</v>
      </c>
    </row>
    <row r="1889" spans="1:14" ht="11.65" customHeight="1">
      <c r="A1889" s="24">
        <v>1818</v>
      </c>
      <c r="C1889" s="67"/>
      <c r="F1889" s="67" t="s">
        <v>665</v>
      </c>
      <c r="G1889" s="23" t="s">
        <v>129</v>
      </c>
      <c r="H1889" s="46"/>
      <c r="I1889" s="1">
        <v>210817.27</v>
      </c>
      <c r="J1889" s="1">
        <v>105182.56606603957</v>
      </c>
      <c r="K1889" s="46"/>
      <c r="L1889" s="1">
        <v>210817.27</v>
      </c>
      <c r="M1889" s="1">
        <f t="shared" si="28"/>
        <v>105634.70393396042</v>
      </c>
      <c r="N1889" s="5">
        <v>105182.56606603957</v>
      </c>
    </row>
    <row r="1890" spans="1:14" ht="11.65" customHeight="1">
      <c r="A1890" s="24">
        <v>1819</v>
      </c>
      <c r="C1890" s="67"/>
      <c r="F1890" s="67" t="s">
        <v>660</v>
      </c>
      <c r="G1890" s="23" t="s">
        <v>131</v>
      </c>
      <c r="H1890" s="46"/>
      <c r="I1890" s="1">
        <v>3100090.76</v>
      </c>
      <c r="J1890" s="1">
        <v>1328500.6834579271</v>
      </c>
      <c r="K1890" s="46"/>
      <c r="L1890" s="1">
        <v>3100090.76</v>
      </c>
      <c r="M1890" s="1">
        <f t="shared" si="28"/>
        <v>1770648.6915501659</v>
      </c>
      <c r="N1890" s="5">
        <v>1329442.0684498339</v>
      </c>
    </row>
    <row r="1891" spans="1:14" ht="11.65" customHeight="1">
      <c r="A1891" s="24">
        <v>1820</v>
      </c>
      <c r="C1891" s="67"/>
      <c r="F1891" s="67" t="s">
        <v>571</v>
      </c>
      <c r="G1891" s="23" t="s">
        <v>130</v>
      </c>
      <c r="H1891" s="46"/>
      <c r="I1891" s="1">
        <v>1667.75</v>
      </c>
      <c r="J1891" s="1">
        <v>716.35478379903441</v>
      </c>
      <c r="K1891" s="46"/>
      <c r="L1891" s="1">
        <v>1667.75</v>
      </c>
      <c r="M1891" s="1">
        <f t="shared" si="28"/>
        <v>951.39521620096559</v>
      </c>
      <c r="N1891" s="5">
        <v>716.35478379903441</v>
      </c>
    </row>
    <row r="1892" spans="1:14" ht="11.65" customHeight="1">
      <c r="A1892" s="24">
        <v>1821</v>
      </c>
      <c r="C1892" s="67"/>
      <c r="F1892" s="67" t="s">
        <v>667</v>
      </c>
      <c r="G1892" s="23" t="s">
        <v>132</v>
      </c>
      <c r="H1892" s="46"/>
      <c r="I1892" s="1">
        <v>1887176.55</v>
      </c>
      <c r="J1892" s="1">
        <v>814405.02097958571</v>
      </c>
      <c r="K1892" s="46"/>
      <c r="L1892" s="1">
        <v>1887176.55</v>
      </c>
      <c r="M1892" s="1">
        <f t="shared" si="28"/>
        <v>1072771.5290204142</v>
      </c>
      <c r="N1892" s="5">
        <v>814405.02097958571</v>
      </c>
    </row>
    <row r="1893" spans="1:14" ht="11.65" customHeight="1">
      <c r="A1893" s="24">
        <v>1822</v>
      </c>
      <c r="C1893" s="67"/>
      <c r="F1893" s="67" t="s">
        <v>667</v>
      </c>
      <c r="G1893" s="23" t="s">
        <v>132</v>
      </c>
      <c r="H1893" s="46"/>
      <c r="I1893" s="1">
        <v>0</v>
      </c>
      <c r="J1893" s="1">
        <v>0</v>
      </c>
      <c r="K1893" s="46"/>
      <c r="L1893" s="1">
        <v>0</v>
      </c>
      <c r="M1893" s="1">
        <f t="shared" si="28"/>
        <v>0</v>
      </c>
      <c r="N1893" s="5">
        <v>0</v>
      </c>
    </row>
    <row r="1894" spans="1:14" ht="11.65" customHeight="1">
      <c r="A1894" s="24">
        <v>1823</v>
      </c>
      <c r="C1894" s="67"/>
      <c r="H1894" s="46" t="s">
        <v>405</v>
      </c>
      <c r="I1894" s="6">
        <v>6670005.5349999992</v>
      </c>
      <c r="J1894" s="6">
        <v>2651466.5902873515</v>
      </c>
      <c r="K1894" s="46"/>
      <c r="L1894" s="6">
        <f>SUBTOTAL(9,L1886:L1893)</f>
        <v>6670005.5349999992</v>
      </c>
      <c r="M1894" s="6">
        <f>SUBTOTAL(9,M1886:M1893)</f>
        <v>4017597.5597207416</v>
      </c>
      <c r="N1894" s="6">
        <f>SUBTOTAL(9,N1886:N1893)</f>
        <v>2652407.9752792581</v>
      </c>
    </row>
    <row r="1895" spans="1:14" ht="11.65" customHeight="1">
      <c r="A1895" s="24">
        <v>1824</v>
      </c>
      <c r="C1895" s="67"/>
      <c r="H1895" s="46"/>
      <c r="I1895" s="1"/>
      <c r="J1895" s="1"/>
      <c r="K1895" s="46"/>
      <c r="L1895" s="1"/>
      <c r="M1895" s="1"/>
      <c r="N1895" s="1"/>
    </row>
    <row r="1896" spans="1:14" ht="11.65" customHeight="1">
      <c r="A1896" s="24">
        <v>1825</v>
      </c>
      <c r="C1896" s="67">
        <v>399</v>
      </c>
      <c r="D1896" s="23" t="s">
        <v>479</v>
      </c>
      <c r="H1896" s="46"/>
      <c r="I1896" s="1"/>
      <c r="J1896" s="1"/>
      <c r="K1896" s="46"/>
      <c r="L1896" s="1"/>
      <c r="M1896" s="1"/>
      <c r="N1896" s="1"/>
    </row>
    <row r="1897" spans="1:14" ht="11.65" customHeight="1">
      <c r="A1897" s="24">
        <v>1826</v>
      </c>
      <c r="C1897" s="67"/>
      <c r="F1897" s="67" t="s">
        <v>571</v>
      </c>
      <c r="G1897" s="23" t="s">
        <v>130</v>
      </c>
      <c r="H1897" s="46"/>
      <c r="I1897" s="1">
        <v>282745776.28500003</v>
      </c>
      <c r="J1897" s="1">
        <v>121448831.9236884</v>
      </c>
      <c r="K1897" s="46"/>
      <c r="L1897" s="1">
        <v>490603287.6879735</v>
      </c>
      <c r="M1897" s="1">
        <f>L1897-N1897</f>
        <v>279872655.34930539</v>
      </c>
      <c r="N1897" s="5">
        <v>210730632.33866808</v>
      </c>
    </row>
    <row r="1898" spans="1:14" ht="11.65" customHeight="1">
      <c r="A1898" s="24">
        <v>1827</v>
      </c>
      <c r="C1898" s="67" t="s">
        <v>480</v>
      </c>
      <c r="F1898" s="67" t="s">
        <v>571</v>
      </c>
      <c r="G1898" s="23" t="s">
        <v>130</v>
      </c>
      <c r="H1898" s="46"/>
      <c r="I1898" s="1">
        <v>0</v>
      </c>
      <c r="J1898" s="1">
        <v>0</v>
      </c>
      <c r="K1898" s="46"/>
      <c r="L1898" s="1">
        <v>0</v>
      </c>
      <c r="M1898" s="1">
        <f>L1898-N1898</f>
        <v>0</v>
      </c>
      <c r="N1898" s="5">
        <v>0</v>
      </c>
    </row>
    <row r="1899" spans="1:14" ht="11.65" customHeight="1">
      <c r="A1899" s="24">
        <v>1828</v>
      </c>
      <c r="C1899" s="67"/>
      <c r="H1899" s="46" t="s">
        <v>405</v>
      </c>
      <c r="I1899" s="6">
        <v>282745776.28500003</v>
      </c>
      <c r="J1899" s="6">
        <v>121448831.9236884</v>
      </c>
      <c r="K1899" s="46"/>
      <c r="L1899" s="6">
        <f>SUBTOTAL(9,L1897:L1898)</f>
        <v>490603287.6879735</v>
      </c>
      <c r="M1899" s="6">
        <f>SUBTOTAL(9,M1897:M1898)</f>
        <v>279872655.34930539</v>
      </c>
      <c r="N1899" s="6">
        <f>SUBTOTAL(9,N1897:N1898)</f>
        <v>210730632.33866808</v>
      </c>
    </row>
    <row r="1900" spans="1:14" ht="11.65" customHeight="1">
      <c r="A1900" s="24">
        <v>1829</v>
      </c>
      <c r="C1900" s="67"/>
      <c r="H1900" s="46"/>
      <c r="I1900" s="9"/>
      <c r="J1900" s="9"/>
      <c r="K1900" s="46"/>
      <c r="L1900" s="9"/>
      <c r="M1900" s="1"/>
      <c r="N1900" s="1"/>
    </row>
    <row r="1901" spans="1:14" ht="11.65" customHeight="1">
      <c r="A1901" s="24">
        <v>1830</v>
      </c>
      <c r="C1901" s="67" t="s">
        <v>481</v>
      </c>
      <c r="D1901" s="23" t="s">
        <v>482</v>
      </c>
      <c r="H1901" s="46"/>
      <c r="I1901" s="1"/>
      <c r="J1901" s="1"/>
      <c r="K1901" s="46"/>
      <c r="L1901" s="1"/>
      <c r="M1901" s="1"/>
      <c r="N1901" s="1"/>
    </row>
    <row r="1902" spans="1:14" ht="11.65" customHeight="1">
      <c r="A1902" s="24">
        <v>1831</v>
      </c>
      <c r="C1902" s="67"/>
      <c r="F1902" s="67" t="s">
        <v>571</v>
      </c>
      <c r="G1902" s="23" t="s">
        <v>130</v>
      </c>
      <c r="H1902" s="46" t="s">
        <v>483</v>
      </c>
      <c r="I1902" s="1">
        <v>0</v>
      </c>
      <c r="J1902" s="1">
        <v>0</v>
      </c>
      <c r="K1902" s="46"/>
      <c r="L1902" s="1">
        <v>0</v>
      </c>
      <c r="M1902" s="1">
        <f>L1902-N1902</f>
        <v>0</v>
      </c>
      <c r="N1902" s="21">
        <v>0</v>
      </c>
    </row>
    <row r="1903" spans="1:14" ht="11.65" customHeight="1">
      <c r="A1903" s="24">
        <v>1832</v>
      </c>
      <c r="C1903" s="67"/>
      <c r="H1903" s="46"/>
      <c r="I1903" s="22">
        <v>0</v>
      </c>
      <c r="J1903" s="22">
        <v>0</v>
      </c>
      <c r="K1903" s="46"/>
      <c r="L1903" s="22">
        <v>0</v>
      </c>
      <c r="M1903" s="22">
        <f>L1903-N1903</f>
        <v>0</v>
      </c>
      <c r="N1903" s="5">
        <v>0</v>
      </c>
    </row>
    <row r="1904" spans="1:14" ht="11.65" customHeight="1">
      <c r="A1904" s="24">
        <v>1833</v>
      </c>
      <c r="C1904" s="67"/>
      <c r="H1904" s="46"/>
      <c r="I1904" s="1"/>
      <c r="J1904" s="1"/>
      <c r="K1904" s="46"/>
      <c r="L1904" s="1"/>
      <c r="M1904" s="1"/>
      <c r="N1904" s="1"/>
    </row>
    <row r="1905" spans="1:14" ht="11.65" customHeight="1">
      <c r="A1905" s="24">
        <v>1834</v>
      </c>
      <c r="C1905" s="67"/>
      <c r="D1905" s="23" t="s">
        <v>484</v>
      </c>
      <c r="H1905" s="46"/>
      <c r="I1905" s="1">
        <v>0</v>
      </c>
      <c r="J1905" s="1">
        <v>0</v>
      </c>
      <c r="K1905" s="46"/>
      <c r="L1905" s="1">
        <f>-L1903</f>
        <v>0</v>
      </c>
      <c r="M1905" s="1">
        <f>-M1903</f>
        <v>0</v>
      </c>
      <c r="N1905" s="5">
        <v>0</v>
      </c>
    </row>
    <row r="1906" spans="1:14" ht="11.65" customHeight="1">
      <c r="A1906" s="24">
        <v>1835</v>
      </c>
      <c r="C1906" s="67"/>
      <c r="H1906" s="46" t="s">
        <v>483</v>
      </c>
      <c r="I1906" s="6">
        <v>0</v>
      </c>
      <c r="J1906" s="6">
        <v>0</v>
      </c>
      <c r="K1906" s="46"/>
      <c r="L1906" s="6">
        <f>SUBTOTAL(9,L1902:L1905)</f>
        <v>0</v>
      </c>
      <c r="M1906" s="6">
        <f>SUBTOTAL(9,M1902:M1905)</f>
        <v>0</v>
      </c>
      <c r="N1906" s="6">
        <f>SUBTOTAL(9,N1902:N1905)</f>
        <v>0</v>
      </c>
    </row>
    <row r="1907" spans="1:14" ht="11.65" customHeight="1">
      <c r="A1907" s="24">
        <v>1836</v>
      </c>
      <c r="C1907" s="67"/>
      <c r="H1907" s="46"/>
      <c r="I1907" s="1"/>
      <c r="J1907" s="1"/>
      <c r="K1907" s="46"/>
      <c r="L1907" s="1"/>
      <c r="M1907" s="1"/>
      <c r="N1907" s="1"/>
    </row>
    <row r="1908" spans="1:14" ht="11.65" customHeight="1">
      <c r="A1908" s="24">
        <v>1837</v>
      </c>
      <c r="C1908" s="67">
        <v>1011390</v>
      </c>
      <c r="D1908" s="23" t="s">
        <v>485</v>
      </c>
      <c r="H1908" s="46"/>
      <c r="I1908" s="1"/>
      <c r="J1908" s="1"/>
      <c r="K1908" s="46"/>
      <c r="L1908" s="1"/>
      <c r="M1908" s="1"/>
      <c r="N1908" s="1"/>
    </row>
    <row r="1909" spans="1:14" ht="11.65" customHeight="1">
      <c r="A1909" s="24">
        <v>1838</v>
      </c>
      <c r="C1909" s="67"/>
      <c r="F1909" s="67" t="s">
        <v>659</v>
      </c>
      <c r="G1909" s="23" t="s">
        <v>128</v>
      </c>
      <c r="H1909" s="46"/>
      <c r="I1909" s="1">
        <v>18984155.740000002</v>
      </c>
      <c r="J1909" s="1">
        <v>11714234</v>
      </c>
      <c r="K1909" s="46"/>
      <c r="L1909" s="1">
        <v>18984155.740000002</v>
      </c>
      <c r="M1909" s="1">
        <f>L1909-N1909</f>
        <v>7269921.7400000021</v>
      </c>
      <c r="N1909" s="5">
        <v>11714234</v>
      </c>
    </row>
    <row r="1910" spans="1:14" ht="11.65" customHeight="1">
      <c r="A1910" s="24">
        <v>1839</v>
      </c>
      <c r="C1910" s="67"/>
      <c r="F1910" s="67" t="s">
        <v>571</v>
      </c>
      <c r="G1910" s="23" t="s">
        <v>132</v>
      </c>
      <c r="H1910" s="46"/>
      <c r="I1910" s="4">
        <v>25348352.2999999</v>
      </c>
      <c r="J1910" s="4">
        <v>10939000.586182224</v>
      </c>
      <c r="K1910" s="46"/>
      <c r="L1910" s="4">
        <v>25348352.2999999</v>
      </c>
      <c r="M1910" s="4">
        <f>L1910-N1910</f>
        <v>14409351.713817677</v>
      </c>
      <c r="N1910" s="12">
        <v>10939000.586182224</v>
      </c>
    </row>
    <row r="1911" spans="1:14" ht="11.65" customHeight="1">
      <c r="A1911" s="24">
        <v>1840</v>
      </c>
      <c r="C1911" s="67"/>
      <c r="F1911" s="67" t="s">
        <v>660</v>
      </c>
      <c r="G1911" s="23" t="s">
        <v>131</v>
      </c>
      <c r="H1911" s="46"/>
      <c r="I1911" s="2">
        <v>12664053.67</v>
      </c>
      <c r="J1911" s="2">
        <v>5427003.6777706696</v>
      </c>
      <c r="K1911" s="46"/>
      <c r="L1911" s="2">
        <v>12664053.67</v>
      </c>
      <c r="M1911" s="2">
        <f>L1911-N1911</f>
        <v>7233204.3789926255</v>
      </c>
      <c r="N1911" s="21">
        <v>5430849.2910073744</v>
      </c>
    </row>
    <row r="1912" spans="1:14" ht="11.65" customHeight="1">
      <c r="A1912" s="24">
        <v>1841</v>
      </c>
      <c r="C1912" s="67"/>
      <c r="H1912" s="46" t="s">
        <v>486</v>
      </c>
      <c r="I1912" s="1">
        <v>56996561.709999904</v>
      </c>
      <c r="J1912" s="1">
        <v>28080238.263952892</v>
      </c>
      <c r="K1912" s="46"/>
      <c r="L1912" s="1">
        <f>SUBTOTAL(9,L1909:L1911)</f>
        <v>56996561.709999904</v>
      </c>
      <c r="M1912" s="1">
        <f>SUBTOTAL(9,M1909:M1911)</f>
        <v>28912477.832810305</v>
      </c>
      <c r="N1912" s="1">
        <f>SUBTOTAL(9,N1909:N1911)</f>
        <v>28084083.877189595</v>
      </c>
    </row>
    <row r="1913" spans="1:14" ht="11.65" customHeight="1">
      <c r="A1913" s="24">
        <v>1842</v>
      </c>
      <c r="C1913" s="67"/>
      <c r="H1913" s="46"/>
      <c r="I1913" s="1"/>
      <c r="J1913" s="1"/>
      <c r="K1913" s="46"/>
      <c r="L1913" s="1"/>
      <c r="M1913" s="1"/>
      <c r="N1913" s="1"/>
    </row>
    <row r="1914" spans="1:14" ht="11.65" customHeight="1">
      <c r="A1914" s="24">
        <v>1843</v>
      </c>
      <c r="C1914" s="67"/>
      <c r="D1914" s="23" t="s">
        <v>484</v>
      </c>
      <c r="H1914" s="46"/>
      <c r="I1914" s="2">
        <v>-56996561.709999897</v>
      </c>
      <c r="J1914" s="2">
        <v>-28080238.263952892</v>
      </c>
      <c r="K1914" s="46"/>
      <c r="L1914" s="2">
        <v>-56996561.709999904</v>
      </c>
      <c r="M1914" s="2">
        <f>L1914-N1914</f>
        <v>-28912477.832810309</v>
      </c>
      <c r="N1914" s="5">
        <v>-28084083.877189595</v>
      </c>
    </row>
    <row r="1915" spans="1:14" ht="11.65" customHeight="1">
      <c r="A1915" s="24">
        <v>1844</v>
      </c>
      <c r="C1915" s="67"/>
      <c r="H1915" s="46" t="s">
        <v>1</v>
      </c>
      <c r="I1915" s="6">
        <v>0</v>
      </c>
      <c r="J1915" s="6">
        <v>0</v>
      </c>
      <c r="K1915" s="46"/>
      <c r="L1915" s="6">
        <f>SUBTOTAL(9,L1909:L1914)</f>
        <v>0</v>
      </c>
      <c r="M1915" s="6">
        <f>SUBTOTAL(9,M1909:M1914)</f>
        <v>0</v>
      </c>
      <c r="N1915" s="6">
        <f>SUBTOTAL(9,N1909:N1914)</f>
        <v>0</v>
      </c>
    </row>
    <row r="1916" spans="1:14" ht="11.65" customHeight="1">
      <c r="A1916" s="24">
        <v>1845</v>
      </c>
      <c r="C1916" s="67"/>
      <c r="H1916" s="46"/>
      <c r="I1916" s="1"/>
      <c r="J1916" s="1"/>
      <c r="K1916" s="46"/>
      <c r="L1916" s="1"/>
      <c r="M1916" s="1"/>
      <c r="N1916" s="1"/>
    </row>
    <row r="1917" spans="1:14" ht="11.65" customHeight="1">
      <c r="A1917" s="24">
        <v>1846</v>
      </c>
      <c r="C1917" s="67">
        <v>1011346</v>
      </c>
      <c r="D1917" s="23" t="s">
        <v>487</v>
      </c>
      <c r="H1917" s="46"/>
      <c r="I1917" s="1"/>
      <c r="J1917" s="1"/>
      <c r="K1917" s="46"/>
      <c r="L1917" s="1"/>
      <c r="M1917" s="1"/>
      <c r="N1917" s="1"/>
    </row>
    <row r="1918" spans="1:14" ht="11.65" customHeight="1">
      <c r="A1918" s="24">
        <v>1847</v>
      </c>
      <c r="C1918" s="67"/>
      <c r="F1918" s="67" t="s">
        <v>571</v>
      </c>
      <c r="G1918" s="23" t="s">
        <v>132</v>
      </c>
      <c r="H1918" s="46"/>
      <c r="I1918" s="2">
        <v>0</v>
      </c>
      <c r="J1918" s="2">
        <v>0</v>
      </c>
      <c r="K1918" s="46"/>
      <c r="L1918" s="2">
        <v>0</v>
      </c>
      <c r="M1918" s="2">
        <f>L1918-N1918</f>
        <v>0</v>
      </c>
      <c r="N1918" s="2">
        <v>0</v>
      </c>
    </row>
    <row r="1919" spans="1:14" ht="11.65" customHeight="1">
      <c r="A1919" s="24">
        <v>1848</v>
      </c>
      <c r="C1919" s="67"/>
      <c r="H1919" s="46" t="s">
        <v>486</v>
      </c>
      <c r="I1919" s="1">
        <v>0</v>
      </c>
      <c r="J1919" s="1">
        <v>0</v>
      </c>
      <c r="K1919" s="46"/>
      <c r="L1919" s="1">
        <v>0</v>
      </c>
      <c r="M1919" s="1">
        <f>L1919-N1919</f>
        <v>0</v>
      </c>
      <c r="N1919" s="4">
        <v>0</v>
      </c>
    </row>
    <row r="1920" spans="1:14" ht="11.65" customHeight="1">
      <c r="A1920" s="24">
        <v>1849</v>
      </c>
      <c r="C1920" s="67"/>
      <c r="H1920" s="46"/>
      <c r="I1920" s="1"/>
      <c r="J1920" s="1"/>
      <c r="K1920" s="46"/>
      <c r="L1920" s="1"/>
      <c r="M1920" s="1"/>
      <c r="N1920" s="1"/>
    </row>
    <row r="1921" spans="1:14" ht="11.65" customHeight="1">
      <c r="A1921" s="24">
        <v>1850</v>
      </c>
      <c r="C1921" s="67"/>
      <c r="D1921" s="23" t="s">
        <v>484</v>
      </c>
      <c r="H1921" s="46"/>
      <c r="I1921" s="2">
        <v>0</v>
      </c>
      <c r="J1921" s="2">
        <v>0</v>
      </c>
      <c r="K1921" s="46"/>
      <c r="L1921" s="2">
        <v>0</v>
      </c>
      <c r="M1921" s="2">
        <f>L1921-N1921</f>
        <v>0</v>
      </c>
      <c r="N1921" s="5">
        <v>0</v>
      </c>
    </row>
    <row r="1922" spans="1:14" ht="11.65" customHeight="1">
      <c r="A1922" s="24">
        <v>1851</v>
      </c>
      <c r="C1922" s="67"/>
      <c r="H1922" s="46" t="s">
        <v>1</v>
      </c>
      <c r="I1922" s="6">
        <v>0</v>
      </c>
      <c r="J1922" s="6">
        <v>0</v>
      </c>
      <c r="K1922" s="46"/>
      <c r="L1922" s="6">
        <f>SUBTOTAL(9,L1918:L1921)</f>
        <v>0</v>
      </c>
      <c r="M1922" s="6">
        <f>SUBTOTAL(9,M1918:M1921)</f>
        <v>0</v>
      </c>
      <c r="N1922" s="6">
        <f>SUBTOTAL(9,N1918:N1921)</f>
        <v>0</v>
      </c>
    </row>
    <row r="1923" spans="1:14" ht="11.65" customHeight="1">
      <c r="A1923" s="24">
        <v>1852</v>
      </c>
      <c r="C1923" s="67"/>
      <c r="H1923" s="46"/>
      <c r="I1923" s="1"/>
      <c r="J1923" s="1"/>
      <c r="K1923" s="46"/>
      <c r="L1923" s="1"/>
      <c r="M1923" s="1"/>
      <c r="N1923" s="1"/>
    </row>
    <row r="1924" spans="1:14" ht="11.65" customHeight="1">
      <c r="A1924" s="24">
        <v>1853</v>
      </c>
      <c r="C1924" s="67" t="s">
        <v>488</v>
      </c>
      <c r="D1924" s="23" t="s">
        <v>489</v>
      </c>
      <c r="H1924" s="46"/>
      <c r="I1924" s="1"/>
      <c r="J1924" s="1"/>
      <c r="K1924" s="46"/>
      <c r="L1924" s="1"/>
      <c r="M1924" s="1"/>
      <c r="N1924" s="1"/>
    </row>
    <row r="1925" spans="1:14" ht="11.65" customHeight="1">
      <c r="A1925" s="24">
        <v>1854</v>
      </c>
      <c r="C1925" s="67"/>
      <c r="F1925" s="67" t="s">
        <v>659</v>
      </c>
      <c r="G1925" s="23" t="s">
        <v>128</v>
      </c>
      <c r="H1925" s="46"/>
      <c r="I1925" s="1">
        <v>0</v>
      </c>
      <c r="J1925" s="1">
        <v>0</v>
      </c>
      <c r="K1925" s="46"/>
      <c r="L1925" s="1">
        <v>0</v>
      </c>
      <c r="M1925" s="1">
        <f t="shared" ref="M1925:M1930" si="29">L1925-N1925</f>
        <v>0</v>
      </c>
      <c r="N1925" s="5">
        <v>0</v>
      </c>
    </row>
    <row r="1926" spans="1:14" ht="11.65" customHeight="1">
      <c r="A1926" s="24">
        <v>1855</v>
      </c>
      <c r="C1926" s="67"/>
      <c r="F1926" s="67" t="s">
        <v>660</v>
      </c>
      <c r="G1926" s="23" t="s">
        <v>131</v>
      </c>
      <c r="H1926" s="46"/>
      <c r="I1926" s="1">
        <v>-198783.07500000001</v>
      </c>
      <c r="J1926" s="1">
        <v>-85185.715981221278</v>
      </c>
      <c r="K1926" s="46"/>
      <c r="L1926" s="1">
        <v>-198783.07500000001</v>
      </c>
      <c r="M1926" s="1">
        <f t="shared" si="29"/>
        <v>-113536.99581720264</v>
      </c>
      <c r="N1926" s="5">
        <v>-85246.079182797374</v>
      </c>
    </row>
    <row r="1927" spans="1:14" ht="11.65" customHeight="1">
      <c r="A1927" s="24">
        <v>1856</v>
      </c>
      <c r="C1927" s="67"/>
      <c r="F1927" s="67" t="s">
        <v>665</v>
      </c>
      <c r="G1927" s="23" t="s">
        <v>129</v>
      </c>
      <c r="H1927" s="46"/>
      <c r="I1927" s="1">
        <v>0</v>
      </c>
      <c r="J1927" s="1">
        <v>0</v>
      </c>
      <c r="K1927" s="46"/>
      <c r="L1927" s="1">
        <v>0</v>
      </c>
      <c r="M1927" s="1">
        <f t="shared" si="29"/>
        <v>0</v>
      </c>
      <c r="N1927" s="5">
        <v>0</v>
      </c>
    </row>
    <row r="1928" spans="1:14" ht="11.65" customHeight="1">
      <c r="A1928" s="24">
        <v>1857</v>
      </c>
      <c r="C1928" s="67"/>
      <c r="F1928" s="67" t="s">
        <v>667</v>
      </c>
      <c r="G1928" s="23" t="s">
        <v>132</v>
      </c>
      <c r="H1928" s="46"/>
      <c r="I1928" s="1">
        <v>-26761</v>
      </c>
      <c r="J1928" s="1">
        <v>-11548.624195459981</v>
      </c>
      <c r="K1928" s="46"/>
      <c r="L1928" s="1">
        <v>-26761</v>
      </c>
      <c r="M1928" s="1">
        <f t="shared" si="29"/>
        <v>-15212.375804540019</v>
      </c>
      <c r="N1928" s="5">
        <v>-11548.624195459981</v>
      </c>
    </row>
    <row r="1929" spans="1:14" ht="11.65" customHeight="1">
      <c r="A1929" s="24">
        <v>1858</v>
      </c>
      <c r="C1929" s="67"/>
      <c r="F1929" s="67" t="s">
        <v>678</v>
      </c>
      <c r="G1929" s="23" t="s">
        <v>132</v>
      </c>
      <c r="H1929" s="46"/>
      <c r="I1929" s="1">
        <v>0</v>
      </c>
      <c r="J1929" s="1">
        <v>0</v>
      </c>
      <c r="K1929" s="46"/>
      <c r="L1929" s="1">
        <v>0</v>
      </c>
      <c r="M1929" s="1">
        <f t="shared" si="29"/>
        <v>0</v>
      </c>
      <c r="N1929" s="5">
        <v>0</v>
      </c>
    </row>
    <row r="1930" spans="1:14" ht="11.65" customHeight="1">
      <c r="A1930" s="24">
        <v>1859</v>
      </c>
      <c r="C1930" s="67"/>
      <c r="F1930" s="67" t="s">
        <v>679</v>
      </c>
      <c r="G1930" s="23" t="s">
        <v>132</v>
      </c>
      <c r="H1930" s="46"/>
      <c r="I1930" s="1">
        <v>0</v>
      </c>
      <c r="J1930" s="1">
        <v>0</v>
      </c>
      <c r="K1930" s="46"/>
      <c r="L1930" s="1">
        <v>0</v>
      </c>
      <c r="M1930" s="1">
        <f t="shared" si="29"/>
        <v>0</v>
      </c>
      <c r="N1930" s="5">
        <v>0</v>
      </c>
    </row>
    <row r="1931" spans="1:14" ht="11.65" customHeight="1">
      <c r="A1931" s="24">
        <v>1860</v>
      </c>
      <c r="C1931" s="67"/>
      <c r="H1931" s="46" t="s">
        <v>405</v>
      </c>
      <c r="I1931" s="6">
        <v>-225544.07500000001</v>
      </c>
      <c r="J1931" s="6">
        <v>-96734.34017668126</v>
      </c>
      <c r="K1931" s="46"/>
      <c r="L1931" s="6">
        <f>SUBTOTAL(9,L1925:L1930)</f>
        <v>-225544.07500000001</v>
      </c>
      <c r="M1931" s="6">
        <f>SUBTOTAL(9,M1925:M1930)</f>
        <v>-128749.37162174266</v>
      </c>
      <c r="N1931" s="6">
        <f>SUBTOTAL(9,N1925:N1930)</f>
        <v>-96794.703378257356</v>
      </c>
    </row>
    <row r="1932" spans="1:14" ht="11.65" customHeight="1">
      <c r="A1932" s="24">
        <v>1861</v>
      </c>
      <c r="C1932" s="67"/>
      <c r="H1932" s="46"/>
      <c r="I1932" s="9"/>
      <c r="J1932" s="9"/>
      <c r="K1932" s="46"/>
      <c r="L1932" s="9"/>
      <c r="M1932" s="1"/>
      <c r="N1932" s="1"/>
    </row>
    <row r="1933" spans="1:14" ht="11.65" customHeight="1">
      <c r="A1933" s="24">
        <v>1862</v>
      </c>
      <c r="C1933" s="67" t="s">
        <v>490</v>
      </c>
      <c r="D1933" s="23" t="s">
        <v>489</v>
      </c>
      <c r="H1933" s="46"/>
      <c r="I1933" s="1"/>
      <c r="J1933" s="1"/>
      <c r="K1933" s="46"/>
      <c r="L1933" s="1"/>
      <c r="M1933" s="1"/>
      <c r="N1933" s="1"/>
    </row>
    <row r="1934" spans="1:14" ht="11.65" customHeight="1">
      <c r="A1934" s="24">
        <v>1863</v>
      </c>
      <c r="C1934" s="67"/>
      <c r="F1934" s="67" t="s">
        <v>659</v>
      </c>
      <c r="G1934" s="23" t="s">
        <v>128</v>
      </c>
      <c r="H1934" s="46"/>
      <c r="I1934" s="1">
        <v>0</v>
      </c>
      <c r="J1934" s="1">
        <v>0</v>
      </c>
      <c r="K1934" s="46"/>
      <c r="L1934" s="1">
        <v>0</v>
      </c>
      <c r="M1934" s="1">
        <f>L1934-N1934</f>
        <v>0</v>
      </c>
      <c r="N1934" s="5">
        <v>0</v>
      </c>
    </row>
    <row r="1935" spans="1:14" ht="11.65" customHeight="1">
      <c r="A1935" s="24">
        <v>1864</v>
      </c>
      <c r="C1935" s="67"/>
      <c r="F1935" s="67" t="s">
        <v>660</v>
      </c>
      <c r="G1935" s="23" t="s">
        <v>131</v>
      </c>
      <c r="H1935" s="46"/>
      <c r="I1935" s="1">
        <v>0</v>
      </c>
      <c r="J1935" s="1">
        <v>0</v>
      </c>
      <c r="K1935" s="46"/>
      <c r="L1935" s="1">
        <v>0</v>
      </c>
      <c r="M1935" s="1">
        <f>L1935-N1935</f>
        <v>0</v>
      </c>
      <c r="N1935" s="5">
        <v>0</v>
      </c>
    </row>
    <row r="1936" spans="1:14" ht="11.65" customHeight="1">
      <c r="A1936" s="24">
        <v>1865</v>
      </c>
      <c r="C1936" s="67"/>
      <c r="F1936" s="67" t="s">
        <v>667</v>
      </c>
      <c r="G1936" s="23" t="s">
        <v>132</v>
      </c>
      <c r="H1936" s="46"/>
      <c r="I1936" s="1">
        <v>0</v>
      </c>
      <c r="J1936" s="1">
        <v>0</v>
      </c>
      <c r="K1936" s="46"/>
      <c r="L1936" s="1">
        <v>0</v>
      </c>
      <c r="M1936" s="1">
        <f>L1936-N1936</f>
        <v>0</v>
      </c>
      <c r="N1936" s="5">
        <v>0</v>
      </c>
    </row>
    <row r="1937" spans="1:14" ht="11.65" customHeight="1">
      <c r="A1937" s="24">
        <v>1866</v>
      </c>
      <c r="C1937" s="67"/>
      <c r="F1937" s="67" t="s">
        <v>678</v>
      </c>
      <c r="G1937" s="23" t="s">
        <v>132</v>
      </c>
      <c r="H1937" s="46"/>
      <c r="I1937" s="1">
        <v>0</v>
      </c>
      <c r="J1937" s="1">
        <v>0</v>
      </c>
      <c r="K1937" s="46"/>
      <c r="L1937" s="1">
        <v>0</v>
      </c>
      <c r="M1937" s="1">
        <f>L1937-N1937</f>
        <v>0</v>
      </c>
      <c r="N1937" s="5">
        <v>0</v>
      </c>
    </row>
    <row r="1938" spans="1:14" ht="11.65" customHeight="1">
      <c r="A1938" s="24">
        <v>1867</v>
      </c>
      <c r="C1938" s="67"/>
      <c r="F1938" s="67" t="s">
        <v>679</v>
      </c>
      <c r="G1938" s="23" t="s">
        <v>132</v>
      </c>
      <c r="H1938" s="46"/>
      <c r="I1938" s="1">
        <v>0</v>
      </c>
      <c r="J1938" s="1">
        <v>0</v>
      </c>
      <c r="K1938" s="46"/>
      <c r="L1938" s="1">
        <v>0</v>
      </c>
      <c r="M1938" s="1">
        <f>L1938-N1938</f>
        <v>0</v>
      </c>
      <c r="N1938" s="5">
        <v>0</v>
      </c>
    </row>
    <row r="1939" spans="1:14" ht="11.65" customHeight="1">
      <c r="A1939" s="24">
        <v>1868</v>
      </c>
      <c r="C1939" s="67"/>
      <c r="F1939" s="67" t="s">
        <v>1</v>
      </c>
      <c r="H1939" s="46" t="s">
        <v>405</v>
      </c>
      <c r="I1939" s="6">
        <v>0</v>
      </c>
      <c r="J1939" s="6">
        <v>0</v>
      </c>
      <c r="K1939" s="46"/>
      <c r="L1939" s="6">
        <f>SUBTOTAL(9,L1934:L1938)</f>
        <v>0</v>
      </c>
      <c r="M1939" s="6">
        <f>SUBTOTAL(9,M1934:M1938)</f>
        <v>0</v>
      </c>
      <c r="N1939" s="6">
        <f>SUBTOTAL(9,N1934:N1938)</f>
        <v>0</v>
      </c>
    </row>
    <row r="1940" spans="1:14" ht="11.65" customHeight="1">
      <c r="A1940" s="24">
        <v>1869</v>
      </c>
      <c r="C1940" s="67"/>
      <c r="H1940" s="46"/>
      <c r="I1940" s="1"/>
      <c r="J1940" s="1"/>
      <c r="K1940" s="46"/>
      <c r="L1940" s="1"/>
      <c r="M1940" s="1"/>
      <c r="N1940" s="1"/>
    </row>
    <row r="1941" spans="1:14" ht="11.65" customHeight="1" thickBot="1">
      <c r="A1941" s="24">
        <v>1870</v>
      </c>
      <c r="C1941" s="68" t="s">
        <v>491</v>
      </c>
      <c r="H1941" s="69" t="s">
        <v>405</v>
      </c>
      <c r="I1941" s="8">
        <v>1220121002.4499989</v>
      </c>
      <c r="J1941" s="8">
        <v>489694757.05468249</v>
      </c>
      <c r="K1941" s="69"/>
      <c r="L1941" s="8">
        <f>SUBTOTAL(9,L1792:L1939)</f>
        <v>1503094690.1818066</v>
      </c>
      <c r="M1941" s="8">
        <f>SUBTOTAL(9,M1792:M1939)</f>
        <v>896989019.57306254</v>
      </c>
      <c r="N1941" s="8">
        <f>SUBTOTAL(9,N1792:N1939)</f>
        <v>606105670.60874391</v>
      </c>
    </row>
    <row r="1942" spans="1:14" ht="11.65" customHeight="1" thickTop="1">
      <c r="A1942" s="24">
        <v>1871</v>
      </c>
      <c r="C1942" s="67"/>
      <c r="H1942" s="46"/>
      <c r="I1942" s="1"/>
      <c r="J1942" s="1"/>
      <c r="K1942" s="46"/>
      <c r="L1942" s="1"/>
      <c r="M1942" s="1"/>
      <c r="N1942" s="1"/>
    </row>
    <row r="1943" spans="1:14" ht="11.65" customHeight="1">
      <c r="A1943" s="24">
        <v>1872</v>
      </c>
      <c r="C1943" s="67" t="s">
        <v>492</v>
      </c>
      <c r="H1943" s="46"/>
      <c r="I1943" s="1"/>
      <c r="J1943" s="1"/>
      <c r="K1943" s="46"/>
      <c r="L1943" s="1"/>
      <c r="M1943" s="1"/>
      <c r="N1943" s="1"/>
    </row>
    <row r="1944" spans="1:14" ht="11.65" customHeight="1">
      <c r="A1944" s="24">
        <v>1873</v>
      </c>
      <c r="C1944" s="67"/>
      <c r="E1944" s="67" t="s">
        <v>128</v>
      </c>
      <c r="H1944" s="46"/>
      <c r="I1944" s="1">
        <v>491892182.5299992</v>
      </c>
      <c r="J1944" s="1">
        <v>178560649.5999997</v>
      </c>
      <c r="K1944" s="46"/>
      <c r="L1944" s="1">
        <v>557418567.36165249</v>
      </c>
      <c r="M1944" s="1">
        <f t="shared" ref="M1944:M1954" si="30">L1944-N1944</f>
        <v>355865612.18330932</v>
      </c>
      <c r="N1944" s="5">
        <v>201552955.17834318</v>
      </c>
    </row>
    <row r="1945" spans="1:14" ht="11.65" customHeight="1">
      <c r="A1945" s="24">
        <v>1874</v>
      </c>
      <c r="C1945" s="67"/>
      <c r="E1945" s="23" t="s">
        <v>133</v>
      </c>
      <c r="H1945" s="46"/>
      <c r="I1945" s="1">
        <v>0</v>
      </c>
      <c r="J1945" s="1">
        <v>0</v>
      </c>
      <c r="K1945" s="46"/>
      <c r="L1945" s="1">
        <v>0</v>
      </c>
      <c r="M1945" s="1">
        <f t="shared" si="30"/>
        <v>0</v>
      </c>
      <c r="N1945" s="5">
        <v>0</v>
      </c>
    </row>
    <row r="1946" spans="1:14" ht="11.65" customHeight="1">
      <c r="A1946" s="24">
        <v>1875</v>
      </c>
      <c r="C1946" s="67"/>
      <c r="E1946" s="23" t="s">
        <v>211</v>
      </c>
      <c r="H1946" s="46"/>
      <c r="I1946" s="1">
        <v>0</v>
      </c>
      <c r="J1946" s="1">
        <v>0</v>
      </c>
      <c r="K1946" s="46"/>
      <c r="L1946" s="1">
        <v>0</v>
      </c>
      <c r="M1946" s="1">
        <f t="shared" si="30"/>
        <v>0</v>
      </c>
      <c r="N1946" s="5">
        <v>0</v>
      </c>
    </row>
    <row r="1947" spans="1:14" ht="11.65" customHeight="1">
      <c r="A1947" s="24">
        <v>1876</v>
      </c>
      <c r="C1947" s="67"/>
      <c r="E1947" s="43" t="s">
        <v>132</v>
      </c>
      <c r="H1947" s="46"/>
      <c r="I1947" s="1">
        <v>227537613.23999986</v>
      </c>
      <c r="J1947" s="1">
        <v>98193131.259694263</v>
      </c>
      <c r="K1947" s="46"/>
      <c r="L1947" s="1">
        <v>236657080.31329551</v>
      </c>
      <c r="M1947" s="1">
        <f t="shared" si="30"/>
        <v>134528472.12477338</v>
      </c>
      <c r="N1947" s="5">
        <v>102128608.18852212</v>
      </c>
    </row>
    <row r="1948" spans="1:14" ht="11.65" customHeight="1">
      <c r="A1948" s="24">
        <v>1877</v>
      </c>
      <c r="C1948" s="67"/>
      <c r="E1948" s="43" t="s">
        <v>131</v>
      </c>
      <c r="H1948" s="46"/>
      <c r="I1948" s="1">
        <v>249418512.1349999</v>
      </c>
      <c r="J1948" s="1">
        <v>106884826.76500951</v>
      </c>
      <c r="K1948" s="46"/>
      <c r="L1948" s="1">
        <v>251016215.24695787</v>
      </c>
      <c r="M1948" s="1">
        <f t="shared" si="30"/>
        <v>143370490.57392782</v>
      </c>
      <c r="N1948" s="5">
        <v>107645724.67303005</v>
      </c>
    </row>
    <row r="1949" spans="1:14" ht="11.65" customHeight="1">
      <c r="A1949" s="24">
        <v>1878</v>
      </c>
      <c r="C1949" s="67"/>
      <c r="E1949" s="43" t="s">
        <v>130</v>
      </c>
      <c r="H1949" s="46"/>
      <c r="I1949" s="1">
        <v>283420391.39000005</v>
      </c>
      <c r="J1949" s="1">
        <v>121738601.82786459</v>
      </c>
      <c r="K1949" s="46"/>
      <c r="L1949" s="1">
        <v>491180506.13588148</v>
      </c>
      <c r="M1949" s="1">
        <f t="shared" si="30"/>
        <v>280201939.03693402</v>
      </c>
      <c r="N1949" s="5">
        <v>210978567.09894747</v>
      </c>
    </row>
    <row r="1950" spans="1:14" ht="11.65" customHeight="1">
      <c r="A1950" s="24">
        <v>1879</v>
      </c>
      <c r="C1950" s="67"/>
      <c r="E1950" s="43" t="s">
        <v>129</v>
      </c>
      <c r="H1950" s="46"/>
      <c r="I1950" s="1">
        <v>24848864.864999902</v>
      </c>
      <c r="J1950" s="1">
        <v>12397785.866067525</v>
      </c>
      <c r="K1950" s="46"/>
      <c r="L1950" s="1">
        <v>23818882.83401924</v>
      </c>
      <c r="M1950" s="1">
        <f t="shared" si="30"/>
        <v>11934983.486928347</v>
      </c>
      <c r="N1950" s="5">
        <v>11883899.347090892</v>
      </c>
    </row>
    <row r="1951" spans="1:14" ht="11.65" customHeight="1">
      <c r="A1951" s="24">
        <v>1880</v>
      </c>
      <c r="C1951" s="67"/>
      <c r="E1951" s="67" t="s">
        <v>207</v>
      </c>
      <c r="H1951" s="46"/>
      <c r="I1951" s="1">
        <v>0</v>
      </c>
      <c r="J1951" s="1">
        <v>0</v>
      </c>
      <c r="K1951" s="46"/>
      <c r="L1951" s="1">
        <v>0</v>
      </c>
      <c r="M1951" s="1">
        <f>L1951-N1951</f>
        <v>0</v>
      </c>
      <c r="N1951" s="5">
        <v>0</v>
      </c>
    </row>
    <row r="1952" spans="1:14" ht="11.65" customHeight="1">
      <c r="A1952" s="24">
        <v>1881</v>
      </c>
      <c r="C1952" s="67"/>
      <c r="E1952" s="67" t="s">
        <v>213</v>
      </c>
      <c r="H1952" s="46"/>
      <c r="I1952" s="1">
        <v>0</v>
      </c>
      <c r="J1952" s="1">
        <v>0</v>
      </c>
      <c r="K1952" s="46"/>
      <c r="L1952" s="1">
        <v>0</v>
      </c>
      <c r="M1952" s="1">
        <f>L1952-N1952</f>
        <v>0</v>
      </c>
      <c r="N1952" s="5">
        <v>0</v>
      </c>
    </row>
    <row r="1953" spans="1:14" ht="11.65" customHeight="1">
      <c r="A1953" s="24">
        <v>1882</v>
      </c>
      <c r="C1953" s="67"/>
      <c r="E1953" s="67" t="s">
        <v>216</v>
      </c>
      <c r="H1953" s="46"/>
      <c r="I1953" s="1">
        <v>0</v>
      </c>
      <c r="J1953" s="1">
        <v>0</v>
      </c>
      <c r="K1953" s="46"/>
      <c r="L1953" s="1">
        <v>0</v>
      </c>
      <c r="M1953" s="1">
        <f>L1953-N1953</f>
        <v>0</v>
      </c>
      <c r="N1953" s="5">
        <v>0</v>
      </c>
    </row>
    <row r="1954" spans="1:14" ht="11.65" customHeight="1">
      <c r="A1954" s="24">
        <v>1883</v>
      </c>
      <c r="C1954" s="67"/>
      <c r="E1954" s="23" t="s">
        <v>493</v>
      </c>
      <c r="H1954" s="46"/>
      <c r="I1954" s="1">
        <v>-56996561.709999897</v>
      </c>
      <c r="J1954" s="1">
        <v>-28080238.263952892</v>
      </c>
      <c r="K1954" s="46"/>
      <c r="L1954" s="1">
        <v>-56996561.709999904</v>
      </c>
      <c r="M1954" s="1">
        <f t="shared" si="30"/>
        <v>-28912477.832810309</v>
      </c>
      <c r="N1954" s="5">
        <v>-28084083.877189595</v>
      </c>
    </row>
    <row r="1955" spans="1:14" ht="11.65" customHeight="1" thickBot="1">
      <c r="A1955" s="24">
        <v>1884</v>
      </c>
      <c r="C1955" s="67" t="s">
        <v>494</v>
      </c>
      <c r="H1955" s="46" t="s">
        <v>1</v>
      </c>
      <c r="I1955" s="13">
        <v>1220121002.4499991</v>
      </c>
      <c r="J1955" s="13">
        <v>489694757.05468267</v>
      </c>
      <c r="K1955" s="46"/>
      <c r="L1955" s="13">
        <f>SUM(L1944:L1954)</f>
        <v>1503094690.1818068</v>
      </c>
      <c r="M1955" s="13">
        <f>SUM(M1944:M1954)</f>
        <v>896989019.57306254</v>
      </c>
      <c r="N1955" s="13">
        <f>SUM(N1944:N1954)</f>
        <v>606105670.60874403</v>
      </c>
    </row>
    <row r="1956" spans="1:14" ht="11.65" customHeight="1" thickTop="1">
      <c r="A1956" s="24">
        <v>1885</v>
      </c>
      <c r="C1956" s="67">
        <v>301</v>
      </c>
      <c r="D1956" s="23" t="s">
        <v>495</v>
      </c>
      <c r="H1956" s="46"/>
      <c r="I1956" s="1"/>
      <c r="J1956" s="1"/>
      <c r="K1956" s="46"/>
      <c r="L1956" s="1"/>
      <c r="M1956" s="1"/>
      <c r="N1956" s="1"/>
    </row>
    <row r="1957" spans="1:14" ht="11.65" customHeight="1">
      <c r="A1957" s="24">
        <v>1886</v>
      </c>
      <c r="C1957" s="67"/>
      <c r="F1957" s="67" t="s">
        <v>661</v>
      </c>
      <c r="G1957" s="23" t="s">
        <v>128</v>
      </c>
      <c r="H1957" s="46"/>
      <c r="I1957" s="1">
        <v>0</v>
      </c>
      <c r="J1957" s="1">
        <v>0</v>
      </c>
      <c r="K1957" s="46"/>
      <c r="L1957" s="1">
        <v>0</v>
      </c>
      <c r="M1957" s="1">
        <f>L1957-N1957</f>
        <v>0</v>
      </c>
      <c r="N1957" s="5">
        <v>0</v>
      </c>
    </row>
    <row r="1958" spans="1:14" ht="11.65" customHeight="1">
      <c r="A1958" s="24">
        <v>1887</v>
      </c>
      <c r="C1958" s="67"/>
      <c r="F1958" s="67" t="s">
        <v>660</v>
      </c>
      <c r="G1958" s="23" t="s">
        <v>131</v>
      </c>
      <c r="H1958" s="46"/>
      <c r="I1958" s="1">
        <v>0</v>
      </c>
      <c r="J1958" s="1">
        <v>0</v>
      </c>
      <c r="K1958" s="46"/>
      <c r="L1958" s="1">
        <v>0</v>
      </c>
      <c r="M1958" s="1">
        <f>L1958-N1958</f>
        <v>0</v>
      </c>
      <c r="N1958" s="5">
        <v>0</v>
      </c>
    </row>
    <row r="1959" spans="1:14" ht="11.65" customHeight="1">
      <c r="A1959" s="24">
        <v>1888</v>
      </c>
      <c r="C1959" s="67"/>
      <c r="F1959" s="67" t="s">
        <v>664</v>
      </c>
      <c r="G1959" s="23" t="s">
        <v>132</v>
      </c>
      <c r="H1959" s="46"/>
      <c r="I1959" s="1">
        <v>0</v>
      </c>
      <c r="J1959" s="1">
        <v>0</v>
      </c>
      <c r="K1959" s="46"/>
      <c r="L1959" s="1">
        <v>0</v>
      </c>
      <c r="M1959" s="1">
        <f>L1959-N1959</f>
        <v>0</v>
      </c>
      <c r="N1959" s="5">
        <v>0</v>
      </c>
    </row>
    <row r="1960" spans="1:14" ht="11.65" customHeight="1">
      <c r="A1960" s="24">
        <v>1889</v>
      </c>
      <c r="C1960" s="67"/>
      <c r="H1960" s="46" t="s">
        <v>405</v>
      </c>
      <c r="I1960" s="6">
        <v>0</v>
      </c>
      <c r="J1960" s="6">
        <v>0</v>
      </c>
      <c r="K1960" s="46"/>
      <c r="L1960" s="6">
        <f>SUBTOTAL(9,L1957:L1959)</f>
        <v>0</v>
      </c>
      <c r="M1960" s="6">
        <f>SUBTOTAL(9,M1957:M1959)</f>
        <v>0</v>
      </c>
      <c r="N1960" s="6">
        <f>SUBTOTAL(9,N1957:N1959)</f>
        <v>0</v>
      </c>
    </row>
    <row r="1961" spans="1:14" ht="11.65" customHeight="1">
      <c r="A1961" s="24">
        <v>1890</v>
      </c>
      <c r="C1961" s="67">
        <v>302</v>
      </c>
      <c r="D1961" s="23" t="s">
        <v>496</v>
      </c>
      <c r="H1961" s="46"/>
      <c r="I1961" s="1"/>
      <c r="J1961" s="1"/>
      <c r="K1961" s="46"/>
      <c r="L1961" s="1"/>
      <c r="M1961" s="1"/>
      <c r="N1961" s="1"/>
    </row>
    <row r="1962" spans="1:14" ht="11.65" customHeight="1">
      <c r="A1962" s="24">
        <v>1891</v>
      </c>
      <c r="C1962" s="67"/>
      <c r="F1962" s="67" t="s">
        <v>661</v>
      </c>
      <c r="G1962" s="23" t="s">
        <v>128</v>
      </c>
      <c r="H1962" s="46"/>
      <c r="I1962" s="1">
        <v>1000000</v>
      </c>
      <c r="J1962" s="1">
        <v>0</v>
      </c>
      <c r="K1962" s="46"/>
      <c r="L1962" s="1">
        <v>1000000</v>
      </c>
      <c r="M1962" s="1">
        <f t="shared" ref="M1962:M1967" si="31">L1962-N1962</f>
        <v>1000000</v>
      </c>
      <c r="N1962" s="5">
        <v>0</v>
      </c>
    </row>
    <row r="1963" spans="1:14" ht="11.65" customHeight="1">
      <c r="A1963" s="24">
        <v>1892</v>
      </c>
      <c r="C1963" s="67"/>
      <c r="F1963" s="67" t="s">
        <v>664</v>
      </c>
      <c r="G1963" s="23" t="s">
        <v>132</v>
      </c>
      <c r="H1963" s="46"/>
      <c r="I1963" s="1">
        <v>9834982.5449999999</v>
      </c>
      <c r="J1963" s="1">
        <v>4244255.3484964529</v>
      </c>
      <c r="K1963" s="46"/>
      <c r="L1963" s="1">
        <v>21912551.890212551</v>
      </c>
      <c r="M1963" s="1">
        <f t="shared" si="31"/>
        <v>12456260.012346216</v>
      </c>
      <c r="N1963" s="5">
        <v>9456291.8778663352</v>
      </c>
    </row>
    <row r="1964" spans="1:14" ht="11.65" customHeight="1">
      <c r="A1964" s="24">
        <v>1893</v>
      </c>
      <c r="C1964" s="67"/>
      <c r="F1964" s="67" t="s">
        <v>664</v>
      </c>
      <c r="G1964" s="23" t="s">
        <v>132</v>
      </c>
      <c r="H1964" s="46"/>
      <c r="I1964" s="1">
        <v>136566349.065</v>
      </c>
      <c r="J1964" s="1">
        <v>58934772.358943701</v>
      </c>
      <c r="K1964" s="46"/>
      <c r="L1964" s="1">
        <v>179587755.80839068</v>
      </c>
      <c r="M1964" s="1">
        <f t="shared" si="31"/>
        <v>102087232.58664489</v>
      </c>
      <c r="N1964" s="5">
        <v>77500523.221745789</v>
      </c>
    </row>
    <row r="1965" spans="1:14" ht="11.65" customHeight="1">
      <c r="A1965" s="24">
        <v>1894</v>
      </c>
      <c r="C1965" s="67"/>
      <c r="F1965" s="67" t="s">
        <v>664</v>
      </c>
      <c r="G1965" s="23" t="s">
        <v>132</v>
      </c>
      <c r="H1965" s="46"/>
      <c r="I1965" s="1">
        <v>9215052.2850000001</v>
      </c>
      <c r="J1965" s="1">
        <v>3976726.4220686737</v>
      </c>
      <c r="K1965" s="46"/>
      <c r="L1965" s="1">
        <v>9127967.7197433207</v>
      </c>
      <c r="M1965" s="1">
        <f t="shared" si="31"/>
        <v>5188822.3640538706</v>
      </c>
      <c r="N1965" s="5">
        <v>3939145.3556894502</v>
      </c>
    </row>
    <row r="1966" spans="1:14" ht="11.65" customHeight="1">
      <c r="A1966" s="24">
        <v>1895</v>
      </c>
      <c r="C1966" s="67"/>
      <c r="F1966" s="67" t="s">
        <v>662</v>
      </c>
      <c r="G1966" s="23" t="s">
        <v>132</v>
      </c>
      <c r="H1966" s="46"/>
      <c r="I1966" s="1">
        <v>0</v>
      </c>
      <c r="J1966" s="1">
        <v>0</v>
      </c>
      <c r="K1966" s="46"/>
      <c r="L1966" s="1">
        <v>0</v>
      </c>
      <c r="M1966" s="1">
        <f t="shared" si="31"/>
        <v>0</v>
      </c>
      <c r="N1966" s="5">
        <v>0</v>
      </c>
    </row>
    <row r="1967" spans="1:14" ht="11.65" customHeight="1">
      <c r="A1967" s="24">
        <v>1896</v>
      </c>
      <c r="C1967" s="67"/>
      <c r="F1967" s="67" t="s">
        <v>663</v>
      </c>
      <c r="G1967" s="23" t="s">
        <v>132</v>
      </c>
      <c r="H1967" s="46"/>
      <c r="I1967" s="1">
        <v>600993.05000000005</v>
      </c>
      <c r="J1967" s="1">
        <v>259356.6338527443</v>
      </c>
      <c r="K1967" s="46"/>
      <c r="L1967" s="1">
        <v>591263.87195412058</v>
      </c>
      <c r="M1967" s="1">
        <f t="shared" si="31"/>
        <v>336105.83385574201</v>
      </c>
      <c r="N1967" s="5">
        <v>255158.03809837854</v>
      </c>
    </row>
    <row r="1968" spans="1:14" ht="11.65" customHeight="1">
      <c r="A1968" s="24">
        <v>1897</v>
      </c>
      <c r="C1968" s="67"/>
      <c r="H1968" s="46" t="s">
        <v>405</v>
      </c>
      <c r="I1968" s="6">
        <v>157217376.94499999</v>
      </c>
      <c r="J1968" s="6">
        <v>67415110.763361573</v>
      </c>
      <c r="K1968" s="46"/>
      <c r="L1968" s="6">
        <f>SUBTOTAL(9,L1962:L1967)</f>
        <v>212219539.29030064</v>
      </c>
      <c r="M1968" s="6">
        <f>SUBTOTAL(9,M1962:M1967)</f>
        <v>121068420.79690072</v>
      </c>
      <c r="N1968" s="6">
        <f>SUBTOTAL(9,N1962:N1967)</f>
        <v>91151118.493399948</v>
      </c>
    </row>
    <row r="1969" spans="1:14" ht="11.65" customHeight="1">
      <c r="A1969" s="24">
        <v>1898</v>
      </c>
      <c r="C1969" s="67"/>
      <c r="H1969" s="46"/>
      <c r="I1969" s="1"/>
      <c r="J1969" s="1"/>
      <c r="K1969" s="46"/>
      <c r="L1969" s="1"/>
      <c r="M1969" s="1"/>
      <c r="N1969" s="1"/>
    </row>
    <row r="1970" spans="1:14" ht="11.65" customHeight="1">
      <c r="A1970" s="24">
        <v>1899</v>
      </c>
      <c r="C1970" s="67">
        <v>303</v>
      </c>
      <c r="D1970" s="23" t="s">
        <v>497</v>
      </c>
      <c r="H1970" s="46"/>
      <c r="I1970" s="1"/>
      <c r="J1970" s="1"/>
      <c r="K1970" s="46"/>
      <c r="L1970" s="1"/>
      <c r="M1970" s="1"/>
      <c r="N1970" s="1"/>
    </row>
    <row r="1971" spans="1:14" ht="11.65" customHeight="1">
      <c r="A1971" s="24">
        <v>1900</v>
      </c>
      <c r="C1971" s="67"/>
      <c r="F1971" s="67" t="s">
        <v>661</v>
      </c>
      <c r="G1971" s="23" t="s">
        <v>128</v>
      </c>
      <c r="H1971" s="46"/>
      <c r="I1971" s="1">
        <v>7206706.7199999988</v>
      </c>
      <c r="J1971" s="1">
        <v>2887721.4</v>
      </c>
      <c r="K1971" s="46"/>
      <c r="L1971" s="1">
        <v>7272735.4371695211</v>
      </c>
      <c r="M1971" s="1">
        <f t="shared" ref="M1971:M1977" si="32">L1971-N1971</f>
        <v>4269152.5576053411</v>
      </c>
      <c r="N1971" s="5">
        <v>3003582.87956418</v>
      </c>
    </row>
    <row r="1972" spans="1:14" ht="11.65" customHeight="1">
      <c r="A1972" s="24">
        <v>1901</v>
      </c>
      <c r="C1972" s="67"/>
      <c r="F1972" s="67" t="s">
        <v>664</v>
      </c>
      <c r="G1972" s="23" t="s">
        <v>132</v>
      </c>
      <c r="H1972" s="46"/>
      <c r="I1972" s="1">
        <v>115432177.925</v>
      </c>
      <c r="J1972" s="1">
        <v>49814388.211176574</v>
      </c>
      <c r="K1972" s="46"/>
      <c r="L1972" s="1">
        <v>115432177.925</v>
      </c>
      <c r="M1972" s="1">
        <f t="shared" si="32"/>
        <v>65617789.713823423</v>
      </c>
      <c r="N1972" s="5">
        <v>49814388.211176574</v>
      </c>
    </row>
    <row r="1973" spans="1:14" ht="11.65" customHeight="1">
      <c r="A1973" s="24">
        <v>1902</v>
      </c>
      <c r="C1973" s="67"/>
      <c r="F1973" s="67" t="s">
        <v>660</v>
      </c>
      <c r="G1973" s="23" t="s">
        <v>131</v>
      </c>
      <c r="H1973" s="46"/>
      <c r="I1973" s="1">
        <v>370415398.60000002</v>
      </c>
      <c r="J1973" s="1">
        <v>158736355.90057388</v>
      </c>
      <c r="K1973" s="46"/>
      <c r="L1973" s="1">
        <v>380700492.73029029</v>
      </c>
      <c r="M1973" s="1">
        <f t="shared" si="32"/>
        <v>217440998.18722469</v>
      </c>
      <c r="N1973" s="5">
        <v>163259494.54306561</v>
      </c>
    </row>
    <row r="1974" spans="1:14" ht="11.65" customHeight="1">
      <c r="A1974" s="24">
        <v>1903</v>
      </c>
      <c r="C1974" s="67"/>
      <c r="F1974" s="67" t="s">
        <v>571</v>
      </c>
      <c r="G1974" s="23" t="s">
        <v>130</v>
      </c>
      <c r="H1974" s="46"/>
      <c r="I1974" s="1">
        <v>3547579.67</v>
      </c>
      <c r="J1974" s="1">
        <v>1523804.9273048716</v>
      </c>
      <c r="K1974" s="46"/>
      <c r="L1974" s="1">
        <v>3614489.8296129531</v>
      </c>
      <c r="M1974" s="1">
        <f t="shared" si="32"/>
        <v>2061944.7356623036</v>
      </c>
      <c r="N1974" s="5">
        <v>1552545.0939506495</v>
      </c>
    </row>
    <row r="1975" spans="1:14" ht="11.65" customHeight="1">
      <c r="A1975" s="24">
        <v>1904</v>
      </c>
      <c r="C1975" s="67"/>
      <c r="F1975" s="67" t="s">
        <v>665</v>
      </c>
      <c r="G1975" s="23" t="s">
        <v>129</v>
      </c>
      <c r="H1975" s="46"/>
      <c r="I1975" s="1">
        <v>120301314.145</v>
      </c>
      <c r="J1975" s="1">
        <v>60021652.509245768</v>
      </c>
      <c r="K1975" s="46"/>
      <c r="L1975" s="1">
        <v>122308338.96726346</v>
      </c>
      <c r="M1975" s="1">
        <f t="shared" si="32"/>
        <v>61285326.270762123</v>
      </c>
      <c r="N1975" s="5">
        <v>61023012.696501337</v>
      </c>
    </row>
    <row r="1976" spans="1:14" ht="11.65" customHeight="1">
      <c r="A1976" s="24">
        <v>1905</v>
      </c>
      <c r="C1976" s="67"/>
      <c r="F1976" s="67" t="s">
        <v>571</v>
      </c>
      <c r="G1976" s="23" t="s">
        <v>132</v>
      </c>
      <c r="H1976" s="46"/>
      <c r="I1976" s="1">
        <v>0</v>
      </c>
      <c r="J1976" s="1">
        <v>0</v>
      </c>
      <c r="K1976" s="46"/>
      <c r="L1976" s="1">
        <v>0</v>
      </c>
      <c r="M1976" s="1">
        <f>L1976-N1976</f>
        <v>0</v>
      </c>
      <c r="N1976" s="5">
        <v>0</v>
      </c>
    </row>
    <row r="1977" spans="1:14" ht="11.65" customHeight="1">
      <c r="A1977" s="24">
        <v>1906</v>
      </c>
      <c r="C1977" s="67"/>
      <c r="F1977" s="67" t="s">
        <v>662</v>
      </c>
      <c r="G1977" s="23" t="s">
        <v>132</v>
      </c>
      <c r="H1977" s="46"/>
      <c r="I1977" s="1">
        <v>0</v>
      </c>
      <c r="J1977" s="1">
        <v>0</v>
      </c>
      <c r="K1977" s="46"/>
      <c r="L1977" s="1">
        <v>0</v>
      </c>
      <c r="M1977" s="1">
        <f t="shared" si="32"/>
        <v>0</v>
      </c>
      <c r="N1977" s="5">
        <v>0</v>
      </c>
    </row>
    <row r="1978" spans="1:14" ht="11.65" customHeight="1">
      <c r="A1978" s="24">
        <v>1907</v>
      </c>
      <c r="C1978" s="67"/>
      <c r="H1978" s="46" t="s">
        <v>405</v>
      </c>
      <c r="I1978" s="6">
        <v>616903177.06000006</v>
      </c>
      <c r="J1978" s="6">
        <v>272983922.94830108</v>
      </c>
      <c r="K1978" s="46"/>
      <c r="L1978" s="6">
        <f>SUBTOTAL(9,L1971:L1977)</f>
        <v>629328234.88933623</v>
      </c>
      <c r="M1978" s="6">
        <f>SUBTOTAL(9,M1971:M1977)</f>
        <v>350675211.46507788</v>
      </c>
      <c r="N1978" s="6">
        <f>SUBTOTAL(9,N1971:N1977)</f>
        <v>278653023.42425835</v>
      </c>
    </row>
    <row r="1979" spans="1:14" ht="11.65" customHeight="1">
      <c r="A1979" s="24">
        <v>1908</v>
      </c>
      <c r="C1979" s="67">
        <v>303</v>
      </c>
      <c r="D1979" s="23" t="s">
        <v>498</v>
      </c>
      <c r="H1979" s="46"/>
      <c r="I1979" s="1"/>
      <c r="J1979" s="1"/>
      <c r="K1979" s="46"/>
      <c r="L1979" s="1"/>
      <c r="M1979" s="1"/>
      <c r="N1979" s="1"/>
    </row>
    <row r="1980" spans="1:14" ht="11.65" customHeight="1">
      <c r="A1980" s="24">
        <v>1909</v>
      </c>
      <c r="C1980" s="67"/>
      <c r="F1980" s="67" t="s">
        <v>661</v>
      </c>
      <c r="G1980" s="23" t="s">
        <v>128</v>
      </c>
      <c r="H1980" s="46"/>
      <c r="I1980" s="1">
        <v>0</v>
      </c>
      <c r="J1980" s="1">
        <v>0</v>
      </c>
      <c r="K1980" s="46"/>
      <c r="L1980" s="1">
        <v>0</v>
      </c>
      <c r="M1980" s="1">
        <f>L1980-N1980</f>
        <v>0</v>
      </c>
      <c r="N1980" s="5">
        <v>0</v>
      </c>
    </row>
    <row r="1981" spans="1:14" ht="11.65" customHeight="1">
      <c r="A1981" s="24">
        <v>1910</v>
      </c>
      <c r="C1981" s="67"/>
      <c r="H1981" s="46" t="s">
        <v>1</v>
      </c>
      <c r="I1981" s="6">
        <v>616903177.06000006</v>
      </c>
      <c r="J1981" s="6">
        <v>272983922.94830108</v>
      </c>
      <c r="K1981" s="46"/>
      <c r="L1981" s="6">
        <f>SUBTOTAL(9,L1971:L1980)</f>
        <v>629328234.88933623</v>
      </c>
      <c r="M1981" s="6">
        <f>SUBTOTAL(9,M1971:M1980)</f>
        <v>350675211.46507788</v>
      </c>
      <c r="N1981" s="6">
        <f>SUBTOTAL(9,N1971:N1980)</f>
        <v>278653023.42425835</v>
      </c>
    </row>
    <row r="1982" spans="1:14" ht="11.65" customHeight="1">
      <c r="A1982" s="24">
        <v>1911</v>
      </c>
      <c r="C1982" s="67" t="s">
        <v>499</v>
      </c>
      <c r="D1982" s="23" t="s">
        <v>500</v>
      </c>
      <c r="H1982" s="46"/>
      <c r="I1982" s="1"/>
      <c r="J1982" s="1"/>
      <c r="K1982" s="46"/>
      <c r="L1982" s="1"/>
      <c r="M1982" s="1"/>
      <c r="N1982" s="1"/>
    </row>
    <row r="1983" spans="1:14" ht="11.65" customHeight="1">
      <c r="A1983" s="24">
        <v>1912</v>
      </c>
      <c r="C1983" s="67"/>
      <c r="F1983" s="67" t="s">
        <v>661</v>
      </c>
      <c r="G1983" s="23" t="s">
        <v>128</v>
      </c>
      <c r="H1983" s="46"/>
      <c r="I1983" s="1">
        <v>0</v>
      </c>
      <c r="J1983" s="1">
        <v>0</v>
      </c>
      <c r="K1983" s="46"/>
      <c r="L1983" s="1">
        <v>0</v>
      </c>
      <c r="M1983" s="1">
        <f>L1983-N1983</f>
        <v>0</v>
      </c>
      <c r="N1983" s="5">
        <v>0</v>
      </c>
    </row>
    <row r="1984" spans="1:14" ht="11.65" customHeight="1">
      <c r="A1984" s="24">
        <v>1913</v>
      </c>
      <c r="C1984" s="67"/>
      <c r="F1984" s="67" t="s">
        <v>664</v>
      </c>
      <c r="G1984" s="23" t="s">
        <v>132</v>
      </c>
      <c r="H1984" s="46"/>
      <c r="I1984" s="1">
        <v>0</v>
      </c>
      <c r="J1984" s="1">
        <v>0</v>
      </c>
      <c r="K1984" s="46"/>
      <c r="L1984" s="1">
        <v>0</v>
      </c>
      <c r="M1984" s="1">
        <f>L1984-N1984</f>
        <v>0</v>
      </c>
      <c r="N1984" s="5">
        <v>0</v>
      </c>
    </row>
    <row r="1985" spans="1:14" ht="11.65" customHeight="1">
      <c r="A1985" s="24">
        <v>1914</v>
      </c>
      <c r="C1985" s="67"/>
      <c r="F1985" s="67" t="s">
        <v>663</v>
      </c>
      <c r="G1985" s="23" t="s">
        <v>132</v>
      </c>
      <c r="H1985" s="46"/>
      <c r="I1985" s="1">
        <v>0</v>
      </c>
      <c r="J1985" s="1">
        <v>0</v>
      </c>
      <c r="K1985" s="46"/>
      <c r="L1985" s="1">
        <v>0</v>
      </c>
      <c r="M1985" s="1">
        <f>L1985-N1985</f>
        <v>0</v>
      </c>
      <c r="N1985" s="5">
        <v>0</v>
      </c>
    </row>
    <row r="1986" spans="1:14" ht="11.65" customHeight="1">
      <c r="A1986" s="24">
        <v>1915</v>
      </c>
      <c r="C1986" s="67"/>
      <c r="F1986" s="67" t="s">
        <v>660</v>
      </c>
      <c r="G1986" s="23" t="s">
        <v>131</v>
      </c>
      <c r="H1986" s="46"/>
      <c r="I1986" s="1">
        <v>0</v>
      </c>
      <c r="J1986" s="1">
        <v>0</v>
      </c>
      <c r="K1986" s="46"/>
      <c r="L1986" s="1">
        <v>0</v>
      </c>
      <c r="M1986" s="1">
        <f>L1986-N1986</f>
        <v>0</v>
      </c>
      <c r="N1986" s="5">
        <v>0</v>
      </c>
    </row>
    <row r="1987" spans="1:14" ht="11.65" customHeight="1">
      <c r="A1987" s="24">
        <v>1916</v>
      </c>
      <c r="C1987" s="67"/>
      <c r="H1987" s="46"/>
      <c r="I1987" s="6">
        <v>0</v>
      </c>
      <c r="J1987" s="6">
        <v>0</v>
      </c>
      <c r="K1987" s="46"/>
      <c r="L1987" s="6">
        <f>SUBTOTAL(9,L1983:L1986)</f>
        <v>0</v>
      </c>
      <c r="M1987" s="6">
        <f>SUBTOTAL(9,M1983:M1986)</f>
        <v>0</v>
      </c>
      <c r="N1987" s="6">
        <f>SUBTOTAL(9,N1983:N1986)</f>
        <v>0</v>
      </c>
    </row>
    <row r="1988" spans="1:14" ht="11.65" customHeight="1">
      <c r="A1988" s="24">
        <v>1917</v>
      </c>
      <c r="C1988" s="67"/>
      <c r="H1988" s="46"/>
      <c r="I1988" s="1"/>
      <c r="J1988" s="1"/>
      <c r="K1988" s="46"/>
      <c r="L1988" s="1"/>
      <c r="M1988" s="1"/>
      <c r="N1988" s="1"/>
    </row>
    <row r="1989" spans="1:14" ht="11.65" customHeight="1" thickBot="1">
      <c r="A1989" s="24">
        <v>1918</v>
      </c>
      <c r="C1989" s="68" t="s">
        <v>501</v>
      </c>
      <c r="H1989" s="69" t="s">
        <v>405</v>
      </c>
      <c r="I1989" s="8">
        <v>774120554.005</v>
      </c>
      <c r="J1989" s="8">
        <v>340399033.71166265</v>
      </c>
      <c r="K1989" s="69"/>
      <c r="L1989" s="8">
        <f>SUBTOTAL(9,L1957:L1987)</f>
        <v>841547774.17963696</v>
      </c>
      <c r="M1989" s="8">
        <f>SUBTOTAL(9,M1957:M1987)</f>
        <v>471743632.26197863</v>
      </c>
      <c r="N1989" s="8">
        <f>SUBTOTAL(9,N1957:N1987)</f>
        <v>369804141.91765827</v>
      </c>
    </row>
    <row r="1990" spans="1:14" ht="11.65" customHeight="1" thickTop="1">
      <c r="A1990" s="24">
        <v>1919</v>
      </c>
      <c r="C1990" s="68"/>
      <c r="H1990" s="46"/>
      <c r="I1990" s="4"/>
      <c r="J1990" s="4"/>
      <c r="K1990" s="46"/>
      <c r="L1990" s="4"/>
      <c r="M1990" s="1"/>
      <c r="N1990" s="1"/>
    </row>
    <row r="1991" spans="1:14" ht="11.65" customHeight="1">
      <c r="A1991" s="24">
        <v>1920</v>
      </c>
      <c r="C1991" s="67" t="s">
        <v>502</v>
      </c>
      <c r="H1991" s="46"/>
      <c r="I1991" s="1"/>
      <c r="J1991" s="1"/>
      <c r="K1991" s="46"/>
      <c r="L1991" s="1"/>
      <c r="M1991" s="1"/>
      <c r="N1991" s="1"/>
    </row>
    <row r="1992" spans="1:14" ht="11.65" customHeight="1">
      <c r="A1992" s="24">
        <v>1921</v>
      </c>
      <c r="C1992" s="67"/>
      <c r="E1992" s="67" t="s">
        <v>128</v>
      </c>
      <c r="H1992" s="46"/>
      <c r="I1992" s="1">
        <v>8206706.7199999988</v>
      </c>
      <c r="J1992" s="1">
        <v>2887721.4</v>
      </c>
      <c r="K1992" s="46"/>
      <c r="L1992" s="1">
        <v>8272735.4371695211</v>
      </c>
      <c r="M1992" s="1">
        <f t="shared" ref="M1992:M2000" si="33">L1992-N1992</f>
        <v>5269152.5576053411</v>
      </c>
      <c r="N1992" s="5">
        <v>3003582.87956418</v>
      </c>
    </row>
    <row r="1993" spans="1:14" ht="11.65" customHeight="1">
      <c r="A1993" s="24">
        <v>1922</v>
      </c>
      <c r="C1993" s="67"/>
      <c r="E1993" s="23" t="s">
        <v>133</v>
      </c>
      <c r="H1993" s="46"/>
      <c r="I1993" s="1">
        <v>0</v>
      </c>
      <c r="J1993" s="1">
        <v>0</v>
      </c>
      <c r="K1993" s="46"/>
      <c r="L1993" s="1">
        <v>0</v>
      </c>
      <c r="M1993" s="1">
        <f t="shared" si="33"/>
        <v>0</v>
      </c>
      <c r="N1993" s="5">
        <v>0</v>
      </c>
    </row>
    <row r="1994" spans="1:14" ht="11.65" customHeight="1">
      <c r="A1994" s="24">
        <v>1923</v>
      </c>
      <c r="C1994" s="67"/>
      <c r="E1994" s="23" t="s">
        <v>211</v>
      </c>
      <c r="H1994" s="46"/>
      <c r="I1994" s="1">
        <v>0</v>
      </c>
      <c r="J1994" s="1">
        <v>0</v>
      </c>
      <c r="K1994" s="46"/>
      <c r="L1994" s="1">
        <v>0</v>
      </c>
      <c r="M1994" s="1">
        <f t="shared" si="33"/>
        <v>0</v>
      </c>
      <c r="N1994" s="5">
        <v>0</v>
      </c>
    </row>
    <row r="1995" spans="1:14" ht="11.65" customHeight="1">
      <c r="A1995" s="24">
        <v>1924</v>
      </c>
      <c r="C1995" s="67"/>
      <c r="E1995" s="23" t="s">
        <v>132</v>
      </c>
      <c r="H1995" s="46"/>
      <c r="I1995" s="1">
        <v>271649554.87</v>
      </c>
      <c r="J1995" s="1">
        <v>117229498.97453815</v>
      </c>
      <c r="K1995" s="46"/>
      <c r="L1995" s="1">
        <v>326651717.21530062</v>
      </c>
      <c r="M1995" s="1">
        <f t="shared" si="33"/>
        <v>185686210.5107241</v>
      </c>
      <c r="N1995" s="5">
        <v>140965506.70457652</v>
      </c>
    </row>
    <row r="1996" spans="1:14" ht="11.65" customHeight="1">
      <c r="A1996" s="24">
        <v>1925</v>
      </c>
      <c r="C1996" s="67"/>
      <c r="E1996" s="43" t="s">
        <v>131</v>
      </c>
      <c r="H1996" s="46"/>
      <c r="I1996" s="1">
        <v>370415398.60000002</v>
      </c>
      <c r="J1996" s="1">
        <v>158736355.90057388</v>
      </c>
      <c r="K1996" s="46"/>
      <c r="L1996" s="1">
        <v>380700492.73029029</v>
      </c>
      <c r="M1996" s="1">
        <f t="shared" si="33"/>
        <v>217440998.18722469</v>
      </c>
      <c r="N1996" s="5">
        <v>163259494.54306561</v>
      </c>
    </row>
    <row r="1997" spans="1:14" ht="11.65" customHeight="1">
      <c r="A1997" s="24">
        <v>1926</v>
      </c>
      <c r="C1997" s="67"/>
      <c r="E1997" s="43" t="s">
        <v>129</v>
      </c>
      <c r="H1997" s="46"/>
      <c r="I1997" s="1">
        <v>120301314.145</v>
      </c>
      <c r="J1997" s="1">
        <v>60021652.509245768</v>
      </c>
      <c r="K1997" s="46"/>
      <c r="L1997" s="1">
        <v>122308338.96726346</v>
      </c>
      <c r="M1997" s="1">
        <f t="shared" si="33"/>
        <v>61285326.270762123</v>
      </c>
      <c r="N1997" s="5">
        <v>61023012.696501337</v>
      </c>
    </row>
    <row r="1998" spans="1:14" ht="11.65" customHeight="1">
      <c r="A1998" s="24">
        <v>1927</v>
      </c>
      <c r="C1998" s="67"/>
      <c r="E1998" s="67" t="s">
        <v>213</v>
      </c>
      <c r="H1998" s="46"/>
      <c r="I1998" s="1">
        <v>0</v>
      </c>
      <c r="J1998" s="1">
        <v>0</v>
      </c>
      <c r="K1998" s="46"/>
      <c r="L1998" s="1">
        <v>0</v>
      </c>
      <c r="M1998" s="1">
        <f>L1998-N1998</f>
        <v>0</v>
      </c>
      <c r="N1998" s="5">
        <v>0</v>
      </c>
    </row>
    <row r="1999" spans="1:14" ht="11.65" customHeight="1">
      <c r="A1999" s="24">
        <v>1928</v>
      </c>
      <c r="C1999" s="67"/>
      <c r="E1999" s="67" t="s">
        <v>216</v>
      </c>
      <c r="H1999" s="46"/>
      <c r="I1999" s="1">
        <v>0</v>
      </c>
      <c r="J1999" s="1">
        <v>0</v>
      </c>
      <c r="K1999" s="46"/>
      <c r="L1999" s="1">
        <v>0</v>
      </c>
      <c r="M1999" s="1">
        <f>L1999-N1999</f>
        <v>0</v>
      </c>
      <c r="N1999" s="5">
        <v>0</v>
      </c>
    </row>
    <row r="2000" spans="1:14" ht="11.65" customHeight="1">
      <c r="A2000" s="24">
        <v>1929</v>
      </c>
      <c r="C2000" s="67"/>
      <c r="E2000" s="43" t="s">
        <v>130</v>
      </c>
      <c r="H2000" s="46"/>
      <c r="I2000" s="1">
        <v>3547579.67</v>
      </c>
      <c r="J2000" s="1">
        <v>1523804.9273048716</v>
      </c>
      <c r="K2000" s="46"/>
      <c r="L2000" s="1">
        <v>3614489.8296129531</v>
      </c>
      <c r="M2000" s="1">
        <f t="shared" si="33"/>
        <v>2061944.7356623036</v>
      </c>
      <c r="N2000" s="5">
        <v>1552545.0939506495</v>
      </c>
    </row>
    <row r="2001" spans="1:14" ht="11.65" customHeight="1" thickBot="1">
      <c r="A2001" s="24">
        <v>1930</v>
      </c>
      <c r="C2001" s="67" t="s">
        <v>503</v>
      </c>
      <c r="H2001" s="46" t="s">
        <v>1</v>
      </c>
      <c r="I2001" s="13">
        <v>774120554.005</v>
      </c>
      <c r="J2001" s="13">
        <v>340399033.71166265</v>
      </c>
      <c r="K2001" s="46"/>
      <c r="L2001" s="13">
        <f>SUM(L1992:L2000)</f>
        <v>841547774.17963684</v>
      </c>
      <c r="M2001" s="13">
        <f>SUM(M1992:M2000)</f>
        <v>471743632.26197857</v>
      </c>
      <c r="N2001" s="13">
        <f>SUM(N1992:N2000)</f>
        <v>369804141.91765827</v>
      </c>
    </row>
    <row r="2002" spans="1:14" ht="11.65" customHeight="1" thickTop="1">
      <c r="A2002" s="24">
        <v>1931</v>
      </c>
      <c r="C2002" s="67" t="s">
        <v>504</v>
      </c>
      <c r="H2002" s="46"/>
      <c r="I2002" s="1"/>
      <c r="J2002" s="1"/>
      <c r="K2002" s="46"/>
      <c r="L2002" s="1"/>
      <c r="M2002" s="1"/>
      <c r="N2002" s="1"/>
    </row>
    <row r="2003" spans="1:14" ht="11.65" customHeight="1">
      <c r="A2003" s="24">
        <v>1932</v>
      </c>
      <c r="C2003" s="67"/>
      <c r="E2003" s="43" t="s">
        <v>464</v>
      </c>
      <c r="H2003" s="46"/>
      <c r="I2003" s="1">
        <v>23432962.775000002</v>
      </c>
      <c r="J2003" s="1">
        <v>11735635.560000001</v>
      </c>
      <c r="K2003" s="46"/>
      <c r="L2003" s="1">
        <v>23432962.775000002</v>
      </c>
      <c r="M2003" s="1">
        <f t="shared" ref="M2003:M2013" si="34">L2003-N2003</f>
        <v>11697327.215000002</v>
      </c>
      <c r="N2003" s="5">
        <v>11735635.560000001</v>
      </c>
    </row>
    <row r="2004" spans="1:14" ht="11.65" customHeight="1">
      <c r="A2004" s="24">
        <v>1933</v>
      </c>
      <c r="C2004" s="67"/>
      <c r="E2004" s="23" t="s">
        <v>466</v>
      </c>
      <c r="H2004" s="46"/>
      <c r="I2004" s="1">
        <v>0</v>
      </c>
      <c r="J2004" s="1">
        <v>0</v>
      </c>
      <c r="K2004" s="46"/>
      <c r="L2004" s="1">
        <v>0</v>
      </c>
      <c r="M2004" s="1">
        <f t="shared" si="34"/>
        <v>0</v>
      </c>
      <c r="N2004" s="5">
        <v>0</v>
      </c>
    </row>
    <row r="2005" spans="1:14" ht="11.65" customHeight="1">
      <c r="A2005" s="24">
        <v>1934</v>
      </c>
      <c r="C2005" s="67"/>
      <c r="E2005" s="43" t="s">
        <v>488</v>
      </c>
      <c r="H2005" s="46"/>
      <c r="I2005" s="1">
        <v>-225544.07500000001</v>
      </c>
      <c r="J2005" s="1">
        <v>-96734.34017668126</v>
      </c>
      <c r="K2005" s="46"/>
      <c r="L2005" s="1">
        <v>-225544.07500000001</v>
      </c>
      <c r="M2005" s="1">
        <f t="shared" si="34"/>
        <v>-128749.37162174266</v>
      </c>
      <c r="N2005" s="5">
        <v>-96794.703378257356</v>
      </c>
    </row>
    <row r="2006" spans="1:14" ht="11.65" customHeight="1">
      <c r="A2006" s="24">
        <v>1935</v>
      </c>
      <c r="C2006" s="67"/>
      <c r="E2006" s="43" t="s">
        <v>428</v>
      </c>
      <c r="H2006" s="46"/>
      <c r="I2006" s="1">
        <v>0</v>
      </c>
      <c r="J2006" s="1">
        <v>0</v>
      </c>
      <c r="K2006" s="46"/>
      <c r="L2006" s="1">
        <v>0</v>
      </c>
      <c r="M2006" s="1">
        <f t="shared" si="34"/>
        <v>0</v>
      </c>
      <c r="N2006" s="5">
        <v>0</v>
      </c>
    </row>
    <row r="2007" spans="1:14" ht="11.65" customHeight="1">
      <c r="A2007" s="24">
        <v>1936</v>
      </c>
      <c r="C2007" s="67"/>
      <c r="E2007" s="43" t="s">
        <v>419</v>
      </c>
      <c r="H2007" s="46"/>
      <c r="I2007" s="1">
        <v>0</v>
      </c>
      <c r="J2007" s="1">
        <v>0</v>
      </c>
      <c r="K2007" s="46"/>
      <c r="L2007" s="1">
        <v>0</v>
      </c>
      <c r="M2007" s="1">
        <f t="shared" si="34"/>
        <v>0</v>
      </c>
      <c r="N2007" s="5">
        <v>0</v>
      </c>
    </row>
    <row r="2008" spans="1:14" ht="11.65" customHeight="1">
      <c r="A2008" s="24">
        <v>1937</v>
      </c>
      <c r="C2008" s="67"/>
      <c r="E2008" s="43" t="s">
        <v>438</v>
      </c>
      <c r="H2008" s="46"/>
      <c r="I2008" s="1">
        <v>0</v>
      </c>
      <c r="J2008" s="1">
        <v>0</v>
      </c>
      <c r="K2008" s="46"/>
      <c r="L2008" s="1">
        <v>0</v>
      </c>
      <c r="M2008" s="1">
        <f t="shared" si="34"/>
        <v>0</v>
      </c>
      <c r="N2008" s="5">
        <v>0</v>
      </c>
    </row>
    <row r="2009" spans="1:14" ht="11.65" customHeight="1">
      <c r="A2009" s="24">
        <v>1938</v>
      </c>
      <c r="C2009" s="67"/>
      <c r="E2009" s="43" t="s">
        <v>452</v>
      </c>
      <c r="H2009" s="46"/>
      <c r="I2009" s="1">
        <v>70590244.519999906</v>
      </c>
      <c r="J2009" s="1">
        <v>30462994.874149218</v>
      </c>
      <c r="K2009" s="46"/>
      <c r="L2009" s="1">
        <v>70590244.519999906</v>
      </c>
      <c r="M2009" s="1">
        <f t="shared" si="34"/>
        <v>40127249.645850688</v>
      </c>
      <c r="N2009" s="5">
        <v>30462994.874149218</v>
      </c>
    </row>
    <row r="2010" spans="1:14" ht="11.65" customHeight="1">
      <c r="A2010" s="24">
        <v>1939</v>
      </c>
      <c r="C2010" s="67"/>
      <c r="E2010" s="23" t="s">
        <v>454</v>
      </c>
      <c r="H2010" s="46"/>
      <c r="I2010" s="1">
        <v>0</v>
      </c>
      <c r="J2010" s="1">
        <v>0</v>
      </c>
      <c r="K2010" s="46"/>
      <c r="L2010" s="1">
        <v>0</v>
      </c>
      <c r="M2010" s="1">
        <f t="shared" si="34"/>
        <v>0</v>
      </c>
      <c r="N2010" s="5">
        <v>0</v>
      </c>
    </row>
    <row r="2011" spans="1:14" ht="11.65" customHeight="1">
      <c r="A2011" s="24">
        <v>1940</v>
      </c>
      <c r="C2011" s="67"/>
      <c r="E2011" s="43" t="s">
        <v>499</v>
      </c>
      <c r="H2011" s="46"/>
      <c r="I2011" s="1">
        <v>0</v>
      </c>
      <c r="J2011" s="1">
        <v>0</v>
      </c>
      <c r="K2011" s="46"/>
      <c r="L2011" s="1">
        <v>0</v>
      </c>
      <c r="M2011" s="1">
        <f t="shared" si="34"/>
        <v>0</v>
      </c>
      <c r="N2011" s="5">
        <v>0</v>
      </c>
    </row>
    <row r="2012" spans="1:14" ht="11.65" customHeight="1">
      <c r="A2012" s="24">
        <v>1941</v>
      </c>
      <c r="C2012" s="67"/>
      <c r="E2012" s="43" t="s">
        <v>480</v>
      </c>
      <c r="H2012" s="46"/>
      <c r="I2012" s="1"/>
      <c r="J2012" s="1"/>
      <c r="K2012" s="46"/>
      <c r="L2012" s="1"/>
      <c r="M2012" s="1"/>
      <c r="N2012" s="1"/>
    </row>
    <row r="2013" spans="1:14" ht="11.65" customHeight="1">
      <c r="A2013" s="24">
        <v>1942</v>
      </c>
      <c r="C2013" s="67"/>
      <c r="E2013" s="43" t="s">
        <v>412</v>
      </c>
      <c r="H2013" s="46"/>
      <c r="I2013" s="1">
        <v>2995028.6949999998</v>
      </c>
      <c r="J2013" s="1">
        <v>1292495.0806462362</v>
      </c>
      <c r="K2013" s="46"/>
      <c r="L2013" s="1">
        <v>2995028.6949999998</v>
      </c>
      <c r="M2013" s="1">
        <f t="shared" si="34"/>
        <v>1702533.6143537636</v>
      </c>
      <c r="N2013" s="5">
        <v>1292495.0806462362</v>
      </c>
    </row>
    <row r="2014" spans="1:14" ht="11.65" customHeight="1" thickBot="1">
      <c r="A2014" s="24">
        <v>1943</v>
      </c>
      <c r="C2014" s="67" t="s">
        <v>505</v>
      </c>
      <c r="H2014" s="46"/>
      <c r="I2014" s="13">
        <v>96792691.914999902</v>
      </c>
      <c r="J2014" s="13">
        <v>43394391.174618773</v>
      </c>
      <c r="K2014" s="46"/>
      <c r="L2014" s="13">
        <f>SUM(L2003:L2013)</f>
        <v>96792691.914999902</v>
      </c>
      <c r="M2014" s="13">
        <f>SUM(M2003:M2013)</f>
        <v>53398361.10358271</v>
      </c>
      <c r="N2014" s="13">
        <f>SUM(N2003:N2013)</f>
        <v>43394330.8114172</v>
      </c>
    </row>
    <row r="2015" spans="1:14" ht="11.65" customHeight="1" thickTop="1">
      <c r="A2015" s="24">
        <v>1944</v>
      </c>
      <c r="C2015" s="67"/>
      <c r="H2015" s="46"/>
      <c r="I2015" s="1"/>
      <c r="J2015" s="1"/>
      <c r="K2015" s="46"/>
      <c r="L2015" s="1"/>
      <c r="M2015" s="1"/>
      <c r="N2015" s="1"/>
    </row>
    <row r="2016" spans="1:14" ht="11.65" customHeight="1" thickBot="1">
      <c r="A2016" s="24">
        <v>1945</v>
      </c>
      <c r="C2016" s="68" t="s">
        <v>506</v>
      </c>
      <c r="H2016" s="69" t="s">
        <v>405</v>
      </c>
      <c r="I2016" s="8">
        <v>21272481543.944969</v>
      </c>
      <c r="J2016" s="8">
        <v>9117303558.2073517</v>
      </c>
      <c r="K2016" s="69"/>
      <c r="L2016" s="8">
        <f>L1989+L1941+L1785+L1711+L1647</f>
        <v>23670250975.146416</v>
      </c>
      <c r="M2016" s="8">
        <f>M1989+M1941+M1785+M1711+M1647</f>
        <v>13519507060.434273</v>
      </c>
      <c r="N2016" s="8">
        <f>N1989+N1941+N1785+N1711+N1647</f>
        <v>10150743914.712145</v>
      </c>
    </row>
    <row r="2017" spans="1:14" ht="11.65" customHeight="1" thickTop="1">
      <c r="A2017" s="24">
        <v>1946</v>
      </c>
      <c r="C2017" s="67" t="s">
        <v>507</v>
      </c>
      <c r="H2017" s="46"/>
      <c r="I2017" s="1"/>
      <c r="J2017" s="1"/>
      <c r="K2017" s="46"/>
      <c r="L2017" s="1"/>
      <c r="M2017" s="1"/>
      <c r="N2017" s="1"/>
    </row>
    <row r="2018" spans="1:14" ht="11.65" customHeight="1">
      <c r="A2018" s="24">
        <v>1947</v>
      </c>
      <c r="C2018" s="67"/>
      <c r="E2018" s="67" t="s">
        <v>128</v>
      </c>
      <c r="H2018" s="46"/>
      <c r="I2018" s="1">
        <v>5987914488.7549887</v>
      </c>
      <c r="J2018" s="1">
        <v>2517444478.5349965</v>
      </c>
      <c r="K2018" s="46"/>
      <c r="L2018" s="1">
        <v>6358083007.5985088</v>
      </c>
      <c r="M2018" s="1">
        <f t="shared" ref="M2018:M2028" si="35">L2018-N2018</f>
        <v>3682002536.5909581</v>
      </c>
      <c r="N2018" s="5">
        <v>2676080471.0075507</v>
      </c>
    </row>
    <row r="2019" spans="1:14" ht="11.65" customHeight="1">
      <c r="A2019" s="24">
        <v>1948</v>
      </c>
      <c r="C2019" s="67"/>
      <c r="E2019" s="43" t="s">
        <v>130</v>
      </c>
      <c r="H2019" s="46"/>
      <c r="I2019" s="1">
        <v>286967971.06000006</v>
      </c>
      <c r="J2019" s="1">
        <v>123262406.75516947</v>
      </c>
      <c r="K2019" s="46"/>
      <c r="L2019" s="1">
        <v>494794995.96549445</v>
      </c>
      <c r="M2019" s="1">
        <f t="shared" si="35"/>
        <v>282263883.77259636</v>
      </c>
      <c r="N2019" s="5">
        <v>212531112.19289812</v>
      </c>
    </row>
    <row r="2020" spans="1:14" ht="11.65" customHeight="1">
      <c r="A2020" s="24">
        <v>1949</v>
      </c>
      <c r="C2020" s="67"/>
      <c r="E2020" s="23" t="s">
        <v>211</v>
      </c>
      <c r="H2020" s="46"/>
      <c r="I2020" s="1">
        <v>0</v>
      </c>
      <c r="J2020" s="1">
        <v>0</v>
      </c>
      <c r="K2020" s="46"/>
      <c r="L2020" s="1">
        <v>0</v>
      </c>
      <c r="M2020" s="1">
        <f t="shared" si="35"/>
        <v>0</v>
      </c>
      <c r="N2020" s="5">
        <v>0</v>
      </c>
    </row>
    <row r="2021" spans="1:14" ht="11.65" customHeight="1">
      <c r="A2021" s="24">
        <v>1950</v>
      </c>
      <c r="C2021" s="67"/>
      <c r="E2021" s="23" t="s">
        <v>133</v>
      </c>
      <c r="H2021" s="46"/>
      <c r="I2021" s="1">
        <v>0</v>
      </c>
      <c r="J2021" s="1">
        <v>0</v>
      </c>
      <c r="K2021" s="46"/>
      <c r="L2021" s="1">
        <v>0</v>
      </c>
      <c r="M2021" s="1">
        <f t="shared" si="35"/>
        <v>0</v>
      </c>
      <c r="N2021" s="5">
        <v>0</v>
      </c>
    </row>
    <row r="2022" spans="1:14" ht="11.65" customHeight="1">
      <c r="A2022" s="24">
        <v>1951</v>
      </c>
      <c r="C2022" s="67"/>
      <c r="E2022" s="23" t="s">
        <v>132</v>
      </c>
      <c r="H2022" s="46"/>
      <c r="I2022" s="1">
        <v>14289611556.094978</v>
      </c>
      <c r="J2022" s="1">
        <v>6166636290.1402435</v>
      </c>
      <c r="K2022" s="46"/>
      <c r="L2022" s="1">
        <v>16096525603.513885</v>
      </c>
      <c r="M2022" s="1">
        <f t="shared" si="35"/>
        <v>9150121319.3846893</v>
      </c>
      <c r="N2022" s="5">
        <v>6946404284.1291971</v>
      </c>
    </row>
    <row r="2023" spans="1:14" ht="11.65" customHeight="1">
      <c r="A2023" s="24">
        <v>1952</v>
      </c>
      <c r="C2023" s="67"/>
      <c r="E2023" s="43" t="s">
        <v>131</v>
      </c>
      <c r="H2023" s="46"/>
      <c r="I2023" s="1">
        <v>619833910.7349999</v>
      </c>
      <c r="J2023" s="1">
        <v>265621182.66558337</v>
      </c>
      <c r="K2023" s="46"/>
      <c r="L2023" s="1">
        <v>631716707.97724819</v>
      </c>
      <c r="M2023" s="1">
        <f t="shared" si="35"/>
        <v>360811488.76115251</v>
      </c>
      <c r="N2023" s="5">
        <v>270905219.21609569</v>
      </c>
    </row>
    <row r="2024" spans="1:14" ht="11.65" customHeight="1">
      <c r="A2024" s="24">
        <v>1953</v>
      </c>
      <c r="C2024" s="67"/>
      <c r="E2024" s="43" t="s">
        <v>129</v>
      </c>
      <c r="H2024" s="46"/>
      <c r="I2024" s="1">
        <v>145150179.0099999</v>
      </c>
      <c r="J2024" s="1">
        <v>72419438.375313297</v>
      </c>
      <c r="K2024" s="46"/>
      <c r="L2024" s="1">
        <v>146127221.8012827</v>
      </c>
      <c r="M2024" s="1">
        <f t="shared" si="35"/>
        <v>73220309.757690474</v>
      </c>
      <c r="N2024" s="5">
        <v>72906912.043592229</v>
      </c>
    </row>
    <row r="2025" spans="1:14" ht="11.65" customHeight="1">
      <c r="A2025" s="24">
        <v>1954</v>
      </c>
      <c r="C2025" s="67"/>
      <c r="E2025" s="23" t="s">
        <v>207</v>
      </c>
      <c r="H2025" s="46"/>
      <c r="I2025" s="1">
        <v>0</v>
      </c>
      <c r="J2025" s="1">
        <v>0</v>
      </c>
      <c r="K2025" s="46"/>
      <c r="L2025" s="1">
        <v>0</v>
      </c>
      <c r="M2025" s="1">
        <f>L2025-N2025</f>
        <v>0</v>
      </c>
      <c r="N2025" s="5">
        <v>0</v>
      </c>
    </row>
    <row r="2026" spans="1:14" ht="11.65" customHeight="1">
      <c r="A2026" s="24">
        <v>1955</v>
      </c>
      <c r="C2026" s="67"/>
      <c r="E2026" s="23" t="s">
        <v>216</v>
      </c>
      <c r="H2026" s="46"/>
      <c r="I2026" s="1">
        <v>0</v>
      </c>
      <c r="J2026" s="1">
        <v>0</v>
      </c>
      <c r="K2026" s="46"/>
      <c r="L2026" s="1">
        <v>0</v>
      </c>
      <c r="M2026" s="1">
        <f>L2026-N2026</f>
        <v>0</v>
      </c>
      <c r="N2026" s="5">
        <v>0</v>
      </c>
    </row>
    <row r="2027" spans="1:14" ht="11.65" customHeight="1">
      <c r="A2027" s="24">
        <v>1956</v>
      </c>
      <c r="C2027" s="67"/>
      <c r="E2027" s="23" t="s">
        <v>213</v>
      </c>
      <c r="H2027" s="46"/>
      <c r="I2027" s="1">
        <v>0</v>
      </c>
      <c r="J2027" s="1">
        <v>0</v>
      </c>
      <c r="K2027" s="46"/>
      <c r="L2027" s="1">
        <v>0</v>
      </c>
      <c r="M2027" s="1">
        <f>L2027-N2027</f>
        <v>0</v>
      </c>
      <c r="N2027" s="5">
        <v>0</v>
      </c>
    </row>
    <row r="2028" spans="1:14" ht="11.65" customHeight="1">
      <c r="A2028" s="24">
        <v>1957</v>
      </c>
      <c r="C2028" s="67"/>
      <c r="E2028" s="23" t="s">
        <v>493</v>
      </c>
      <c r="H2028" s="46"/>
      <c r="I2028" s="1">
        <v>-56996561.709999897</v>
      </c>
      <c r="J2028" s="1">
        <v>-28080238.263952892</v>
      </c>
      <c r="K2028" s="46"/>
      <c r="L2028" s="1">
        <v>-56996561.709999904</v>
      </c>
      <c r="M2028" s="1">
        <f t="shared" si="35"/>
        <v>-28912477.832810309</v>
      </c>
      <c r="N2028" s="5">
        <v>-28084083.877189595</v>
      </c>
    </row>
    <row r="2029" spans="1:14" ht="11.65" customHeight="1" thickBot="1">
      <c r="A2029" s="24">
        <v>1958</v>
      </c>
      <c r="C2029" s="67"/>
      <c r="H2029" s="46" t="s">
        <v>1</v>
      </c>
      <c r="I2029" s="13">
        <v>21272481543.944965</v>
      </c>
      <c r="J2029" s="13">
        <v>9117303558.2073517</v>
      </c>
      <c r="K2029" s="46"/>
      <c r="L2029" s="13">
        <f>SUM(L2018:L2028)</f>
        <v>23670250975.14642</v>
      </c>
      <c r="M2029" s="13">
        <f>SUM(M2018:M2028)</f>
        <v>13519507060.434277</v>
      </c>
      <c r="N2029" s="13">
        <f>SUM(N2018:N2028)</f>
        <v>10150743914.712145</v>
      </c>
    </row>
    <row r="2030" spans="1:14" ht="11.65" customHeight="1" thickTop="1">
      <c r="A2030" s="24">
        <v>1959</v>
      </c>
      <c r="C2030" s="67">
        <v>105</v>
      </c>
      <c r="D2030" s="23" t="s">
        <v>508</v>
      </c>
      <c r="H2030" s="46"/>
      <c r="I2030" s="1"/>
      <c r="J2030" s="1"/>
      <c r="K2030" s="46"/>
      <c r="L2030" s="1"/>
      <c r="M2030" s="1"/>
      <c r="N2030" s="1"/>
    </row>
    <row r="2031" spans="1:14" ht="11.65" customHeight="1">
      <c r="A2031" s="24">
        <v>1960</v>
      </c>
      <c r="C2031" s="67"/>
      <c r="F2031" s="67" t="s">
        <v>668</v>
      </c>
      <c r="G2031" s="23" t="s">
        <v>128</v>
      </c>
      <c r="H2031" s="46"/>
      <c r="I2031" s="1">
        <v>5012585.2</v>
      </c>
      <c r="J2031" s="1">
        <v>2512398.2400000002</v>
      </c>
      <c r="K2031" s="46"/>
      <c r="L2031" s="1">
        <v>5012585.2</v>
      </c>
      <c r="M2031" s="1">
        <f t="shared" ref="M2031:M2036" si="36">L2031-N2031</f>
        <v>2500186.96</v>
      </c>
      <c r="N2031" s="5">
        <v>2512398.2400000002</v>
      </c>
    </row>
    <row r="2032" spans="1:14" ht="11.65" customHeight="1">
      <c r="A2032" s="24">
        <v>1961</v>
      </c>
      <c r="C2032" s="67"/>
      <c r="F2032" s="67" t="s">
        <v>571</v>
      </c>
      <c r="G2032" s="23" t="s">
        <v>132</v>
      </c>
      <c r="H2032" s="46"/>
      <c r="I2032" s="1">
        <v>0</v>
      </c>
      <c r="J2032" s="1">
        <v>0</v>
      </c>
      <c r="K2032" s="46"/>
      <c r="L2032" s="1">
        <v>0</v>
      </c>
      <c r="M2032" s="1">
        <f t="shared" si="36"/>
        <v>0</v>
      </c>
      <c r="N2032" s="5">
        <v>0</v>
      </c>
    </row>
    <row r="2033" spans="1:14" ht="11.65" customHeight="1">
      <c r="A2033" s="24">
        <v>1962</v>
      </c>
      <c r="C2033" s="67"/>
      <c r="F2033" s="67" t="s">
        <v>669</v>
      </c>
      <c r="G2033" s="23" t="s">
        <v>132</v>
      </c>
      <c r="H2033" s="46"/>
      <c r="I2033" s="1">
        <v>1832782.86</v>
      </c>
      <c r="J2033" s="1">
        <v>790931.59754943172</v>
      </c>
      <c r="K2033" s="46"/>
      <c r="L2033" s="1">
        <v>721048.38000000012</v>
      </c>
      <c r="M2033" s="1">
        <f t="shared" si="36"/>
        <v>409882.2514037136</v>
      </c>
      <c r="N2033" s="5">
        <v>311166.12859628652</v>
      </c>
    </row>
    <row r="2034" spans="1:14" ht="11.65" customHeight="1">
      <c r="A2034" s="24">
        <v>1963</v>
      </c>
      <c r="C2034" s="67"/>
      <c r="F2034" s="67" t="s">
        <v>571</v>
      </c>
      <c r="G2034" s="23" t="s">
        <v>132</v>
      </c>
      <c r="H2034" s="46"/>
      <c r="I2034" s="1">
        <v>8923301.5399999898</v>
      </c>
      <c r="J2034" s="1">
        <v>3850822.3186065238</v>
      </c>
      <c r="K2034" s="46"/>
      <c r="L2034" s="1">
        <v>0</v>
      </c>
      <c r="M2034" s="1">
        <f t="shared" si="36"/>
        <v>0</v>
      </c>
      <c r="N2034" s="5">
        <v>0</v>
      </c>
    </row>
    <row r="2035" spans="1:14" ht="11.65" customHeight="1">
      <c r="A2035" s="24">
        <v>1964</v>
      </c>
      <c r="C2035" s="67"/>
      <c r="F2035" s="67" t="s">
        <v>571</v>
      </c>
      <c r="G2035" s="23" t="s">
        <v>130</v>
      </c>
      <c r="H2035" s="46"/>
      <c r="I2035" s="1">
        <v>13466165.16</v>
      </c>
      <c r="J2035" s="1">
        <v>5784171.3876743447</v>
      </c>
      <c r="K2035" s="46"/>
      <c r="L2035" s="1">
        <v>28509321.782307696</v>
      </c>
      <c r="M2035" s="1">
        <f t="shared" si="36"/>
        <v>16263608.071246607</v>
      </c>
      <c r="N2035" s="5">
        <v>12245713.711061088</v>
      </c>
    </row>
    <row r="2036" spans="1:14" ht="11.65" customHeight="1">
      <c r="A2036" s="24">
        <v>1965</v>
      </c>
      <c r="C2036" s="67"/>
      <c r="F2036" s="67" t="s">
        <v>677</v>
      </c>
      <c r="G2036" s="23" t="s">
        <v>132</v>
      </c>
      <c r="H2036" s="46"/>
      <c r="I2036" s="1">
        <v>0</v>
      </c>
      <c r="J2036" s="1">
        <v>0</v>
      </c>
      <c r="K2036" s="46"/>
      <c r="L2036" s="1">
        <v>0</v>
      </c>
      <c r="M2036" s="1">
        <f t="shared" si="36"/>
        <v>0</v>
      </c>
      <c r="N2036" s="5">
        <v>0</v>
      </c>
    </row>
    <row r="2037" spans="1:14" ht="11.65" customHeight="1">
      <c r="A2037" s="24">
        <v>1966</v>
      </c>
      <c r="C2037" s="67"/>
      <c r="H2037" s="46"/>
      <c r="I2037" s="7"/>
      <c r="J2037" s="7"/>
      <c r="K2037" s="46"/>
      <c r="L2037" s="7"/>
      <c r="M2037" s="1"/>
      <c r="N2037" s="1"/>
    </row>
    <row r="2038" spans="1:14" ht="11.65" customHeight="1">
      <c r="A2038" s="24">
        <v>1967</v>
      </c>
      <c r="C2038" s="67"/>
      <c r="H2038" s="46"/>
      <c r="I2038" s="7"/>
      <c r="J2038" s="7"/>
      <c r="K2038" s="46"/>
      <c r="L2038" s="7"/>
      <c r="M2038" s="1"/>
      <c r="N2038" s="1"/>
    </row>
    <row r="2039" spans="1:14" ht="11.65" customHeight="1" thickBot="1">
      <c r="A2039" s="24">
        <v>1968</v>
      </c>
      <c r="C2039" s="68" t="s">
        <v>509</v>
      </c>
      <c r="H2039" s="69" t="s">
        <v>510</v>
      </c>
      <c r="I2039" s="16">
        <v>29234834.75999999</v>
      </c>
      <c r="J2039" s="16">
        <v>12938323.543830302</v>
      </c>
      <c r="K2039" s="69"/>
      <c r="L2039" s="16">
        <f>SUBTOTAL(9,L2031:L2038)</f>
        <v>34242955.362307698</v>
      </c>
      <c r="M2039" s="16">
        <f>SUBTOTAL(9,M2031:M2038)</f>
        <v>19173677.282650322</v>
      </c>
      <c r="N2039" s="16">
        <f>SUBTOTAL(9,N2031:N2038)</f>
        <v>15069278.079657376</v>
      </c>
    </row>
    <row r="2040" spans="1:14" ht="11.65" customHeight="1" thickTop="1">
      <c r="A2040" s="24">
        <v>1969</v>
      </c>
      <c r="C2040" s="67"/>
      <c r="H2040" s="46"/>
      <c r="I2040" s="1"/>
      <c r="J2040" s="1"/>
      <c r="K2040" s="46"/>
      <c r="L2040" s="1"/>
      <c r="M2040" s="1"/>
      <c r="N2040" s="1"/>
    </row>
    <row r="2041" spans="1:14" ht="11.65" customHeight="1">
      <c r="A2041" s="24">
        <v>1970</v>
      </c>
      <c r="C2041" s="67">
        <v>114</v>
      </c>
      <c r="D2041" s="23" t="s">
        <v>511</v>
      </c>
      <c r="H2041" s="46"/>
      <c r="I2041" s="1"/>
      <c r="J2041" s="1"/>
      <c r="K2041" s="46"/>
      <c r="L2041" s="1"/>
      <c r="M2041" s="1"/>
      <c r="N2041" s="1"/>
    </row>
    <row r="2042" spans="1:14" ht="11.65" customHeight="1">
      <c r="A2042" s="24">
        <v>1971</v>
      </c>
      <c r="C2042" s="67"/>
      <c r="F2042" s="67" t="s">
        <v>571</v>
      </c>
      <c r="G2042" s="23" t="s">
        <v>128</v>
      </c>
      <c r="H2042" s="46"/>
      <c r="I2042" s="1">
        <v>0</v>
      </c>
      <c r="J2042" s="1">
        <v>0</v>
      </c>
      <c r="K2042" s="46"/>
      <c r="L2042" s="1">
        <v>0</v>
      </c>
      <c r="M2042" s="1">
        <f>L2042-N2042</f>
        <v>0</v>
      </c>
      <c r="N2042" s="5">
        <v>0</v>
      </c>
    </row>
    <row r="2043" spans="1:14" ht="11.65" customHeight="1">
      <c r="A2043" s="24">
        <v>1972</v>
      </c>
      <c r="C2043" s="67"/>
      <c r="F2043" s="67" t="s">
        <v>571</v>
      </c>
      <c r="G2043" s="23" t="s">
        <v>132</v>
      </c>
      <c r="H2043" s="46"/>
      <c r="I2043" s="1">
        <v>144614797.34</v>
      </c>
      <c r="J2043" s="1">
        <v>62408054.541394778</v>
      </c>
      <c r="K2043" s="46"/>
      <c r="L2043" s="1">
        <v>144614797.34</v>
      </c>
      <c r="M2043" s="1">
        <f>L2043-N2043</f>
        <v>82206742.798605233</v>
      </c>
      <c r="N2043" s="5">
        <v>62408054.541394778</v>
      </c>
    </row>
    <row r="2044" spans="1:14" ht="11.65" customHeight="1">
      <c r="A2044" s="24">
        <v>1973</v>
      </c>
      <c r="C2044" s="67"/>
      <c r="F2044" s="67" t="s">
        <v>571</v>
      </c>
      <c r="G2044" s="23" t="s">
        <v>132</v>
      </c>
      <c r="H2044" s="46"/>
      <c r="I2044" s="1">
        <v>14560710.68</v>
      </c>
      <c r="J2044" s="1">
        <v>6283628.2523874491</v>
      </c>
      <c r="K2044" s="46"/>
      <c r="L2044" s="1">
        <v>14560710.68</v>
      </c>
      <c r="M2044" s="1">
        <f>L2044-N2044</f>
        <v>8277082.4276125506</v>
      </c>
      <c r="N2044" s="5">
        <v>6283628.2523874491</v>
      </c>
    </row>
    <row r="2045" spans="1:14" ht="11.65" customHeight="1" thickBot="1">
      <c r="A2045" s="24">
        <v>1974</v>
      </c>
      <c r="C2045" s="68" t="s">
        <v>512</v>
      </c>
      <c r="H2045" s="69" t="s">
        <v>513</v>
      </c>
      <c r="I2045" s="16">
        <v>159175508.02000001</v>
      </c>
      <c r="J2045" s="16">
        <v>68691682.793782234</v>
      </c>
      <c r="K2045" s="69"/>
      <c r="L2045" s="16">
        <f>SUBTOTAL(9,L2042:L2044)</f>
        <v>159175508.02000001</v>
      </c>
      <c r="M2045" s="16">
        <f>SUBTOTAL(9,M2042:M2044)</f>
        <v>90483825.226217777</v>
      </c>
      <c r="N2045" s="16">
        <f>SUBTOTAL(9,N2042:N2044)</f>
        <v>68691682.793782234</v>
      </c>
    </row>
    <row r="2046" spans="1:14" ht="11.65" customHeight="1" thickTop="1">
      <c r="A2046" s="24">
        <v>1975</v>
      </c>
      <c r="C2046" s="67"/>
      <c r="H2046" s="46"/>
      <c r="I2046" s="1"/>
      <c r="J2046" s="1"/>
      <c r="K2046" s="46"/>
      <c r="L2046" s="1"/>
      <c r="M2046" s="1"/>
      <c r="N2046" s="1"/>
    </row>
    <row r="2047" spans="1:14" ht="11.65" customHeight="1">
      <c r="A2047" s="24">
        <v>1976</v>
      </c>
      <c r="C2047" s="67">
        <v>115</v>
      </c>
      <c r="D2047" s="23" t="s">
        <v>514</v>
      </c>
      <c r="H2047" s="46"/>
      <c r="I2047" s="1"/>
      <c r="J2047" s="1"/>
      <c r="K2047" s="46"/>
      <c r="L2047" s="1"/>
      <c r="M2047" s="1"/>
      <c r="N2047" s="1"/>
    </row>
    <row r="2048" spans="1:14" ht="11.65" customHeight="1">
      <c r="A2048" s="24">
        <v>1977</v>
      </c>
      <c r="C2048" s="67"/>
      <c r="F2048" s="67" t="s">
        <v>571</v>
      </c>
      <c r="G2048" s="23" t="s">
        <v>128</v>
      </c>
      <c r="H2048" s="46"/>
      <c r="I2048" s="1">
        <v>0</v>
      </c>
      <c r="J2048" s="1">
        <v>0</v>
      </c>
      <c r="K2048" s="46"/>
      <c r="L2048" s="1">
        <v>0</v>
      </c>
      <c r="M2048" s="1">
        <f>L2048-N2048</f>
        <v>0</v>
      </c>
      <c r="N2048" s="5">
        <v>0</v>
      </c>
    </row>
    <row r="2049" spans="1:14" ht="11.65" customHeight="1">
      <c r="A2049" s="24">
        <v>1978</v>
      </c>
      <c r="C2049" s="67"/>
      <c r="F2049" s="67" t="s">
        <v>571</v>
      </c>
      <c r="G2049" s="23" t="s">
        <v>132</v>
      </c>
      <c r="H2049" s="46"/>
      <c r="I2049" s="1">
        <v>-88957248.944999903</v>
      </c>
      <c r="J2049" s="1">
        <v>-38389217.051970504</v>
      </c>
      <c r="K2049" s="46"/>
      <c r="L2049" s="1">
        <v>-99544857.344999835</v>
      </c>
      <c r="M2049" s="1">
        <f>L2049-N2049</f>
        <v>-56586591.657317117</v>
      </c>
      <c r="N2049" s="5">
        <v>-42958265.687682718</v>
      </c>
    </row>
    <row r="2050" spans="1:14" ht="11.65" customHeight="1">
      <c r="A2050" s="24">
        <v>1979</v>
      </c>
      <c r="C2050" s="67"/>
      <c r="F2050" s="67" t="s">
        <v>571</v>
      </c>
      <c r="G2050" s="23" t="s">
        <v>132</v>
      </c>
      <c r="H2050" s="46"/>
      <c r="I2050" s="1">
        <v>-12888016.550000001</v>
      </c>
      <c r="J2050" s="1">
        <v>-5561782.4356645364</v>
      </c>
      <c r="K2050" s="46"/>
      <c r="L2050" s="1">
        <v>-12888016.550000001</v>
      </c>
      <c r="M2050" s="1">
        <f>L2050-N2050</f>
        <v>-7326234.1143354643</v>
      </c>
      <c r="N2050" s="5">
        <v>-5561782.4356645364</v>
      </c>
    </row>
    <row r="2051" spans="1:14" ht="11.65" customHeight="1" thickBot="1">
      <c r="A2051" s="24">
        <v>1980</v>
      </c>
      <c r="C2051" s="67"/>
      <c r="H2051" s="46" t="s">
        <v>513</v>
      </c>
      <c r="I2051" s="13">
        <v>-101845265.4949999</v>
      </c>
      <c r="J2051" s="13">
        <v>-43950999.487635039</v>
      </c>
      <c r="K2051" s="46"/>
      <c r="L2051" s="13">
        <f>SUBTOTAL(9,L2048:L2050)</f>
        <v>-112432873.89499983</v>
      </c>
      <c r="M2051" s="13">
        <f>SUBTOTAL(9,M2048:M2050)</f>
        <v>-63912825.771652579</v>
      </c>
      <c r="N2051" s="13">
        <f>SUBTOTAL(9,N2048:N2050)</f>
        <v>-48520048.123347253</v>
      </c>
    </row>
    <row r="2052" spans="1:14" ht="11.65" customHeight="1" thickTop="1">
      <c r="A2052" s="24">
        <v>1981</v>
      </c>
      <c r="C2052" s="67"/>
      <c r="H2052" s="46"/>
      <c r="I2052" s="1"/>
      <c r="J2052" s="1"/>
      <c r="K2052" s="46"/>
      <c r="L2052" s="1"/>
      <c r="M2052" s="1"/>
      <c r="N2052" s="1"/>
    </row>
    <row r="2053" spans="1:14" ht="11.65" customHeight="1">
      <c r="A2053" s="24">
        <v>1982</v>
      </c>
      <c r="C2053" s="67">
        <v>120</v>
      </c>
      <c r="D2053" s="23" t="s">
        <v>76</v>
      </c>
      <c r="H2053" s="46"/>
      <c r="I2053" s="1"/>
      <c r="J2053" s="1"/>
      <c r="K2053" s="46"/>
      <c r="L2053" s="1"/>
      <c r="M2053" s="1"/>
      <c r="N2053" s="1"/>
    </row>
    <row r="2054" spans="1:14" ht="11.65" customHeight="1">
      <c r="A2054" s="24">
        <v>1983</v>
      </c>
      <c r="C2054" s="67"/>
      <c r="F2054" s="67" t="s">
        <v>571</v>
      </c>
      <c r="G2054" s="23" t="s">
        <v>130</v>
      </c>
      <c r="H2054" s="46"/>
      <c r="I2054" s="1">
        <v>0</v>
      </c>
      <c r="J2054" s="1">
        <v>0</v>
      </c>
      <c r="K2054" s="46"/>
      <c r="L2054" s="1">
        <v>0</v>
      </c>
      <c r="M2054" s="1">
        <f>L2054-N2054</f>
        <v>0</v>
      </c>
      <c r="N2054" s="5">
        <v>0</v>
      </c>
    </row>
    <row r="2055" spans="1:14" ht="11.65" customHeight="1" thickBot="1">
      <c r="A2055" s="24">
        <v>1984</v>
      </c>
      <c r="C2055" s="68" t="s">
        <v>515</v>
      </c>
      <c r="H2055" s="69" t="s">
        <v>513</v>
      </c>
      <c r="I2055" s="16">
        <v>0</v>
      </c>
      <c r="J2055" s="16">
        <v>0</v>
      </c>
      <c r="K2055" s="69"/>
      <c r="L2055" s="16">
        <f>SUBTOTAL(9,L2054)</f>
        <v>0</v>
      </c>
      <c r="M2055" s="16">
        <f>SUBTOTAL(9,M2054)</f>
        <v>0</v>
      </c>
      <c r="N2055" s="16">
        <f>SUBTOTAL(9,N2054)</f>
        <v>0</v>
      </c>
    </row>
    <row r="2056" spans="1:14" ht="11.65" customHeight="1" thickTop="1">
      <c r="A2056" s="24">
        <v>1985</v>
      </c>
      <c r="C2056" s="67"/>
      <c r="H2056" s="46"/>
      <c r="I2056" s="1"/>
      <c r="J2056" s="1"/>
      <c r="K2056" s="46"/>
      <c r="L2056" s="1"/>
      <c r="M2056" s="1"/>
      <c r="N2056" s="1"/>
    </row>
    <row r="2057" spans="1:14" ht="11.65" customHeight="1">
      <c r="A2057" s="24">
        <v>1986</v>
      </c>
      <c r="C2057" s="67">
        <v>124</v>
      </c>
      <c r="D2057" s="23" t="s">
        <v>516</v>
      </c>
      <c r="H2057" s="46"/>
      <c r="I2057" s="1"/>
      <c r="J2057" s="1"/>
      <c r="K2057" s="46"/>
      <c r="L2057" s="1"/>
      <c r="M2057" s="1"/>
      <c r="N2057" s="1"/>
    </row>
    <row r="2058" spans="1:14" ht="11.65" customHeight="1">
      <c r="A2058" s="24">
        <v>1987</v>
      </c>
      <c r="C2058" s="67"/>
      <c r="F2058" s="67" t="s">
        <v>675</v>
      </c>
      <c r="G2058" s="23" t="s">
        <v>128</v>
      </c>
      <c r="H2058" s="46"/>
      <c r="I2058" s="1">
        <v>2174434.3650000095</v>
      </c>
      <c r="J2058" s="1">
        <v>4879555.2549999999</v>
      </c>
      <c r="K2058" s="46"/>
      <c r="L2058" s="1">
        <v>2089556.2700000089</v>
      </c>
      <c r="M2058" s="1">
        <f>L2058-N2058</f>
        <v>-2705120.8899999904</v>
      </c>
      <c r="N2058" s="5">
        <v>4794677.1599999992</v>
      </c>
    </row>
    <row r="2059" spans="1:14" ht="11.65" customHeight="1">
      <c r="A2059" s="24">
        <v>1988</v>
      </c>
      <c r="C2059" s="67"/>
      <c r="F2059" s="67" t="s">
        <v>675</v>
      </c>
      <c r="G2059" s="23" t="s">
        <v>131</v>
      </c>
      <c r="H2059" s="46"/>
      <c r="I2059" s="1">
        <v>-4453.6899999999996</v>
      </c>
      <c r="J2059" s="1">
        <v>-1908.5667701257028</v>
      </c>
      <c r="K2059" s="46"/>
      <c r="L2059" s="1">
        <v>-4453.6899999999996</v>
      </c>
      <c r="M2059" s="1">
        <f>L2059-N2059</f>
        <v>-2543.7708059457127</v>
      </c>
      <c r="N2059" s="5">
        <v>-1909.9191940542867</v>
      </c>
    </row>
    <row r="2060" spans="1:14" ht="11.65" customHeight="1" thickBot="1">
      <c r="A2060" s="24">
        <v>1989</v>
      </c>
      <c r="C2060" s="67"/>
      <c r="H2060" s="46" t="s">
        <v>517</v>
      </c>
      <c r="I2060" s="13">
        <v>2169980.6750000096</v>
      </c>
      <c r="J2060" s="13">
        <v>4877646.6882298738</v>
      </c>
      <c r="K2060" s="46"/>
      <c r="L2060" s="13">
        <f>SUBTOTAL(9,L2058:L2059)</f>
        <v>2085102.5800000089</v>
      </c>
      <c r="M2060" s="13">
        <f>SUBTOTAL(9,M2058:M2059)</f>
        <v>-2707664.660805936</v>
      </c>
      <c r="N2060" s="13">
        <f>SUBTOTAL(9,N2058:N2059)</f>
        <v>4792767.2408059454</v>
      </c>
    </row>
    <row r="2061" spans="1:14" ht="11.65" customHeight="1" thickTop="1">
      <c r="A2061" s="24">
        <v>1990</v>
      </c>
      <c r="C2061" s="67"/>
      <c r="H2061" s="46"/>
      <c r="I2061" s="1"/>
      <c r="J2061" s="1"/>
      <c r="K2061" s="46"/>
      <c r="L2061" s="1"/>
      <c r="M2061" s="1"/>
      <c r="N2061" s="1"/>
    </row>
    <row r="2062" spans="1:14" ht="11.65" customHeight="1">
      <c r="A2062" s="24">
        <v>1991</v>
      </c>
      <c r="C2062" s="67" t="s">
        <v>518</v>
      </c>
      <c r="D2062" s="23" t="s">
        <v>516</v>
      </c>
      <c r="H2062" s="46"/>
      <c r="I2062" s="1"/>
      <c r="J2062" s="1"/>
      <c r="K2062" s="46"/>
      <c r="L2062" s="1"/>
      <c r="M2062" s="1"/>
      <c r="N2062" s="1"/>
    </row>
    <row r="2063" spans="1:14" ht="11.65" customHeight="1">
      <c r="A2063" s="24">
        <v>1992</v>
      </c>
      <c r="C2063" s="67"/>
      <c r="F2063" s="67" t="s">
        <v>675</v>
      </c>
      <c r="G2063" s="23" t="s">
        <v>128</v>
      </c>
      <c r="H2063" s="46"/>
      <c r="I2063" s="1">
        <v>6841990.9250000007</v>
      </c>
      <c r="J2063" s="1">
        <v>154565.05499999999</v>
      </c>
      <c r="K2063" s="46"/>
      <c r="L2063" s="1">
        <v>6691206.5443589743</v>
      </c>
      <c r="M2063" s="1">
        <f>L2063-N2063</f>
        <v>6687425.8700000001</v>
      </c>
      <c r="N2063" s="5">
        <v>3780.6743589743564</v>
      </c>
    </row>
    <row r="2064" spans="1:14" ht="11.65" customHeight="1">
      <c r="A2064" s="24">
        <v>1993</v>
      </c>
      <c r="C2064" s="67"/>
      <c r="F2064" s="67" t="s">
        <v>675</v>
      </c>
      <c r="G2064" s="23" t="s">
        <v>132</v>
      </c>
      <c r="H2064" s="46"/>
      <c r="I2064" s="1">
        <v>0</v>
      </c>
      <c r="J2064" s="1">
        <v>0</v>
      </c>
      <c r="K2064" s="46"/>
      <c r="L2064" s="1">
        <v>0</v>
      </c>
      <c r="M2064" s="1">
        <f>L2064-N2064</f>
        <v>0</v>
      </c>
      <c r="N2064" s="5">
        <v>0</v>
      </c>
    </row>
    <row r="2065" spans="1:14" ht="11.65" customHeight="1">
      <c r="A2065" s="24">
        <v>1994</v>
      </c>
      <c r="C2065" s="67"/>
      <c r="F2065" s="67" t="s">
        <v>675</v>
      </c>
      <c r="G2065" s="23" t="s">
        <v>206</v>
      </c>
      <c r="H2065" s="46"/>
      <c r="I2065" s="1">
        <v>0</v>
      </c>
      <c r="J2065" s="1">
        <v>0</v>
      </c>
      <c r="K2065" s="46"/>
      <c r="L2065" s="1">
        <v>0</v>
      </c>
      <c r="M2065" s="1">
        <f>L2065-N2065</f>
        <v>0</v>
      </c>
      <c r="N2065" s="5">
        <v>0</v>
      </c>
    </row>
    <row r="2066" spans="1:14" ht="11.65" customHeight="1">
      <c r="A2066" s="24">
        <v>1995</v>
      </c>
      <c r="C2066" s="67"/>
      <c r="F2066" s="67" t="s">
        <v>675</v>
      </c>
      <c r="G2066" s="23" t="s">
        <v>131</v>
      </c>
      <c r="H2066" s="46"/>
      <c r="I2066" s="1">
        <v>0</v>
      </c>
      <c r="J2066" s="1">
        <v>0</v>
      </c>
      <c r="K2066" s="46"/>
      <c r="L2066" s="1">
        <v>0</v>
      </c>
      <c r="M2066" s="1">
        <f>L2066-N2066</f>
        <v>0</v>
      </c>
      <c r="N2066" s="5">
        <v>0</v>
      </c>
    </row>
    <row r="2067" spans="1:14" ht="11.65" customHeight="1" thickBot="1">
      <c r="A2067" s="24">
        <v>1996</v>
      </c>
      <c r="C2067" s="67"/>
      <c r="H2067" s="46" t="s">
        <v>517</v>
      </c>
      <c r="I2067" s="13">
        <v>6841990.9250000007</v>
      </c>
      <c r="J2067" s="13">
        <v>154565.05499999999</v>
      </c>
      <c r="K2067" s="46"/>
      <c r="L2067" s="13">
        <f>SUBTOTAL(9,L2063:L2066)</f>
        <v>6691206.5443589743</v>
      </c>
      <c r="M2067" s="13">
        <f>SUBTOTAL(9,M2063:M2066)</f>
        <v>6687425.8700000001</v>
      </c>
      <c r="N2067" s="13">
        <f>SUBTOTAL(9,N2063:N2066)</f>
        <v>3780.6743589743564</v>
      </c>
    </row>
    <row r="2068" spans="1:14" ht="11.65" customHeight="1" thickTop="1">
      <c r="A2068" s="24">
        <v>1997</v>
      </c>
      <c r="C2068" s="67"/>
      <c r="H2068" s="46"/>
      <c r="I2068" s="9"/>
      <c r="J2068" s="9"/>
      <c r="K2068" s="46"/>
      <c r="L2068" s="9"/>
      <c r="M2068" s="1"/>
      <c r="N2068" s="1"/>
    </row>
    <row r="2069" spans="1:14" ht="11.65" customHeight="1">
      <c r="A2069" s="24">
        <v>1998</v>
      </c>
      <c r="C2069" s="67" t="s">
        <v>519</v>
      </c>
      <c r="D2069" s="23" t="s">
        <v>516</v>
      </c>
      <c r="H2069" s="46"/>
      <c r="I2069" s="1"/>
      <c r="J2069" s="1"/>
      <c r="K2069" s="46"/>
      <c r="L2069" s="1"/>
      <c r="M2069" s="1"/>
      <c r="N2069" s="1"/>
    </row>
    <row r="2070" spans="1:14" ht="11.65" customHeight="1">
      <c r="A2070" s="24">
        <v>1999</v>
      </c>
      <c r="C2070" s="67"/>
      <c r="F2070" s="67" t="s">
        <v>675</v>
      </c>
      <c r="G2070" s="23" t="s">
        <v>128</v>
      </c>
      <c r="H2070" s="46"/>
      <c r="I2070" s="1">
        <v>0</v>
      </c>
      <c r="J2070" s="1">
        <v>0</v>
      </c>
      <c r="K2070" s="46"/>
      <c r="L2070" s="1">
        <v>0</v>
      </c>
      <c r="M2070" s="1">
        <f>L2070-N2070</f>
        <v>0</v>
      </c>
      <c r="N2070" s="5">
        <v>0</v>
      </c>
    </row>
    <row r="2071" spans="1:14" ht="11.65" customHeight="1">
      <c r="A2071" s="24">
        <v>2000</v>
      </c>
      <c r="C2071" s="67"/>
      <c r="F2071" s="67" t="s">
        <v>675</v>
      </c>
      <c r="G2071" s="23" t="s">
        <v>129</v>
      </c>
      <c r="H2071" s="46"/>
      <c r="I2071" s="1">
        <v>0</v>
      </c>
      <c r="J2071" s="1">
        <v>0</v>
      </c>
      <c r="K2071" s="46"/>
      <c r="L2071" s="1">
        <v>0</v>
      </c>
      <c r="M2071" s="1">
        <f>L2071-N2071</f>
        <v>0</v>
      </c>
      <c r="N2071" s="5">
        <v>0</v>
      </c>
    </row>
    <row r="2072" spans="1:14" ht="11.65" customHeight="1">
      <c r="A2072" s="24">
        <v>2001</v>
      </c>
      <c r="C2072" s="67"/>
      <c r="F2072" s="67" t="s">
        <v>675</v>
      </c>
      <c r="G2072" s="23" t="s">
        <v>655</v>
      </c>
      <c r="H2072" s="46"/>
      <c r="I2072" s="1">
        <v>0</v>
      </c>
      <c r="J2072" s="1">
        <v>0</v>
      </c>
      <c r="K2072" s="46"/>
      <c r="L2072" s="1">
        <v>0</v>
      </c>
      <c r="M2072" s="1">
        <f>L2072-N2072</f>
        <v>0</v>
      </c>
      <c r="N2072" s="5">
        <v>0</v>
      </c>
    </row>
    <row r="2073" spans="1:14" ht="11.65" customHeight="1">
      <c r="A2073" s="24">
        <v>2002</v>
      </c>
      <c r="C2073" s="67"/>
      <c r="F2073" s="67" t="s">
        <v>675</v>
      </c>
      <c r="G2073" s="23" t="s">
        <v>132</v>
      </c>
      <c r="H2073" s="46"/>
      <c r="I2073" s="1">
        <v>0</v>
      </c>
      <c r="J2073" s="1">
        <v>0</v>
      </c>
      <c r="K2073" s="46"/>
      <c r="L2073" s="1">
        <v>0</v>
      </c>
      <c r="M2073" s="1">
        <f>L2073-N2073</f>
        <v>0</v>
      </c>
      <c r="N2073" s="5">
        <v>0</v>
      </c>
    </row>
    <row r="2074" spans="1:14" ht="11.65" customHeight="1">
      <c r="A2074" s="24">
        <v>2003</v>
      </c>
      <c r="C2074" s="67"/>
      <c r="F2074" s="67" t="s">
        <v>675</v>
      </c>
      <c r="G2074" s="23" t="s">
        <v>131</v>
      </c>
      <c r="H2074" s="46"/>
      <c r="I2074" s="1">
        <v>0</v>
      </c>
      <c r="J2074" s="1">
        <v>0</v>
      </c>
      <c r="K2074" s="46"/>
      <c r="L2074" s="1">
        <v>0</v>
      </c>
      <c r="M2074" s="1">
        <f>L2074-N2074</f>
        <v>0</v>
      </c>
      <c r="N2074" s="5">
        <v>0</v>
      </c>
    </row>
    <row r="2075" spans="1:14" ht="11.65" customHeight="1" thickBot="1">
      <c r="A2075" s="24">
        <v>2004</v>
      </c>
      <c r="C2075" s="67"/>
      <c r="H2075" s="46" t="s">
        <v>517</v>
      </c>
      <c r="I2075" s="13">
        <v>0</v>
      </c>
      <c r="J2075" s="13">
        <v>0</v>
      </c>
      <c r="K2075" s="46"/>
      <c r="L2075" s="13">
        <f>SUBTOTAL(9,L2070:L2074)</f>
        <v>0</v>
      </c>
      <c r="M2075" s="13">
        <f>SUBTOTAL(9,M2070:M2074)</f>
        <v>0</v>
      </c>
      <c r="N2075" s="13">
        <f>SUBTOTAL(9,N2070:N2074)</f>
        <v>0</v>
      </c>
    </row>
    <row r="2076" spans="1:14" ht="11.65" customHeight="1" thickTop="1">
      <c r="A2076" s="24">
        <v>2005</v>
      </c>
      <c r="C2076" s="67"/>
      <c r="H2076" s="46"/>
      <c r="I2076" s="1"/>
      <c r="J2076" s="1"/>
      <c r="K2076" s="46"/>
      <c r="L2076" s="1"/>
      <c r="M2076" s="1"/>
      <c r="N2076" s="1"/>
    </row>
    <row r="2077" spans="1:14" ht="11.65" customHeight="1" thickBot="1">
      <c r="A2077" s="24">
        <v>2006</v>
      </c>
      <c r="C2077" s="74" t="s">
        <v>520</v>
      </c>
      <c r="H2077" s="69" t="s">
        <v>517</v>
      </c>
      <c r="I2077" s="8">
        <v>9011971.6000000108</v>
      </c>
      <c r="J2077" s="8">
        <v>5032211.7432298735</v>
      </c>
      <c r="K2077" s="69"/>
      <c r="L2077" s="8">
        <f>SUBTOTAL(9,L2058:L2075)</f>
        <v>8776309.1243589837</v>
      </c>
      <c r="M2077" s="8">
        <f>SUBTOTAL(9,M2058:M2075)</f>
        <v>3979761.2091940641</v>
      </c>
      <c r="N2077" s="8">
        <f>SUBTOTAL(9,N2058:N2075)</f>
        <v>4796547.9151649196</v>
      </c>
    </row>
    <row r="2078" spans="1:14" ht="11.65" customHeight="1" thickTop="1">
      <c r="A2078" s="24">
        <v>2007</v>
      </c>
      <c r="C2078" s="67"/>
      <c r="H2078" s="46"/>
      <c r="I2078" s="1"/>
      <c r="J2078" s="1"/>
      <c r="K2078" s="46"/>
      <c r="L2078" s="1"/>
      <c r="M2078" s="1"/>
      <c r="N2078" s="1"/>
    </row>
    <row r="2079" spans="1:14" ht="11.65" customHeight="1">
      <c r="A2079" s="24">
        <v>2008</v>
      </c>
      <c r="C2079" s="67">
        <v>151</v>
      </c>
      <c r="D2079" s="23" t="s">
        <v>78</v>
      </c>
      <c r="H2079" s="46"/>
      <c r="I2079" s="1"/>
      <c r="J2079" s="1"/>
      <c r="K2079" s="46"/>
      <c r="L2079" s="1"/>
      <c r="M2079" s="1"/>
      <c r="N2079" s="1"/>
    </row>
    <row r="2080" spans="1:14" ht="11.65" customHeight="1">
      <c r="A2080" s="24">
        <v>2009</v>
      </c>
      <c r="C2080" s="67"/>
      <c r="F2080" s="67" t="s">
        <v>571</v>
      </c>
      <c r="G2080" s="23" t="s">
        <v>207</v>
      </c>
      <c r="H2080" s="46"/>
      <c r="I2080" s="1">
        <v>0</v>
      </c>
      <c r="J2080" s="1">
        <v>0</v>
      </c>
      <c r="K2080" s="46"/>
      <c r="L2080" s="1">
        <v>0</v>
      </c>
      <c r="M2080" s="1">
        <f>L2080-N2080</f>
        <v>0</v>
      </c>
      <c r="N2080" s="5">
        <v>0</v>
      </c>
    </row>
    <row r="2081" spans="1:14" ht="11.65" customHeight="1">
      <c r="A2081" s="24">
        <v>2010</v>
      </c>
      <c r="C2081" s="67"/>
      <c r="F2081" s="67" t="s">
        <v>571</v>
      </c>
      <c r="G2081" s="23" t="s">
        <v>130</v>
      </c>
      <c r="H2081" s="46"/>
      <c r="I2081" s="1">
        <v>194539990.669999</v>
      </c>
      <c r="J2081" s="1">
        <v>83561476.814074829</v>
      </c>
      <c r="K2081" s="46"/>
      <c r="L2081" s="1">
        <v>241413882.17923391</v>
      </c>
      <c r="M2081" s="1">
        <f>L2081-N2081</f>
        <v>137718490.55903265</v>
      </c>
      <c r="N2081" s="5">
        <v>103695391.62020126</v>
      </c>
    </row>
    <row r="2082" spans="1:14" ht="11.65" customHeight="1">
      <c r="A2082" s="24">
        <v>2011</v>
      </c>
      <c r="C2082" s="67"/>
      <c r="F2082" s="67" t="s">
        <v>571</v>
      </c>
      <c r="G2082" s="23" t="s">
        <v>130</v>
      </c>
      <c r="H2082" s="46"/>
      <c r="I2082" s="1">
        <v>0</v>
      </c>
      <c r="J2082" s="1">
        <v>0</v>
      </c>
      <c r="K2082" s="46"/>
      <c r="L2082" s="1">
        <v>0</v>
      </c>
      <c r="M2082" s="1">
        <f>L2082-N2082</f>
        <v>0</v>
      </c>
      <c r="N2082" s="5">
        <v>0</v>
      </c>
    </row>
    <row r="2083" spans="1:14" ht="11.65" customHeight="1">
      <c r="A2083" s="24">
        <v>2012</v>
      </c>
      <c r="C2083" s="67"/>
      <c r="F2083" s="67" t="s">
        <v>571</v>
      </c>
      <c r="G2083" s="23" t="s">
        <v>130</v>
      </c>
      <c r="H2083" s="46"/>
      <c r="I2083" s="1">
        <v>10842482.310000001</v>
      </c>
      <c r="J2083" s="1">
        <v>4657211.2552989982</v>
      </c>
      <c r="K2083" s="46"/>
      <c r="L2083" s="1">
        <v>8596912.3720000368</v>
      </c>
      <c r="M2083" s="1">
        <f>L2083-N2083</f>
        <v>4904249.0210281704</v>
      </c>
      <c r="N2083" s="5">
        <v>3692663.3509718664</v>
      </c>
    </row>
    <row r="2084" spans="1:14" ht="11.65" customHeight="1">
      <c r="A2084" s="24">
        <v>2013</v>
      </c>
      <c r="C2084" s="68" t="s">
        <v>521</v>
      </c>
      <c r="H2084" s="69" t="s">
        <v>522</v>
      </c>
      <c r="I2084" s="17">
        <v>205382472.97999901</v>
      </c>
      <c r="J2084" s="17">
        <v>88218688.069373831</v>
      </c>
      <c r="K2084" s="69"/>
      <c r="L2084" s="17">
        <f>SUBTOTAL(9,L2080:L2083)</f>
        <v>250010794.55123395</v>
      </c>
      <c r="M2084" s="17">
        <f>SUBTOTAL(9,M2080:M2083)</f>
        <v>142622739.58006081</v>
      </c>
      <c r="N2084" s="17">
        <f>SUBTOTAL(9,N2080:N2083)</f>
        <v>107388054.97117312</v>
      </c>
    </row>
    <row r="2085" spans="1:14" ht="11.65" customHeight="1">
      <c r="A2085" s="24">
        <v>2014</v>
      </c>
      <c r="C2085" s="67"/>
      <c r="H2085" s="46"/>
      <c r="I2085" s="1"/>
      <c r="J2085" s="1"/>
      <c r="K2085" s="46"/>
      <c r="L2085" s="1"/>
      <c r="M2085" s="1"/>
      <c r="N2085" s="1"/>
    </row>
    <row r="2086" spans="1:14" ht="11.65" customHeight="1">
      <c r="A2086" s="24">
        <v>2015</v>
      </c>
      <c r="C2086" s="67">
        <v>152</v>
      </c>
      <c r="D2086" s="23" t="s">
        <v>523</v>
      </c>
      <c r="H2086" s="46"/>
      <c r="I2086" s="1"/>
      <c r="J2086" s="1"/>
      <c r="K2086" s="46"/>
      <c r="L2086" s="1"/>
      <c r="M2086" s="1"/>
      <c r="N2086" s="1"/>
    </row>
    <row r="2087" spans="1:14" ht="11.65" customHeight="1">
      <c r="A2087" s="24">
        <v>2016</v>
      </c>
      <c r="C2087" s="67"/>
      <c r="F2087" s="67" t="s">
        <v>571</v>
      </c>
      <c r="G2087" s="23" t="s">
        <v>130</v>
      </c>
      <c r="H2087" s="46"/>
      <c r="I2087" s="1">
        <v>0</v>
      </c>
      <c r="J2087" s="1">
        <v>0</v>
      </c>
      <c r="K2087" s="46"/>
      <c r="L2087" s="1">
        <v>0</v>
      </c>
      <c r="M2087" s="1">
        <f>L2087-N2087</f>
        <v>0</v>
      </c>
      <c r="N2087" s="5">
        <v>0</v>
      </c>
    </row>
    <row r="2088" spans="1:14" ht="11.65" customHeight="1">
      <c r="A2088" s="24">
        <v>2017</v>
      </c>
      <c r="C2088" s="67"/>
      <c r="H2088" s="46"/>
      <c r="I2088" s="6">
        <v>0</v>
      </c>
      <c r="J2088" s="6">
        <v>0</v>
      </c>
      <c r="K2088" s="46"/>
      <c r="L2088" s="6">
        <f>SUBTOTAL(9,L2087)</f>
        <v>0</v>
      </c>
      <c r="M2088" s="6">
        <f>SUBTOTAL(9,M2087)</f>
        <v>0</v>
      </c>
      <c r="N2088" s="6">
        <f>SUBTOTAL(9,N2087)</f>
        <v>0</v>
      </c>
    </row>
    <row r="2089" spans="1:14" ht="11.65" customHeight="1">
      <c r="A2089" s="24">
        <v>2018</v>
      </c>
      <c r="C2089" s="67"/>
      <c r="H2089" s="46"/>
      <c r="I2089" s="1"/>
      <c r="J2089" s="1"/>
      <c r="K2089" s="46"/>
      <c r="L2089" s="1"/>
      <c r="M2089" s="1"/>
      <c r="N2089" s="1"/>
    </row>
    <row r="2090" spans="1:14" ht="11.65" customHeight="1">
      <c r="A2090" s="24">
        <v>2019</v>
      </c>
      <c r="C2090" s="67">
        <v>25316</v>
      </c>
      <c r="D2090" s="23" t="s">
        <v>524</v>
      </c>
      <c r="H2090" s="46"/>
      <c r="I2090" s="1"/>
      <c r="J2090" s="1"/>
      <c r="K2090" s="46"/>
      <c r="L2090" s="1"/>
      <c r="M2090" s="1"/>
      <c r="N2090" s="1"/>
    </row>
    <row r="2091" spans="1:14" ht="11.65" customHeight="1">
      <c r="A2091" s="24">
        <v>2020</v>
      </c>
      <c r="C2091" s="67"/>
      <c r="F2091" s="67" t="s">
        <v>571</v>
      </c>
      <c r="G2091" s="23" t="s">
        <v>130</v>
      </c>
      <c r="H2091" s="46"/>
      <c r="I2091" s="1">
        <v>-2520000</v>
      </c>
      <c r="J2091" s="1">
        <v>-1082424.8569471242</v>
      </c>
      <c r="K2091" s="46"/>
      <c r="L2091" s="1">
        <v>-3296923.076923077</v>
      </c>
      <c r="M2091" s="1">
        <f>L2091-N2091</f>
        <v>-1880783.5968023888</v>
      </c>
      <c r="N2091" s="5">
        <v>-1416139.4801206882</v>
      </c>
    </row>
    <row r="2092" spans="1:14" ht="11.65" customHeight="1">
      <c r="A2092" s="24">
        <v>2021</v>
      </c>
      <c r="C2092" s="67"/>
      <c r="H2092" s="46" t="s">
        <v>522</v>
      </c>
      <c r="I2092" s="6">
        <v>-2520000</v>
      </c>
      <c r="J2092" s="6">
        <v>-1082424.8569471242</v>
      </c>
      <c r="K2092" s="46"/>
      <c r="L2092" s="6">
        <f>SUBTOTAL(9,L2091)</f>
        <v>-3296923.076923077</v>
      </c>
      <c r="M2092" s="6">
        <f>SUBTOTAL(9,M2091)</f>
        <v>-1880783.5968023888</v>
      </c>
      <c r="N2092" s="6">
        <f>SUBTOTAL(9,N2091)</f>
        <v>-1416139.4801206882</v>
      </c>
    </row>
    <row r="2093" spans="1:14" ht="11.65" customHeight="1">
      <c r="A2093" s="24">
        <v>2022</v>
      </c>
      <c r="C2093" s="67"/>
      <c r="H2093" s="46"/>
      <c r="I2093" s="1"/>
      <c r="J2093" s="1"/>
      <c r="K2093" s="46"/>
      <c r="L2093" s="1"/>
      <c r="M2093" s="1"/>
      <c r="N2093" s="1"/>
    </row>
    <row r="2094" spans="1:14" ht="11.65" customHeight="1">
      <c r="A2094" s="24">
        <v>2023</v>
      </c>
      <c r="C2094" s="67">
        <v>25317</v>
      </c>
      <c r="D2094" s="23" t="s">
        <v>525</v>
      </c>
      <c r="H2094" s="46"/>
      <c r="I2094" s="1"/>
      <c r="J2094" s="1"/>
      <c r="K2094" s="46"/>
      <c r="L2094" s="1"/>
      <c r="M2094" s="1"/>
      <c r="N2094" s="1"/>
    </row>
    <row r="2095" spans="1:14" ht="11.65" customHeight="1">
      <c r="A2095" s="24">
        <v>2024</v>
      </c>
      <c r="C2095" s="67"/>
      <c r="F2095" s="67" t="s">
        <v>571</v>
      </c>
      <c r="G2095" s="23" t="s">
        <v>130</v>
      </c>
      <c r="H2095" s="46"/>
      <c r="I2095" s="1">
        <v>-1936125</v>
      </c>
      <c r="J2095" s="1">
        <v>-831630.8833955361</v>
      </c>
      <c r="K2095" s="46"/>
      <c r="L2095" s="1">
        <v>-2592345.846153846</v>
      </c>
      <c r="M2095" s="1">
        <f>L2095-N2095</f>
        <v>-1478846.0121536283</v>
      </c>
      <c r="N2095" s="5">
        <v>-1113499.8340002177</v>
      </c>
    </row>
    <row r="2096" spans="1:14" ht="11.65" customHeight="1">
      <c r="A2096" s="24">
        <v>2025</v>
      </c>
      <c r="C2096" s="67"/>
      <c r="H2096" s="46" t="s">
        <v>522</v>
      </c>
      <c r="I2096" s="6">
        <v>-1936125</v>
      </c>
      <c r="J2096" s="6">
        <v>-831630.8833955361</v>
      </c>
      <c r="K2096" s="46"/>
      <c r="L2096" s="6">
        <f>SUBTOTAL(9,L2095)</f>
        <v>-2592345.846153846</v>
      </c>
      <c r="M2096" s="6">
        <f>SUBTOTAL(9,M2095)</f>
        <v>-1478846.0121536283</v>
      </c>
      <c r="N2096" s="6">
        <f>SUBTOTAL(9,N2095)</f>
        <v>-1113499.8340002177</v>
      </c>
    </row>
    <row r="2097" spans="1:14" ht="11.65" customHeight="1">
      <c r="A2097" s="24">
        <v>2026</v>
      </c>
      <c r="C2097" s="67"/>
      <c r="H2097" s="46"/>
      <c r="I2097" s="1"/>
      <c r="J2097" s="1"/>
      <c r="K2097" s="46"/>
      <c r="L2097" s="1"/>
      <c r="M2097" s="1"/>
      <c r="N2097" s="1"/>
    </row>
    <row r="2098" spans="1:14" ht="11.65" customHeight="1">
      <c r="A2098" s="24">
        <v>2027</v>
      </c>
      <c r="C2098" s="67">
        <v>25319</v>
      </c>
      <c r="D2098" s="23" t="s">
        <v>526</v>
      </c>
      <c r="H2098" s="46"/>
      <c r="I2098" s="1"/>
      <c r="J2098" s="1"/>
      <c r="K2098" s="46"/>
      <c r="L2098" s="1"/>
      <c r="M2098" s="1"/>
      <c r="N2098" s="1"/>
    </row>
    <row r="2099" spans="1:14" ht="11.65" customHeight="1">
      <c r="A2099" s="24">
        <v>2028</v>
      </c>
      <c r="C2099" s="67"/>
      <c r="F2099" s="67" t="s">
        <v>571</v>
      </c>
      <c r="G2099" s="23" t="s">
        <v>130</v>
      </c>
      <c r="H2099" s="46"/>
      <c r="I2099" s="1">
        <v>0</v>
      </c>
      <c r="J2099" s="1">
        <v>0</v>
      </c>
      <c r="K2099" s="46"/>
      <c r="L2099" s="1">
        <v>0</v>
      </c>
      <c r="M2099" s="1">
        <f>L2099-N2099</f>
        <v>0</v>
      </c>
      <c r="N2099" s="5">
        <v>0</v>
      </c>
    </row>
    <row r="2100" spans="1:14" ht="11.65" customHeight="1">
      <c r="A2100" s="24">
        <v>2029</v>
      </c>
      <c r="C2100" s="67"/>
      <c r="H2100" s="46"/>
      <c r="I2100" s="6">
        <v>0</v>
      </c>
      <c r="J2100" s="6">
        <v>0</v>
      </c>
      <c r="K2100" s="46"/>
      <c r="L2100" s="6">
        <f>SUBTOTAL(9,L2099)</f>
        <v>0</v>
      </c>
      <c r="M2100" s="6">
        <f>SUBTOTAL(9,M2099)</f>
        <v>0</v>
      </c>
      <c r="N2100" s="6">
        <f>SUBTOTAL(9,N2099)</f>
        <v>0</v>
      </c>
    </row>
    <row r="2101" spans="1:14" ht="11.65" customHeight="1">
      <c r="A2101" s="24">
        <v>2030</v>
      </c>
      <c r="C2101" s="67"/>
      <c r="H2101" s="46"/>
      <c r="I2101" s="1"/>
      <c r="J2101" s="1"/>
      <c r="K2101" s="46"/>
      <c r="L2101" s="1"/>
      <c r="M2101" s="1"/>
      <c r="N2101" s="1"/>
    </row>
    <row r="2102" spans="1:14" ht="11.65" customHeight="1" thickBot="1">
      <c r="A2102" s="24">
        <v>2031</v>
      </c>
      <c r="C2102" s="67"/>
      <c r="D2102" s="23" t="s">
        <v>521</v>
      </c>
      <c r="H2102" s="46" t="s">
        <v>522</v>
      </c>
      <c r="I2102" s="18">
        <v>200926347.97999901</v>
      </c>
      <c r="J2102" s="18">
        <v>86304632.329031169</v>
      </c>
      <c r="K2102" s="46"/>
      <c r="L2102" s="18">
        <f>SUBTOTAL(9,L2080:L2100)</f>
        <v>244121525.62815702</v>
      </c>
      <c r="M2102" s="18">
        <f>SUBTOTAL(9,M2080:M2100)</f>
        <v>139263109.9711048</v>
      </c>
      <c r="N2102" s="18">
        <f>SUBTOTAL(9,N2080:N2100)</f>
        <v>104858415.65705222</v>
      </c>
    </row>
    <row r="2103" spans="1:14" ht="11.65" customHeight="1" thickTop="1">
      <c r="A2103" s="24">
        <v>2032</v>
      </c>
      <c r="C2103" s="67">
        <v>154</v>
      </c>
      <c r="D2103" s="23" t="s">
        <v>527</v>
      </c>
      <c r="H2103" s="46"/>
      <c r="I2103" s="1"/>
      <c r="J2103" s="1"/>
      <c r="K2103" s="46"/>
      <c r="L2103" s="1"/>
      <c r="M2103" s="1"/>
      <c r="N2103" s="1"/>
    </row>
    <row r="2104" spans="1:14" ht="11.65" customHeight="1">
      <c r="A2104" s="24">
        <v>2033</v>
      </c>
      <c r="C2104" s="67"/>
      <c r="F2104" s="67" t="s">
        <v>676</v>
      </c>
      <c r="G2104" s="23" t="s">
        <v>128</v>
      </c>
      <c r="H2104" s="46"/>
      <c r="I2104" s="1">
        <v>89084856.134999901</v>
      </c>
      <c r="J2104" s="1">
        <v>37581668.094999902</v>
      </c>
      <c r="K2104" s="46"/>
      <c r="L2104" s="1">
        <v>89084856.134999901</v>
      </c>
      <c r="M2104" s="1">
        <f t="shared" ref="M2104:M2115" si="37">L2104-N2104</f>
        <v>51503188.039999999</v>
      </c>
      <c r="N2104" s="5">
        <v>37581668.094999902</v>
      </c>
    </row>
    <row r="2105" spans="1:14" ht="11.65" customHeight="1">
      <c r="A2105" s="24">
        <v>2034</v>
      </c>
      <c r="C2105" s="67"/>
      <c r="F2105" s="67" t="s">
        <v>676</v>
      </c>
      <c r="G2105" s="23" t="s">
        <v>132</v>
      </c>
      <c r="H2105" s="46"/>
      <c r="I2105" s="1">
        <v>4315215.53</v>
      </c>
      <c r="J2105" s="1">
        <v>1862217.4985382708</v>
      </c>
      <c r="K2105" s="46"/>
      <c r="L2105" s="1">
        <v>4315215.53</v>
      </c>
      <c r="M2105" s="1">
        <f t="shared" si="37"/>
        <v>2452998.0314617297</v>
      </c>
      <c r="N2105" s="5">
        <v>1862217.4985382708</v>
      </c>
    </row>
    <row r="2106" spans="1:14" ht="11.65" customHeight="1">
      <c r="A2106" s="24">
        <v>2035</v>
      </c>
      <c r="C2106" s="67"/>
      <c r="F2106" s="67" t="s">
        <v>676</v>
      </c>
      <c r="G2106" s="23" t="s">
        <v>130</v>
      </c>
      <c r="H2106" s="46"/>
      <c r="I2106" s="1">
        <v>5218047.3049999997</v>
      </c>
      <c r="J2106" s="1">
        <v>2241327.026848394</v>
      </c>
      <c r="K2106" s="46"/>
      <c r="L2106" s="1">
        <v>5218047.3049999997</v>
      </c>
      <c r="M2106" s="1">
        <f t="shared" si="37"/>
        <v>2976720.2781516057</v>
      </c>
      <c r="N2106" s="5">
        <v>2241327.026848394</v>
      </c>
    </row>
    <row r="2107" spans="1:14" ht="11.65" customHeight="1">
      <c r="A2107" s="24">
        <v>2036</v>
      </c>
      <c r="C2107" s="67"/>
      <c r="F2107" s="67" t="s">
        <v>676</v>
      </c>
      <c r="G2107" s="23" t="s">
        <v>131</v>
      </c>
      <c r="H2107" s="46"/>
      <c r="I2107" s="1">
        <v>75799.83</v>
      </c>
      <c r="J2107" s="1">
        <v>32482.960583061991</v>
      </c>
      <c r="K2107" s="46"/>
      <c r="L2107" s="1">
        <v>75799.83</v>
      </c>
      <c r="M2107" s="1">
        <f t="shared" si="37"/>
        <v>43293.851761044898</v>
      </c>
      <c r="N2107" s="5">
        <v>32505.978238955104</v>
      </c>
    </row>
    <row r="2108" spans="1:14" ht="11.65" customHeight="1">
      <c r="A2108" s="24">
        <v>2037</v>
      </c>
      <c r="C2108" s="67"/>
      <c r="F2108" s="67" t="s">
        <v>676</v>
      </c>
      <c r="G2108" s="23" t="s">
        <v>132</v>
      </c>
      <c r="H2108" s="46"/>
      <c r="I2108" s="1">
        <v>85138680.745000005</v>
      </c>
      <c r="J2108" s="1">
        <v>36741326.124630988</v>
      </c>
      <c r="K2108" s="46"/>
      <c r="L2108" s="1">
        <v>85138680.745000005</v>
      </c>
      <c r="M2108" s="1">
        <f t="shared" si="37"/>
        <v>48397354.620369017</v>
      </c>
      <c r="N2108" s="5">
        <v>36741326.124630988</v>
      </c>
    </row>
    <row r="2109" spans="1:14" ht="11.65" customHeight="1">
      <c r="A2109" s="24">
        <v>2038</v>
      </c>
      <c r="C2109" s="67"/>
      <c r="F2109" s="67" t="s">
        <v>676</v>
      </c>
      <c r="G2109" s="23" t="s">
        <v>132</v>
      </c>
      <c r="H2109" s="46"/>
      <c r="I2109" s="1">
        <v>-1859.7</v>
      </c>
      <c r="J2109" s="1">
        <v>-802.54760346388127</v>
      </c>
      <c r="K2109" s="46"/>
      <c r="L2109" s="1">
        <v>-1859.7</v>
      </c>
      <c r="M2109" s="1">
        <f t="shared" si="37"/>
        <v>-1057.1523965361189</v>
      </c>
      <c r="N2109" s="5">
        <v>-802.54760346388127</v>
      </c>
    </row>
    <row r="2110" spans="1:14" ht="11.65" customHeight="1">
      <c r="A2110" s="24">
        <v>2039</v>
      </c>
      <c r="C2110" s="67"/>
      <c r="F2110" s="67" t="s">
        <v>676</v>
      </c>
      <c r="G2110" s="23" t="s">
        <v>248</v>
      </c>
      <c r="H2110" s="46"/>
      <c r="I2110" s="1">
        <v>-2749699.6949999998</v>
      </c>
      <c r="J2110" s="1">
        <v>-1322383.7544931408</v>
      </c>
      <c r="K2110" s="46"/>
      <c r="L2110" s="1">
        <v>-2749699.6949999998</v>
      </c>
      <c r="M2110" s="1">
        <f t="shared" si="37"/>
        <v>-1428127.3607591698</v>
      </c>
      <c r="N2110" s="5">
        <v>-1321572.33424083</v>
      </c>
    </row>
    <row r="2111" spans="1:14" ht="11.65" customHeight="1">
      <c r="A2111" s="24">
        <v>2040</v>
      </c>
      <c r="C2111" s="67"/>
      <c r="F2111" s="67" t="s">
        <v>676</v>
      </c>
      <c r="G2111" s="23" t="s">
        <v>132</v>
      </c>
      <c r="H2111" s="46"/>
      <c r="I2111" s="1">
        <v>0</v>
      </c>
      <c r="J2111" s="1">
        <v>0</v>
      </c>
      <c r="K2111" s="46"/>
      <c r="L2111" s="1">
        <v>0</v>
      </c>
      <c r="M2111" s="1">
        <f t="shared" si="37"/>
        <v>0</v>
      </c>
      <c r="N2111" s="5">
        <v>0</v>
      </c>
    </row>
    <row r="2112" spans="1:14" ht="11.65" customHeight="1">
      <c r="A2112" s="24">
        <v>2041</v>
      </c>
      <c r="C2112" s="67"/>
      <c r="F2112" s="67" t="s">
        <v>676</v>
      </c>
      <c r="G2112" s="23" t="s">
        <v>132</v>
      </c>
      <c r="H2112" s="46"/>
      <c r="I2112" s="1">
        <v>0</v>
      </c>
      <c r="J2112" s="1">
        <v>0</v>
      </c>
      <c r="K2112" s="46"/>
      <c r="L2112" s="1">
        <v>0</v>
      </c>
      <c r="M2112" s="1">
        <f t="shared" si="37"/>
        <v>0</v>
      </c>
      <c r="N2112" s="5">
        <v>0</v>
      </c>
    </row>
    <row r="2113" spans="1:14" ht="11.65" customHeight="1">
      <c r="A2113" s="24">
        <v>2042</v>
      </c>
      <c r="C2113" s="67"/>
      <c r="F2113" s="67" t="s">
        <v>676</v>
      </c>
      <c r="G2113" s="23" t="s">
        <v>132</v>
      </c>
      <c r="H2113" s="46"/>
      <c r="I2113" s="1">
        <v>0</v>
      </c>
      <c r="J2113" s="1">
        <v>0</v>
      </c>
      <c r="K2113" s="46"/>
      <c r="L2113" s="1">
        <v>0</v>
      </c>
      <c r="M2113" s="1">
        <f t="shared" si="37"/>
        <v>0</v>
      </c>
      <c r="N2113" s="5">
        <v>0</v>
      </c>
    </row>
    <row r="2114" spans="1:14" ht="11.65" customHeight="1">
      <c r="A2114" s="24">
        <v>2043</v>
      </c>
      <c r="C2114" s="67"/>
      <c r="F2114" s="67" t="s">
        <v>676</v>
      </c>
      <c r="G2114" s="23" t="s">
        <v>132</v>
      </c>
      <c r="H2114" s="46"/>
      <c r="I2114" s="1">
        <v>0</v>
      </c>
      <c r="J2114" s="1">
        <v>0</v>
      </c>
      <c r="K2114" s="46"/>
      <c r="L2114" s="1">
        <v>0</v>
      </c>
      <c r="M2114" s="1">
        <f>L2114-N2114</f>
        <v>0</v>
      </c>
      <c r="N2114" s="5">
        <v>0</v>
      </c>
    </row>
    <row r="2115" spans="1:14" ht="11.65" customHeight="1">
      <c r="A2115" s="24">
        <v>2044</v>
      </c>
      <c r="C2115" s="67"/>
      <c r="F2115" s="67" t="s">
        <v>676</v>
      </c>
      <c r="G2115" s="23" t="s">
        <v>132</v>
      </c>
      <c r="H2115" s="46"/>
      <c r="I2115" s="1">
        <v>6639087.165</v>
      </c>
      <c r="J2115" s="1">
        <v>2865076.8906052392</v>
      </c>
      <c r="K2115" s="46"/>
      <c r="L2115" s="1">
        <v>6639087.165</v>
      </c>
      <c r="M2115" s="1">
        <f t="shared" si="37"/>
        <v>3774010.2743947608</v>
      </c>
      <c r="N2115" s="5">
        <v>2865076.8906052392</v>
      </c>
    </row>
    <row r="2116" spans="1:14" ht="11.65" customHeight="1">
      <c r="A2116" s="24">
        <v>2045</v>
      </c>
      <c r="C2116" s="67"/>
      <c r="F2116" s="67" t="s">
        <v>676</v>
      </c>
      <c r="G2116" s="23" t="s">
        <v>132</v>
      </c>
      <c r="H2116" s="46"/>
      <c r="I2116" s="1">
        <v>0</v>
      </c>
      <c r="J2116" s="1">
        <v>0</v>
      </c>
      <c r="K2116" s="46"/>
      <c r="L2116" s="1">
        <v>0</v>
      </c>
      <c r="M2116" s="1">
        <f>L2116-N2116</f>
        <v>0</v>
      </c>
      <c r="N2116" s="5">
        <v>0</v>
      </c>
    </row>
    <row r="2117" spans="1:14" ht="11.65" customHeight="1">
      <c r="A2117" s="24">
        <v>2046</v>
      </c>
      <c r="C2117" s="68" t="s">
        <v>528</v>
      </c>
      <c r="H2117" s="69" t="s">
        <v>522</v>
      </c>
      <c r="I2117" s="17">
        <v>187720127.31499991</v>
      </c>
      <c r="J2117" s="17">
        <v>80000912.294109255</v>
      </c>
      <c r="K2117" s="69"/>
      <c r="L2117" s="17">
        <f>SUBTOTAL(9,L2104:L2116)</f>
        <v>187720127.31499991</v>
      </c>
      <c r="M2117" s="17">
        <f>SUBTOTAL(9,M2104:M2116)</f>
        <v>107718380.58298247</v>
      </c>
      <c r="N2117" s="17">
        <f>SUBTOTAL(9,N2104:N2116)</f>
        <v>80001746.732017457</v>
      </c>
    </row>
    <row r="2118" spans="1:14" ht="11.65" customHeight="1">
      <c r="A2118" s="24">
        <v>2047</v>
      </c>
      <c r="C2118" s="67"/>
      <c r="H2118" s="46"/>
      <c r="I2118" s="1"/>
      <c r="J2118" s="1"/>
      <c r="K2118" s="46"/>
      <c r="L2118" s="1"/>
      <c r="M2118" s="1"/>
      <c r="N2118" s="1"/>
    </row>
    <row r="2119" spans="1:14" ht="11.65" customHeight="1">
      <c r="A2119" s="24">
        <v>2048</v>
      </c>
      <c r="C2119" s="67">
        <v>163</v>
      </c>
      <c r="D2119" s="23" t="s">
        <v>529</v>
      </c>
      <c r="H2119" s="46"/>
      <c r="I2119" s="1"/>
      <c r="J2119" s="1"/>
      <c r="K2119" s="46"/>
      <c r="L2119" s="1"/>
      <c r="M2119" s="1"/>
      <c r="N2119" s="1"/>
    </row>
    <row r="2120" spans="1:14" ht="11.65" customHeight="1">
      <c r="A2120" s="24">
        <v>2049</v>
      </c>
      <c r="C2120" s="67"/>
      <c r="F2120" s="67" t="s">
        <v>676</v>
      </c>
      <c r="G2120" s="23" t="s">
        <v>131</v>
      </c>
      <c r="H2120" s="46"/>
      <c r="I2120" s="1">
        <v>0</v>
      </c>
      <c r="J2120" s="1">
        <v>0</v>
      </c>
      <c r="K2120" s="46"/>
      <c r="L2120" s="1">
        <v>0</v>
      </c>
      <c r="M2120" s="1">
        <f>L2120-N2120</f>
        <v>0</v>
      </c>
      <c r="N2120" s="5">
        <v>0</v>
      </c>
    </row>
    <row r="2121" spans="1:14" ht="11.65" customHeight="1">
      <c r="A2121" s="24">
        <v>2050</v>
      </c>
      <c r="C2121" s="67"/>
      <c r="H2121" s="46"/>
      <c r="I2121" s="1"/>
      <c r="J2121" s="1"/>
      <c r="K2121" s="46"/>
      <c r="L2121" s="1"/>
      <c r="M2121" s="1"/>
      <c r="N2121" s="1"/>
    </row>
    <row r="2122" spans="1:14" ht="11.65" customHeight="1">
      <c r="A2122" s="24">
        <v>2051</v>
      </c>
      <c r="C2122" s="67"/>
      <c r="H2122" s="46" t="s">
        <v>522</v>
      </c>
      <c r="I2122" s="6">
        <v>0</v>
      </c>
      <c r="J2122" s="6">
        <v>0</v>
      </c>
      <c r="K2122" s="46"/>
      <c r="L2122" s="6">
        <f>SUBTOTAL(9,L2120)</f>
        <v>0</v>
      </c>
      <c r="M2122" s="6">
        <f>SUBTOTAL(9,M2120)</f>
        <v>0</v>
      </c>
      <c r="N2122" s="6">
        <f>SUBTOTAL(9,N2120)</f>
        <v>0</v>
      </c>
    </row>
    <row r="2123" spans="1:14" ht="11.65" customHeight="1">
      <c r="A2123" s="24">
        <v>2052</v>
      </c>
      <c r="C2123" s="67"/>
      <c r="H2123" s="46"/>
      <c r="I2123" s="1"/>
      <c r="J2123" s="1"/>
      <c r="K2123" s="46"/>
      <c r="L2123" s="1"/>
      <c r="M2123" s="1"/>
      <c r="N2123" s="1"/>
    </row>
    <row r="2124" spans="1:14" ht="11.65" customHeight="1">
      <c r="A2124" s="24">
        <v>2053</v>
      </c>
      <c r="C2124" s="67">
        <v>25318</v>
      </c>
      <c r="D2124" s="23" t="s">
        <v>526</v>
      </c>
      <c r="H2124" s="46"/>
      <c r="I2124" s="1"/>
      <c r="J2124" s="1"/>
      <c r="K2124" s="46"/>
      <c r="L2124" s="1"/>
      <c r="M2124" s="1"/>
      <c r="N2124" s="1"/>
    </row>
    <row r="2125" spans="1:14" ht="11.65" customHeight="1">
      <c r="A2125" s="24">
        <v>2054</v>
      </c>
      <c r="C2125" s="67"/>
      <c r="F2125" s="67" t="s">
        <v>676</v>
      </c>
      <c r="G2125" s="23" t="s">
        <v>132</v>
      </c>
      <c r="H2125" s="46"/>
      <c r="I2125" s="1">
        <v>-273000</v>
      </c>
      <c r="J2125" s="1">
        <v>-117812.27926312824</v>
      </c>
      <c r="K2125" s="46"/>
      <c r="L2125" s="1">
        <v>-273000</v>
      </c>
      <c r="M2125" s="1">
        <f>L2125-N2125</f>
        <v>-155187.72073687176</v>
      </c>
      <c r="N2125" s="5">
        <v>-117812.27926312824</v>
      </c>
    </row>
    <row r="2126" spans="1:14" ht="11.65" customHeight="1">
      <c r="A2126" s="24">
        <v>2055</v>
      </c>
      <c r="C2126" s="67"/>
      <c r="H2126" s="46"/>
      <c r="I2126" s="1"/>
      <c r="J2126" s="1"/>
      <c r="K2126" s="46"/>
      <c r="L2126" s="1"/>
      <c r="M2126" s="1"/>
      <c r="N2126" s="1"/>
    </row>
    <row r="2127" spans="1:14" ht="11.65" customHeight="1">
      <c r="A2127" s="24">
        <v>2056</v>
      </c>
      <c r="C2127" s="67"/>
      <c r="H2127" s="46" t="s">
        <v>522</v>
      </c>
      <c r="I2127" s="6">
        <v>-273000</v>
      </c>
      <c r="J2127" s="6">
        <v>-117812.27926312824</v>
      </c>
      <c r="K2127" s="46"/>
      <c r="L2127" s="6">
        <f>SUBTOTAL(9,L2125)</f>
        <v>-273000</v>
      </c>
      <c r="M2127" s="6">
        <f>SUBTOTAL(9,M2125)</f>
        <v>-155187.72073687176</v>
      </c>
      <c r="N2127" s="6">
        <f>SUBTOTAL(9,N2125)</f>
        <v>-117812.27926312824</v>
      </c>
    </row>
    <row r="2128" spans="1:14" ht="11.65" customHeight="1">
      <c r="A2128" s="24">
        <v>2057</v>
      </c>
      <c r="C2128" s="67"/>
      <c r="H2128" s="46"/>
      <c r="I2128" s="1"/>
      <c r="J2128" s="1"/>
      <c r="K2128" s="46"/>
      <c r="L2128" s="1"/>
      <c r="M2128" s="1"/>
      <c r="N2128" s="1"/>
    </row>
    <row r="2129" spans="1:14" ht="11.65" customHeight="1" thickBot="1">
      <c r="A2129" s="24">
        <v>2058</v>
      </c>
      <c r="C2129" s="67"/>
      <c r="D2129" s="23" t="s">
        <v>530</v>
      </c>
      <c r="H2129" s="46" t="s">
        <v>522</v>
      </c>
      <c r="I2129" s="18">
        <v>187447127.31499991</v>
      </c>
      <c r="J2129" s="18">
        <v>79883100.014846131</v>
      </c>
      <c r="K2129" s="46"/>
      <c r="L2129" s="18">
        <f>SUBTOTAL(9,L2104:L2127)</f>
        <v>187447127.31499991</v>
      </c>
      <c r="M2129" s="18">
        <f>SUBTOTAL(9,M2104:M2127)</f>
        <v>107563192.86224559</v>
      </c>
      <c r="N2129" s="18">
        <f>SUBTOTAL(9,N2104:N2127)</f>
        <v>79883934.452754334</v>
      </c>
    </row>
    <row r="2130" spans="1:14" ht="11.65" customHeight="1" thickTop="1">
      <c r="A2130" s="24">
        <v>2059</v>
      </c>
      <c r="C2130" s="67"/>
      <c r="H2130" s="46"/>
      <c r="I2130" s="1"/>
      <c r="J2130" s="1"/>
      <c r="K2130" s="46"/>
      <c r="L2130" s="1"/>
      <c r="M2130" s="1"/>
      <c r="N2130" s="1"/>
    </row>
    <row r="2131" spans="1:14" ht="11.65" customHeight="1">
      <c r="A2131" s="24">
        <v>2060</v>
      </c>
      <c r="C2131" s="67">
        <v>165</v>
      </c>
      <c r="D2131" s="23" t="s">
        <v>77</v>
      </c>
      <c r="H2131" s="46"/>
      <c r="I2131" s="1"/>
      <c r="J2131" s="1"/>
      <c r="K2131" s="46"/>
      <c r="L2131" s="1"/>
      <c r="M2131" s="1"/>
      <c r="N2131" s="1"/>
    </row>
    <row r="2132" spans="1:14" ht="11.65" customHeight="1">
      <c r="A2132" s="24">
        <v>2061</v>
      </c>
      <c r="C2132" s="67"/>
      <c r="F2132" s="67" t="s">
        <v>675</v>
      </c>
      <c r="G2132" s="23" t="s">
        <v>128</v>
      </c>
      <c r="H2132" s="46"/>
      <c r="I2132" s="1">
        <v>6443761.9550000001</v>
      </c>
      <c r="J2132" s="1">
        <v>3987972.5</v>
      </c>
      <c r="K2132" s="46"/>
      <c r="L2132" s="1">
        <v>6443761.9550000001</v>
      </c>
      <c r="M2132" s="1">
        <f>L2132-N2132</f>
        <v>2455789.4550000001</v>
      </c>
      <c r="N2132" s="5">
        <v>3987972.5</v>
      </c>
    </row>
    <row r="2133" spans="1:14" ht="11.65" customHeight="1">
      <c r="A2133" s="24">
        <v>2062</v>
      </c>
      <c r="C2133" s="67"/>
      <c r="F2133" s="67" t="s">
        <v>488</v>
      </c>
      <c r="G2133" s="23" t="s">
        <v>644</v>
      </c>
      <c r="H2133" s="46"/>
      <c r="I2133" s="1">
        <v>230833.535</v>
      </c>
      <c r="J2133" s="1">
        <v>98920.493867253565</v>
      </c>
      <c r="K2133" s="46"/>
      <c r="L2133" s="1">
        <v>230833.535</v>
      </c>
      <c r="M2133" s="1">
        <f>L2133-N2133</f>
        <v>131842.94537029928</v>
      </c>
      <c r="N2133" s="5">
        <v>98990.589629700713</v>
      </c>
    </row>
    <row r="2134" spans="1:14" ht="11.65" customHeight="1">
      <c r="A2134" s="24">
        <v>2063</v>
      </c>
      <c r="C2134" s="67"/>
      <c r="F2134" s="67" t="s">
        <v>666</v>
      </c>
      <c r="G2134" s="23" t="s">
        <v>132</v>
      </c>
      <c r="H2134" s="46"/>
      <c r="I2134" s="1">
        <v>2783153.395</v>
      </c>
      <c r="J2134" s="1">
        <v>1201060.9707101225</v>
      </c>
      <c r="K2134" s="46"/>
      <c r="L2134" s="1">
        <v>2783153.395</v>
      </c>
      <c r="M2134" s="1">
        <f>L2134-N2134</f>
        <v>1582092.4242898775</v>
      </c>
      <c r="N2134" s="5">
        <v>1201060.9707101225</v>
      </c>
    </row>
    <row r="2135" spans="1:14" ht="11.65" customHeight="1">
      <c r="A2135" s="24">
        <v>2064</v>
      </c>
      <c r="C2135" s="67"/>
      <c r="F2135" s="67" t="s">
        <v>571</v>
      </c>
      <c r="G2135" s="23" t="s">
        <v>130</v>
      </c>
      <c r="H2135" s="46"/>
      <c r="I2135" s="1">
        <v>4255287.4550000001</v>
      </c>
      <c r="J2135" s="1">
        <v>1827789.2518838365</v>
      </c>
      <c r="K2135" s="46"/>
      <c r="L2135" s="1">
        <v>4255287.4550000001</v>
      </c>
      <c r="M2135" s="1">
        <f>L2135-N2135</f>
        <v>2427498.2031161636</v>
      </c>
      <c r="N2135" s="5">
        <v>1827789.2518838365</v>
      </c>
    </row>
    <row r="2136" spans="1:14" ht="11.65" customHeight="1">
      <c r="A2136" s="24">
        <v>2065</v>
      </c>
      <c r="C2136" s="67"/>
      <c r="F2136" s="67" t="s">
        <v>660</v>
      </c>
      <c r="G2136" s="23" t="s">
        <v>131</v>
      </c>
      <c r="H2136" s="46"/>
      <c r="I2136" s="1">
        <v>16567579.76</v>
      </c>
      <c r="J2136" s="1">
        <v>7099805.3729251847</v>
      </c>
      <c r="K2136" s="46"/>
      <c r="L2136" s="1">
        <v>16567579.76</v>
      </c>
      <c r="M2136" s="1">
        <f>L2136-N2136</f>
        <v>9462743.4147111923</v>
      </c>
      <c r="N2136" s="5">
        <v>7104836.3452888085</v>
      </c>
    </row>
    <row r="2137" spans="1:14" ht="11.65" customHeight="1" thickBot="1">
      <c r="A2137" s="24">
        <v>2066</v>
      </c>
      <c r="C2137" s="68" t="s">
        <v>531</v>
      </c>
      <c r="H2137" s="69" t="s">
        <v>513</v>
      </c>
      <c r="I2137" s="16">
        <v>30280616.100000001</v>
      </c>
      <c r="J2137" s="16">
        <v>14215548.589386396</v>
      </c>
      <c r="K2137" s="69"/>
      <c r="L2137" s="16">
        <f>SUBTOTAL(9,L2132:L2136)</f>
        <v>30280616.100000001</v>
      </c>
      <c r="M2137" s="16">
        <f>SUBTOTAL(9,M2132:M2136)</f>
        <v>16059966.442487532</v>
      </c>
      <c r="N2137" s="16">
        <f>SUBTOTAL(9,N2132:N2136)</f>
        <v>14220649.657512467</v>
      </c>
    </row>
    <row r="2138" spans="1:14" ht="11.65" customHeight="1" thickTop="1">
      <c r="A2138" s="24">
        <v>2067</v>
      </c>
      <c r="C2138" s="67"/>
      <c r="H2138" s="46"/>
      <c r="I2138" s="1"/>
      <c r="J2138" s="1"/>
      <c r="K2138" s="46"/>
      <c r="L2138" s="1"/>
      <c r="M2138" s="1"/>
      <c r="N2138" s="1"/>
    </row>
    <row r="2139" spans="1:14" ht="11.65" customHeight="1">
      <c r="A2139" s="24">
        <v>2068</v>
      </c>
      <c r="C2139" s="67" t="s">
        <v>532</v>
      </c>
      <c r="D2139" s="23" t="s">
        <v>533</v>
      </c>
      <c r="H2139" s="46"/>
      <c r="I2139" s="1"/>
      <c r="J2139" s="1"/>
      <c r="K2139" s="46"/>
      <c r="L2139" s="1"/>
      <c r="M2139" s="1"/>
      <c r="N2139" s="1"/>
    </row>
    <row r="2140" spans="1:14" ht="11.65" customHeight="1">
      <c r="A2140" s="24">
        <v>2069</v>
      </c>
      <c r="C2140" s="67"/>
      <c r="F2140" s="67" t="s">
        <v>673</v>
      </c>
      <c r="G2140" s="23" t="s">
        <v>128</v>
      </c>
      <c r="H2140" s="46"/>
      <c r="I2140" s="1">
        <v>96769436.640000015</v>
      </c>
      <c r="J2140" s="1">
        <v>1716278.405</v>
      </c>
      <c r="K2140" s="46"/>
      <c r="L2140" s="1">
        <v>95086245.873421058</v>
      </c>
      <c r="M2140" s="1">
        <f t="shared" ref="M2140:M2146" si="38">L2140-N2140</f>
        <v>95053158.234999999</v>
      </c>
      <c r="N2140" s="5">
        <v>33087.638421052136</v>
      </c>
    </row>
    <row r="2141" spans="1:14" ht="11.65" customHeight="1">
      <c r="A2141" s="24">
        <v>2070</v>
      </c>
      <c r="C2141" s="67"/>
      <c r="F2141" s="67" t="s">
        <v>672</v>
      </c>
      <c r="G2141" s="23" t="s">
        <v>132</v>
      </c>
      <c r="H2141" s="46"/>
      <c r="I2141" s="1">
        <v>0</v>
      </c>
      <c r="J2141" s="1">
        <v>0</v>
      </c>
      <c r="K2141" s="46"/>
      <c r="L2141" s="1">
        <v>0</v>
      </c>
      <c r="M2141" s="1">
        <f t="shared" si="38"/>
        <v>0</v>
      </c>
      <c r="N2141" s="5">
        <v>0</v>
      </c>
    </row>
    <row r="2142" spans="1:14" ht="11.65" customHeight="1">
      <c r="A2142" s="24">
        <v>2071</v>
      </c>
      <c r="C2142" s="67"/>
      <c r="F2142" s="67" t="s">
        <v>571</v>
      </c>
      <c r="G2142" s="23" t="s">
        <v>206</v>
      </c>
      <c r="H2142" s="46"/>
      <c r="I2142" s="1">
        <v>7389298.1799999997</v>
      </c>
      <c r="J2142" s="1">
        <v>3199601.4950677329</v>
      </c>
      <c r="K2142" s="46"/>
      <c r="L2142" s="1">
        <v>5237983.5200000014</v>
      </c>
      <c r="M2142" s="1">
        <f t="shared" si="38"/>
        <v>2969911.5741292029</v>
      </c>
      <c r="N2142" s="5">
        <v>2268071.9458707985</v>
      </c>
    </row>
    <row r="2143" spans="1:14" ht="11.65" customHeight="1">
      <c r="A2143" s="24">
        <v>2072</v>
      </c>
      <c r="C2143" s="67"/>
      <c r="F2143" s="67" t="s">
        <v>672</v>
      </c>
      <c r="G2143" s="23" t="s">
        <v>654</v>
      </c>
      <c r="H2143" s="46"/>
      <c r="I2143" s="1">
        <v>663660.4</v>
      </c>
      <c r="J2143" s="1">
        <v>286400.52886695747</v>
      </c>
      <c r="K2143" s="46"/>
      <c r="L2143" s="1">
        <v>-1.6666666720993817E-2</v>
      </c>
      <c r="M2143" s="1">
        <f t="shared" si="38"/>
        <v>-9.4742198560882895E-3</v>
      </c>
      <c r="N2143" s="5">
        <v>-7.1924468649055282E-3</v>
      </c>
    </row>
    <row r="2144" spans="1:14" ht="11.65" customHeight="1">
      <c r="A2144" s="24">
        <v>2073</v>
      </c>
      <c r="C2144" s="67"/>
      <c r="F2144" s="67" t="s">
        <v>571</v>
      </c>
      <c r="G2144" s="23" t="s">
        <v>130</v>
      </c>
      <c r="H2144" s="46"/>
      <c r="I2144" s="1">
        <v>0</v>
      </c>
      <c r="J2144" s="1">
        <v>0</v>
      </c>
      <c r="K2144" s="46"/>
      <c r="L2144" s="1">
        <v>0</v>
      </c>
      <c r="M2144" s="1">
        <f t="shared" si="38"/>
        <v>0</v>
      </c>
      <c r="N2144" s="5">
        <v>0</v>
      </c>
    </row>
    <row r="2145" spans="1:14" ht="11.65" customHeight="1">
      <c r="A2145" s="24">
        <v>2074</v>
      </c>
      <c r="C2145" s="67"/>
      <c r="F2145" s="67" t="s">
        <v>571</v>
      </c>
      <c r="G2145" s="23" t="s">
        <v>132</v>
      </c>
      <c r="H2145" s="46"/>
      <c r="I2145" s="1">
        <v>0</v>
      </c>
      <c r="J2145" s="1">
        <v>0</v>
      </c>
      <c r="K2145" s="46"/>
      <c r="L2145" s="1">
        <v>0</v>
      </c>
      <c r="M2145" s="1">
        <f t="shared" si="38"/>
        <v>0</v>
      </c>
      <c r="N2145" s="5">
        <v>0</v>
      </c>
    </row>
    <row r="2146" spans="1:14" ht="11.65" customHeight="1">
      <c r="A2146" s="24">
        <v>2075</v>
      </c>
      <c r="C2146" s="67"/>
      <c r="F2146" s="67" t="s">
        <v>674</v>
      </c>
      <c r="G2146" s="23" t="s">
        <v>131</v>
      </c>
      <c r="H2146" s="46"/>
      <c r="I2146" s="1">
        <v>8506961.25</v>
      </c>
      <c r="J2146" s="1">
        <v>3645539.6663209633</v>
      </c>
      <c r="K2146" s="46"/>
      <c r="L2146" s="1">
        <v>8506961.25</v>
      </c>
      <c r="M2146" s="1">
        <f t="shared" si="38"/>
        <v>4858838.3284560554</v>
      </c>
      <c r="N2146" s="5">
        <v>3648122.9215439442</v>
      </c>
    </row>
    <row r="2147" spans="1:14" ht="11.65" customHeight="1" thickBot="1">
      <c r="A2147" s="24">
        <v>2076</v>
      </c>
      <c r="C2147" s="67"/>
      <c r="H2147" s="46" t="s">
        <v>534</v>
      </c>
      <c r="I2147" s="13">
        <v>113329356.47000003</v>
      </c>
      <c r="J2147" s="13">
        <v>8847820.0952556543</v>
      </c>
      <c r="K2147" s="46"/>
      <c r="L2147" s="13">
        <f>SUBTOTAL(9,L2140:L2146)</f>
        <v>108831190.62675439</v>
      </c>
      <c r="M2147" s="13">
        <f>SUBTOTAL(9,M2140:M2146)</f>
        <v>102881908.12811105</v>
      </c>
      <c r="N2147" s="13">
        <f>SUBTOTAL(9,N2140:N2146)</f>
        <v>5949282.498643348</v>
      </c>
    </row>
    <row r="2148" spans="1:14" ht="11.65" customHeight="1" thickTop="1">
      <c r="A2148" s="24">
        <v>2077</v>
      </c>
      <c r="C2148" s="67"/>
      <c r="H2148" s="46"/>
      <c r="I2148" s="9"/>
      <c r="J2148" s="9"/>
      <c r="K2148" s="46"/>
      <c r="L2148" s="9"/>
      <c r="M2148" s="1"/>
      <c r="N2148" s="1"/>
    </row>
    <row r="2149" spans="1:14" ht="11.65" customHeight="1">
      <c r="A2149" s="24">
        <v>2078</v>
      </c>
      <c r="C2149" s="67" t="s">
        <v>535</v>
      </c>
      <c r="D2149" s="23" t="s">
        <v>74</v>
      </c>
      <c r="H2149" s="46"/>
      <c r="I2149" s="1"/>
      <c r="J2149" s="1"/>
      <c r="K2149" s="46"/>
      <c r="L2149" s="1"/>
      <c r="M2149" s="1"/>
      <c r="N2149" s="1"/>
    </row>
    <row r="2150" spans="1:14" ht="11.65" customHeight="1">
      <c r="A2150" s="24">
        <v>2079</v>
      </c>
      <c r="C2150" s="67"/>
      <c r="F2150" s="67" t="s">
        <v>670</v>
      </c>
      <c r="G2150" s="23" t="s">
        <v>128</v>
      </c>
      <c r="H2150" s="46"/>
      <c r="I2150" s="1">
        <v>14820380.164999999</v>
      </c>
      <c r="J2150" s="1">
        <v>0</v>
      </c>
      <c r="K2150" s="46"/>
      <c r="L2150" s="1">
        <v>14820380.164999999</v>
      </c>
      <c r="M2150" s="1">
        <f t="shared" ref="M2150:M2157" si="39">L2150-N2150</f>
        <v>14820380.164999999</v>
      </c>
      <c r="N2150" s="5">
        <v>0</v>
      </c>
    </row>
    <row r="2151" spans="1:14" ht="11.65" customHeight="1">
      <c r="A2151" s="24">
        <v>2080</v>
      </c>
      <c r="C2151" s="67"/>
      <c r="F2151" s="67" t="s">
        <v>571</v>
      </c>
      <c r="G2151" s="23" t="s">
        <v>132</v>
      </c>
      <c r="H2151" s="46"/>
      <c r="I2151" s="1">
        <v>0</v>
      </c>
      <c r="J2151" s="1">
        <v>0</v>
      </c>
      <c r="K2151" s="46"/>
      <c r="L2151" s="1">
        <v>0</v>
      </c>
      <c r="M2151" s="1">
        <f t="shared" si="39"/>
        <v>0</v>
      </c>
      <c r="N2151" s="5">
        <v>0</v>
      </c>
    </row>
    <row r="2152" spans="1:14" ht="11.65" customHeight="1">
      <c r="A2152" s="24">
        <v>2081</v>
      </c>
      <c r="C2152" s="67"/>
      <c r="F2152" s="67" t="s">
        <v>571</v>
      </c>
      <c r="G2152" s="23" t="s">
        <v>132</v>
      </c>
      <c r="H2152" s="46"/>
      <c r="I2152" s="1">
        <v>0</v>
      </c>
      <c r="J2152" s="1">
        <v>0</v>
      </c>
      <c r="K2152" s="46"/>
      <c r="L2152" s="1">
        <v>0</v>
      </c>
      <c r="M2152" s="1">
        <f t="shared" si="39"/>
        <v>0</v>
      </c>
      <c r="N2152" s="5">
        <v>0</v>
      </c>
    </row>
    <row r="2153" spans="1:14" ht="11.65" customHeight="1">
      <c r="A2153" s="24">
        <v>2082</v>
      </c>
      <c r="C2153" s="67"/>
      <c r="F2153" s="67" t="s">
        <v>672</v>
      </c>
      <c r="G2153" s="23" t="s">
        <v>132</v>
      </c>
      <c r="H2153" s="46"/>
      <c r="I2153" s="1">
        <v>47554764.055</v>
      </c>
      <c r="J2153" s="1">
        <v>20522106.751427956</v>
      </c>
      <c r="K2153" s="46"/>
      <c r="L2153" s="1">
        <v>56715548.793989748</v>
      </c>
      <c r="M2153" s="1">
        <f t="shared" si="39"/>
        <v>32240134.606886834</v>
      </c>
      <c r="N2153" s="5">
        <v>24475414.187102914</v>
      </c>
    </row>
    <row r="2154" spans="1:14" ht="11.65" customHeight="1">
      <c r="A2154" s="24">
        <v>2083</v>
      </c>
      <c r="C2154" s="67"/>
      <c r="F2154" s="67" t="s">
        <v>670</v>
      </c>
      <c r="G2154" s="23" t="s">
        <v>131</v>
      </c>
      <c r="H2154" s="46"/>
      <c r="I2154" s="1">
        <v>8963.15</v>
      </c>
      <c r="J2154" s="1">
        <v>3841.0329963810218</v>
      </c>
      <c r="K2154" s="46"/>
      <c r="L2154" s="1">
        <v>8963.15</v>
      </c>
      <c r="M2154" s="1">
        <f t="shared" si="39"/>
        <v>5119.3952204379557</v>
      </c>
      <c r="N2154" s="5">
        <v>3843.754779562044</v>
      </c>
    </row>
    <row r="2155" spans="1:14" ht="11.65" customHeight="1">
      <c r="A2155" s="24">
        <v>2084</v>
      </c>
      <c r="C2155" s="67"/>
      <c r="F2155" s="67" t="s">
        <v>571</v>
      </c>
      <c r="G2155" s="23" t="s">
        <v>130</v>
      </c>
      <c r="H2155" s="46"/>
      <c r="I2155" s="1">
        <v>10875494.24</v>
      </c>
      <c r="J2155" s="1">
        <v>4671390.9908576487</v>
      </c>
      <c r="K2155" s="46"/>
      <c r="L2155" s="1">
        <v>10305978.865</v>
      </c>
      <c r="M2155" s="1">
        <f t="shared" si="39"/>
        <v>5879213.9052191619</v>
      </c>
      <c r="N2155" s="5">
        <v>4426764.9597808383</v>
      </c>
    </row>
    <row r="2156" spans="1:14" ht="11.65" customHeight="1">
      <c r="A2156" s="24">
        <v>2085</v>
      </c>
      <c r="C2156" s="67"/>
      <c r="F2156" s="67" t="s">
        <v>571</v>
      </c>
      <c r="G2156" s="23" t="s">
        <v>132</v>
      </c>
      <c r="H2156" s="46"/>
      <c r="I2156" s="1">
        <v>0</v>
      </c>
      <c r="J2156" s="1">
        <v>0</v>
      </c>
      <c r="K2156" s="46"/>
      <c r="L2156" s="1">
        <v>0</v>
      </c>
      <c r="M2156" s="1">
        <f t="shared" si="39"/>
        <v>0</v>
      </c>
      <c r="N2156" s="5">
        <v>0</v>
      </c>
    </row>
    <row r="2157" spans="1:14" ht="11.65" customHeight="1">
      <c r="A2157" s="24">
        <v>2086</v>
      </c>
      <c r="C2157" s="67"/>
      <c r="F2157" s="67" t="s">
        <v>488</v>
      </c>
      <c r="G2157" s="23" t="s">
        <v>653</v>
      </c>
      <c r="H2157" s="46"/>
      <c r="I2157" s="1">
        <v>0</v>
      </c>
      <c r="J2157" s="1">
        <v>0</v>
      </c>
      <c r="K2157" s="46"/>
      <c r="L2157" s="1">
        <v>0</v>
      </c>
      <c r="M2157" s="1">
        <f t="shared" si="39"/>
        <v>0</v>
      </c>
      <c r="N2157" s="5">
        <v>0</v>
      </c>
    </row>
    <row r="2158" spans="1:14" ht="11.65" customHeight="1" thickBot="1">
      <c r="A2158" s="24">
        <v>2087</v>
      </c>
      <c r="C2158" s="68" t="s">
        <v>536</v>
      </c>
      <c r="H2158" s="69" t="s">
        <v>534</v>
      </c>
      <c r="I2158" s="16">
        <v>73259601.609999999</v>
      </c>
      <c r="J2158" s="16">
        <v>25197338.775281988</v>
      </c>
      <c r="K2158" s="69"/>
      <c r="L2158" s="16">
        <f>SUBTOTAL(9,L2150:L2157)</f>
        <v>81850870.97398974</v>
      </c>
      <c r="M2158" s="16">
        <f>SUBTOTAL(9,M2150:M2157)</f>
        <v>52944848.072326429</v>
      </c>
      <c r="N2158" s="16">
        <f>SUBTOTAL(9,N2150:N2157)</f>
        <v>28906022.901663315</v>
      </c>
    </row>
    <row r="2159" spans="1:14" ht="11.65" customHeight="1" thickTop="1">
      <c r="A2159" s="24">
        <v>2088</v>
      </c>
      <c r="C2159" s="67"/>
      <c r="H2159" s="46"/>
      <c r="I2159" s="1"/>
      <c r="J2159" s="1"/>
      <c r="K2159" s="46"/>
      <c r="L2159" s="1"/>
      <c r="M2159" s="1"/>
      <c r="N2159" s="1"/>
    </row>
    <row r="2160" spans="1:14" ht="11.65" customHeight="1">
      <c r="A2160" s="24">
        <v>2089</v>
      </c>
      <c r="C2160" s="67" t="s">
        <v>80</v>
      </c>
      <c r="H2160" s="46"/>
      <c r="I2160" s="1"/>
      <c r="J2160" s="1"/>
      <c r="K2160" s="46"/>
      <c r="L2160" s="1"/>
      <c r="M2160" s="1"/>
      <c r="N2160" s="1"/>
    </row>
    <row r="2161" spans="1:14" ht="11.65" customHeight="1">
      <c r="A2161" s="24">
        <v>2090</v>
      </c>
      <c r="C2161" s="67" t="s">
        <v>537</v>
      </c>
      <c r="D2161" s="23" t="s">
        <v>538</v>
      </c>
      <c r="H2161" s="46"/>
      <c r="I2161" s="1"/>
      <c r="J2161" s="1"/>
      <c r="K2161" s="46"/>
      <c r="L2161" s="1"/>
      <c r="M2161" s="1"/>
      <c r="N2161" s="1"/>
    </row>
    <row r="2162" spans="1:14" ht="11.65" customHeight="1">
      <c r="A2162" s="24">
        <v>2091</v>
      </c>
      <c r="C2162" s="67"/>
      <c r="F2162" s="67" t="s">
        <v>537</v>
      </c>
      <c r="G2162" s="23" t="s">
        <v>128</v>
      </c>
      <c r="H2162" s="46"/>
      <c r="I2162" s="1">
        <v>28658010.301273949</v>
      </c>
      <c r="J2162" s="1">
        <v>12447252.841115678</v>
      </c>
      <c r="K2162" s="46"/>
      <c r="L2162" s="1">
        <v>40294727.665492743</v>
      </c>
      <c r="M2162" s="1">
        <f>L2162-N2162</f>
        <v>22739452.015687555</v>
      </c>
      <c r="N2162" s="5">
        <v>17555275.649805188</v>
      </c>
    </row>
    <row r="2163" spans="1:14" ht="11.65" customHeight="1">
      <c r="A2163" s="24">
        <v>2092</v>
      </c>
      <c r="C2163" s="67"/>
      <c r="F2163" s="67" t="s">
        <v>537</v>
      </c>
      <c r="G2163" s="23" t="s">
        <v>131</v>
      </c>
      <c r="H2163" s="46"/>
      <c r="I2163" s="1">
        <v>0</v>
      </c>
      <c r="J2163" s="1">
        <v>0</v>
      </c>
      <c r="K2163" s="46"/>
      <c r="L2163" s="1">
        <v>0</v>
      </c>
      <c r="M2163" s="1">
        <f>L2163-N2163</f>
        <v>0</v>
      </c>
      <c r="N2163" s="5">
        <v>0</v>
      </c>
    </row>
    <row r="2164" spans="1:14" ht="11.65" customHeight="1">
      <c r="A2164" s="24">
        <v>2093</v>
      </c>
      <c r="C2164" s="67"/>
      <c r="F2164" s="67" t="s">
        <v>537</v>
      </c>
      <c r="G2164" s="23" t="s">
        <v>130</v>
      </c>
      <c r="H2164" s="46"/>
      <c r="I2164" s="1">
        <v>0</v>
      </c>
      <c r="J2164" s="1">
        <v>0</v>
      </c>
      <c r="K2164" s="46"/>
      <c r="L2164" s="1">
        <v>0</v>
      </c>
      <c r="M2164" s="1">
        <f>L2164-N2164</f>
        <v>0</v>
      </c>
      <c r="N2164" s="5">
        <v>0</v>
      </c>
    </row>
    <row r="2165" spans="1:14" ht="11.65" customHeight="1">
      <c r="A2165" s="24">
        <v>2094</v>
      </c>
      <c r="C2165" s="67"/>
      <c r="H2165" s="46" t="s">
        <v>539</v>
      </c>
      <c r="I2165" s="6">
        <v>28658010.301273949</v>
      </c>
      <c r="J2165" s="6">
        <v>12447252.841115678</v>
      </c>
      <c r="K2165" s="46"/>
      <c r="L2165" s="6">
        <f>SUBTOTAL(9,L2162:L2164)</f>
        <v>40294727.665492743</v>
      </c>
      <c r="M2165" s="6">
        <f>SUBTOTAL(9,M2162:M2164)</f>
        <v>22739452.015687555</v>
      </c>
      <c r="N2165" s="6">
        <f>SUBTOTAL(9,N2162:N2164)</f>
        <v>17555275.649805188</v>
      </c>
    </row>
    <row r="2166" spans="1:14" ht="11.65" customHeight="1">
      <c r="A2166" s="24">
        <v>2095</v>
      </c>
      <c r="C2166" s="67"/>
      <c r="H2166" s="46"/>
      <c r="I2166" s="1"/>
      <c r="J2166" s="1"/>
      <c r="K2166" s="46"/>
      <c r="L2166" s="1"/>
      <c r="M2166" s="1"/>
      <c r="N2166" s="1"/>
    </row>
    <row r="2167" spans="1:14" ht="11.65" customHeight="1">
      <c r="A2167" s="24">
        <v>2096</v>
      </c>
      <c r="C2167" s="67" t="s">
        <v>540</v>
      </c>
      <c r="D2167" s="82" t="s">
        <v>541</v>
      </c>
      <c r="E2167" s="79"/>
      <c r="H2167" s="46"/>
      <c r="I2167" s="1"/>
      <c r="J2167" s="1"/>
      <c r="K2167" s="46"/>
      <c r="L2167" s="1"/>
      <c r="M2167" s="1"/>
      <c r="N2167" s="1"/>
    </row>
    <row r="2168" spans="1:14" ht="11.65" customHeight="1">
      <c r="A2168" s="24">
        <v>2097</v>
      </c>
      <c r="C2168" s="67">
        <v>131</v>
      </c>
      <c r="D2168" s="81" t="s">
        <v>542</v>
      </c>
      <c r="E2168" s="79"/>
      <c r="F2168" s="67" t="s">
        <v>488</v>
      </c>
      <c r="G2168" s="23" t="s">
        <v>645</v>
      </c>
      <c r="H2168" s="46"/>
      <c r="I2168" s="1">
        <v>0</v>
      </c>
      <c r="J2168" s="1">
        <v>0</v>
      </c>
      <c r="K2168" s="46"/>
      <c r="L2168" s="1">
        <v>0</v>
      </c>
      <c r="M2168" s="1">
        <f t="shared" ref="M2168:M2177" si="40">L2168-N2168</f>
        <v>0</v>
      </c>
      <c r="N2168" s="5">
        <v>0</v>
      </c>
    </row>
    <row r="2169" spans="1:14" ht="11.65" customHeight="1">
      <c r="A2169" s="24">
        <v>2098</v>
      </c>
      <c r="C2169" s="67">
        <v>135</v>
      </c>
      <c r="D2169" s="81" t="s">
        <v>543</v>
      </c>
      <c r="E2169" s="79"/>
      <c r="F2169" s="67" t="s">
        <v>488</v>
      </c>
      <c r="G2169" s="23" t="s">
        <v>132</v>
      </c>
      <c r="H2169" s="46"/>
      <c r="I2169" s="1">
        <v>0</v>
      </c>
      <c r="J2169" s="1">
        <v>0</v>
      </c>
      <c r="K2169" s="46"/>
      <c r="L2169" s="1">
        <v>0</v>
      </c>
      <c r="M2169" s="1">
        <f t="shared" si="40"/>
        <v>0</v>
      </c>
      <c r="N2169" s="5">
        <v>0</v>
      </c>
    </row>
    <row r="2170" spans="1:14" ht="11.65" customHeight="1">
      <c r="A2170" s="24">
        <v>2099</v>
      </c>
      <c r="C2170" s="67">
        <v>141</v>
      </c>
      <c r="D2170" s="81" t="s">
        <v>544</v>
      </c>
      <c r="E2170" s="79"/>
      <c r="F2170" s="67" t="s">
        <v>488</v>
      </c>
      <c r="G2170" s="23" t="s">
        <v>131</v>
      </c>
      <c r="H2170" s="46"/>
      <c r="I2170" s="1">
        <v>0</v>
      </c>
      <c r="J2170" s="1">
        <v>0</v>
      </c>
      <c r="K2170" s="46"/>
      <c r="L2170" s="1">
        <v>0</v>
      </c>
      <c r="M2170" s="1">
        <f>L2170-N2170</f>
        <v>0</v>
      </c>
      <c r="N2170" s="5">
        <v>0</v>
      </c>
    </row>
    <row r="2171" spans="1:14" ht="11.65" customHeight="1">
      <c r="A2171" s="24">
        <v>2100</v>
      </c>
      <c r="C2171" s="67">
        <v>143</v>
      </c>
      <c r="D2171" s="81" t="s">
        <v>545</v>
      </c>
      <c r="E2171" s="79"/>
      <c r="F2171" s="67" t="s">
        <v>488</v>
      </c>
      <c r="G2171" s="23" t="s">
        <v>131</v>
      </c>
      <c r="H2171" s="46"/>
      <c r="I2171" s="1">
        <v>55756133.098333299</v>
      </c>
      <c r="J2171" s="1">
        <v>23893513.662195794</v>
      </c>
      <c r="K2171" s="46"/>
      <c r="L2171" s="1">
        <v>55756133.098333299</v>
      </c>
      <c r="M2171" s="1">
        <f t="shared" si="40"/>
        <v>31845688.323157597</v>
      </c>
      <c r="N2171" s="5">
        <v>23910444.775175702</v>
      </c>
    </row>
    <row r="2172" spans="1:14" ht="11.65" customHeight="1">
      <c r="A2172" s="24">
        <v>2101</v>
      </c>
      <c r="C2172" s="67">
        <v>232</v>
      </c>
      <c r="D2172" s="81" t="s">
        <v>546</v>
      </c>
      <c r="E2172" s="79"/>
      <c r="F2172" s="67" t="s">
        <v>660</v>
      </c>
      <c r="G2172" s="23" t="s">
        <v>128</v>
      </c>
      <c r="H2172" s="46"/>
      <c r="I2172" s="1">
        <v>0</v>
      </c>
      <c r="J2172" s="1">
        <v>0</v>
      </c>
      <c r="K2172" s="46"/>
      <c r="L2172" s="1">
        <v>0</v>
      </c>
      <c r="M2172" s="1">
        <f>L2172-N2172</f>
        <v>0</v>
      </c>
      <c r="N2172" s="5">
        <v>0</v>
      </c>
    </row>
    <row r="2173" spans="1:14" ht="11.65" customHeight="1">
      <c r="A2173" s="24">
        <v>2102</v>
      </c>
      <c r="C2173" s="67">
        <v>232</v>
      </c>
      <c r="D2173" s="81" t="s">
        <v>546</v>
      </c>
      <c r="E2173" s="79"/>
      <c r="F2173" s="67" t="s">
        <v>660</v>
      </c>
      <c r="G2173" s="23" t="s">
        <v>131</v>
      </c>
      <c r="H2173" s="46"/>
      <c r="I2173" s="1">
        <v>-4730325.42749999</v>
      </c>
      <c r="J2173" s="1">
        <v>-2027115.0265975271</v>
      </c>
      <c r="K2173" s="46"/>
      <c r="L2173" s="1">
        <v>-4730325.42749999</v>
      </c>
      <c r="M2173" s="1">
        <f t="shared" si="40"/>
        <v>-2701773.9728398584</v>
      </c>
      <c r="N2173" s="5">
        <v>-2028551.4546601314</v>
      </c>
    </row>
    <row r="2174" spans="1:14" ht="11.65" customHeight="1">
      <c r="A2174" s="24">
        <v>2103</v>
      </c>
      <c r="C2174" s="67">
        <v>232</v>
      </c>
      <c r="D2174" s="81" t="s">
        <v>546</v>
      </c>
      <c r="E2174" s="79"/>
      <c r="F2174" s="67" t="s">
        <v>571</v>
      </c>
      <c r="G2174" s="23" t="s">
        <v>130</v>
      </c>
      <c r="H2174" s="46"/>
      <c r="I2174" s="1">
        <v>-3588480.9241666598</v>
      </c>
      <c r="J2174" s="1">
        <v>-1541373.3932534053</v>
      </c>
      <c r="K2174" s="46"/>
      <c r="L2174" s="1">
        <v>-3588480.9241666598</v>
      </c>
      <c r="M2174" s="1">
        <f t="shared" si="40"/>
        <v>-2047107.5309132545</v>
      </c>
      <c r="N2174" s="5">
        <v>-1541373.3932534053</v>
      </c>
    </row>
    <row r="2175" spans="1:14" ht="11.65" customHeight="1">
      <c r="A2175" s="24">
        <v>2104</v>
      </c>
      <c r="C2175" s="67">
        <v>232</v>
      </c>
      <c r="D2175" s="81" t="s">
        <v>546</v>
      </c>
      <c r="E2175" s="79"/>
      <c r="F2175" s="67" t="s">
        <v>571</v>
      </c>
      <c r="G2175" s="23" t="s">
        <v>132</v>
      </c>
      <c r="H2175" s="46"/>
      <c r="I2175" s="1">
        <v>-172140.45749999999</v>
      </c>
      <c r="J2175" s="1">
        <v>-74286.66539000973</v>
      </c>
      <c r="K2175" s="46"/>
      <c r="L2175" s="1">
        <v>-172140.45749999999</v>
      </c>
      <c r="M2175" s="1">
        <f t="shared" si="40"/>
        <v>-97853.79210999026</v>
      </c>
      <c r="N2175" s="5">
        <v>-74286.66539000973</v>
      </c>
    </row>
    <row r="2176" spans="1:14" ht="11.65" customHeight="1">
      <c r="A2176" s="24">
        <v>2105</v>
      </c>
      <c r="C2176" s="67">
        <v>2533</v>
      </c>
      <c r="D2176" s="79" t="s">
        <v>547</v>
      </c>
      <c r="E2176" s="79"/>
      <c r="F2176" s="67" t="s">
        <v>571</v>
      </c>
      <c r="G2176" s="23" t="s">
        <v>128</v>
      </c>
      <c r="H2176" s="46"/>
      <c r="I2176" s="1">
        <v>0</v>
      </c>
      <c r="J2176" s="1">
        <v>0</v>
      </c>
      <c r="K2176" s="46"/>
      <c r="L2176" s="1">
        <v>0</v>
      </c>
      <c r="M2176" s="1">
        <f>L2176-N2176</f>
        <v>0</v>
      </c>
      <c r="N2176" s="5">
        <v>0</v>
      </c>
    </row>
    <row r="2177" spans="1:14" ht="11.65" customHeight="1">
      <c r="A2177" s="24">
        <v>2106</v>
      </c>
      <c r="C2177" s="67">
        <v>2533</v>
      </c>
      <c r="D2177" s="79" t="s">
        <v>547</v>
      </c>
      <c r="E2177" s="79"/>
      <c r="F2177" s="67" t="s">
        <v>571</v>
      </c>
      <c r="G2177" s="23" t="s">
        <v>130</v>
      </c>
      <c r="H2177" s="46"/>
      <c r="I2177" s="1">
        <v>-6363956.2024999904</v>
      </c>
      <c r="J2177" s="1">
        <v>-2733533.4849638161</v>
      </c>
      <c r="K2177" s="46"/>
      <c r="L2177" s="1">
        <v>-6866362.0230924133</v>
      </c>
      <c r="M2177" s="1">
        <f t="shared" si="40"/>
        <v>-3917028.3204761543</v>
      </c>
      <c r="N2177" s="5">
        <v>-2949333.702616259</v>
      </c>
    </row>
    <row r="2178" spans="1:14" ht="11.65" customHeight="1">
      <c r="A2178" s="24">
        <v>2107</v>
      </c>
      <c r="C2178" s="67">
        <v>230</v>
      </c>
      <c r="D2178" s="79" t="s">
        <v>548</v>
      </c>
      <c r="E2178" s="79"/>
      <c r="F2178" s="67" t="s">
        <v>571</v>
      </c>
      <c r="G2178" s="23" t="s">
        <v>130</v>
      </c>
      <c r="H2178" s="46"/>
      <c r="I2178" s="1">
        <v>-2516091.6575000002</v>
      </c>
      <c r="J2178" s="1">
        <v>-1080746.0922362264</v>
      </c>
      <c r="K2178" s="46"/>
      <c r="L2178" s="1">
        <v>-2516091.6575000002</v>
      </c>
      <c r="M2178" s="1">
        <f>L2178-N2178</f>
        <v>-1435345.5652637738</v>
      </c>
      <c r="N2178" s="5">
        <v>-1080746.0922362264</v>
      </c>
    </row>
    <row r="2179" spans="1:14" ht="11.65" customHeight="1">
      <c r="A2179" s="24">
        <v>2108</v>
      </c>
      <c r="C2179" s="67">
        <v>230</v>
      </c>
      <c r="D2179" s="79" t="s">
        <v>548</v>
      </c>
      <c r="E2179" s="79"/>
      <c r="F2179" s="67" t="s">
        <v>571</v>
      </c>
      <c r="G2179" s="23" t="s">
        <v>128</v>
      </c>
      <c r="H2179" s="46"/>
      <c r="I2179" s="1">
        <v>0</v>
      </c>
      <c r="J2179" s="1">
        <v>0</v>
      </c>
      <c r="K2179" s="46"/>
      <c r="L2179" s="1">
        <v>0</v>
      </c>
      <c r="M2179" s="1">
        <f>L2179-N2179</f>
        <v>0</v>
      </c>
      <c r="N2179" s="5">
        <v>0</v>
      </c>
    </row>
    <row r="2180" spans="1:14" ht="11.65" customHeight="1">
      <c r="A2180" s="24">
        <v>2109</v>
      </c>
      <c r="C2180" s="67">
        <v>254105</v>
      </c>
      <c r="D2180" s="79" t="s">
        <v>549</v>
      </c>
      <c r="E2180" s="79"/>
      <c r="F2180" s="67" t="s">
        <v>571</v>
      </c>
      <c r="G2180" s="23" t="s">
        <v>128</v>
      </c>
      <c r="H2180" s="46"/>
      <c r="I2180" s="1">
        <v>0</v>
      </c>
      <c r="J2180" s="1">
        <v>0</v>
      </c>
      <c r="K2180" s="46"/>
      <c r="L2180" s="1">
        <v>0</v>
      </c>
      <c r="M2180" s="1">
        <f>L2180-N2180</f>
        <v>0</v>
      </c>
      <c r="N2180" s="5">
        <v>0</v>
      </c>
    </row>
    <row r="2181" spans="1:14" ht="11.65" customHeight="1">
      <c r="A2181" s="24">
        <v>2110</v>
      </c>
      <c r="C2181" s="67">
        <v>254105</v>
      </c>
      <c r="D2181" s="79" t="s">
        <v>549</v>
      </c>
      <c r="E2181" s="79"/>
      <c r="F2181" s="67" t="s">
        <v>571</v>
      </c>
      <c r="G2181" s="23" t="s">
        <v>130</v>
      </c>
      <c r="H2181" s="46"/>
      <c r="I2181" s="1">
        <v>-898048.89249999996</v>
      </c>
      <c r="J2181" s="1">
        <v>-385742.23968088726</v>
      </c>
      <c r="K2181" s="46"/>
      <c r="L2181" s="1">
        <v>-898048.89249999996</v>
      </c>
      <c r="M2181" s="1">
        <f>L2181-N2181</f>
        <v>-512306.6528191127</v>
      </c>
      <c r="N2181" s="5">
        <v>-385742.23968088726</v>
      </c>
    </row>
    <row r="2182" spans="1:14" ht="11.65" customHeight="1">
      <c r="A2182" s="24">
        <v>2111</v>
      </c>
      <c r="C2182" s="67">
        <v>2533</v>
      </c>
      <c r="D2182" s="79" t="s">
        <v>550</v>
      </c>
      <c r="E2182" s="79"/>
      <c r="F2182" s="67" t="s">
        <v>571</v>
      </c>
      <c r="G2182" s="23" t="s">
        <v>130</v>
      </c>
      <c r="H2182" s="46"/>
      <c r="I2182" s="1">
        <v>0</v>
      </c>
      <c r="J2182" s="1">
        <v>0</v>
      </c>
      <c r="K2182" s="46"/>
      <c r="L2182" s="1">
        <v>0</v>
      </c>
      <c r="M2182" s="1">
        <f>L2182-N2182</f>
        <v>0</v>
      </c>
      <c r="N2182" s="5">
        <v>0</v>
      </c>
    </row>
    <row r="2183" spans="1:14" ht="11.65" customHeight="1">
      <c r="A2183" s="24">
        <v>2112</v>
      </c>
      <c r="C2183" s="67"/>
      <c r="H2183" s="46" t="s">
        <v>539</v>
      </c>
      <c r="I2183" s="6">
        <v>37487089.536666662</v>
      </c>
      <c r="J2183" s="6">
        <v>16050716.760073923</v>
      </c>
      <c r="K2183" s="46"/>
      <c r="L2183" s="6">
        <f>SUBTOTAL(9,L2168:L2182)</f>
        <v>36984683.716074243</v>
      </c>
      <c r="M2183" s="6">
        <f>SUBTOTAL(9,M2168:M2182)</f>
        <v>21134272.488735452</v>
      </c>
      <c r="N2183" s="6">
        <f>SUBTOTAL(9,N2168:N2182)</f>
        <v>15850411.22733878</v>
      </c>
    </row>
    <row r="2184" spans="1:14" ht="11.65" customHeight="1">
      <c r="A2184" s="24">
        <v>2113</v>
      </c>
      <c r="C2184" s="67"/>
      <c r="H2184" s="46"/>
      <c r="I2184" s="1"/>
      <c r="J2184" s="1"/>
      <c r="K2184" s="46"/>
      <c r="L2184" s="1"/>
      <c r="M2184" s="1"/>
      <c r="N2184" s="1"/>
    </row>
    <row r="2185" spans="1:14" ht="15" customHeight="1" thickBot="1">
      <c r="A2185" s="24">
        <v>2114</v>
      </c>
      <c r="C2185" s="68" t="s">
        <v>551</v>
      </c>
      <c r="H2185" s="69" t="s">
        <v>539</v>
      </c>
      <c r="I2185" s="8">
        <v>66145099.837940603</v>
      </c>
      <c r="J2185" s="8">
        <v>28497969.601189598</v>
      </c>
      <c r="K2185" s="69"/>
      <c r="L2185" s="8">
        <f>SUBTOTAL(9,L2162:L2183)</f>
        <v>77279411.381566972</v>
      </c>
      <c r="M2185" s="8">
        <f>SUBTOTAL(9,M2162:M2183)</f>
        <v>43873724.504423007</v>
      </c>
      <c r="N2185" s="8">
        <f>SUBTOTAL(9,N2162:N2183)</f>
        <v>33405686.877143972</v>
      </c>
    </row>
    <row r="2186" spans="1:14" ht="11.65" customHeight="1" thickTop="1">
      <c r="A2186" s="24">
        <v>2115</v>
      </c>
      <c r="C2186" s="67" t="s">
        <v>82</v>
      </c>
      <c r="H2186" s="46"/>
      <c r="I2186" s="1"/>
      <c r="J2186" s="1"/>
      <c r="K2186" s="46"/>
      <c r="L2186" s="1"/>
      <c r="M2186" s="1"/>
      <c r="N2186" s="1"/>
    </row>
    <row r="2187" spans="1:14" ht="11.65" customHeight="1">
      <c r="A2187" s="24">
        <v>2116</v>
      </c>
      <c r="C2187" s="67">
        <v>18221</v>
      </c>
      <c r="D2187" s="23" t="s">
        <v>552</v>
      </c>
      <c r="H2187" s="46"/>
      <c r="I2187" s="1"/>
      <c r="J2187" s="1"/>
      <c r="K2187" s="46"/>
      <c r="L2187" s="1"/>
      <c r="M2187" s="1"/>
      <c r="N2187" s="1"/>
    </row>
    <row r="2188" spans="1:14" ht="11.65" customHeight="1">
      <c r="A2188" s="24">
        <v>2117</v>
      </c>
      <c r="C2188" s="67"/>
      <c r="F2188" s="67" t="s">
        <v>571</v>
      </c>
      <c r="G2188" s="23" t="s">
        <v>128</v>
      </c>
      <c r="H2188" s="46"/>
      <c r="I2188" s="1">
        <v>0</v>
      </c>
      <c r="J2188" s="1">
        <v>0</v>
      </c>
      <c r="K2188" s="46"/>
      <c r="L2188" s="1">
        <v>0</v>
      </c>
      <c r="M2188" s="1">
        <f>L2188-N2188</f>
        <v>0</v>
      </c>
      <c r="N2188" s="5">
        <v>0</v>
      </c>
    </row>
    <row r="2189" spans="1:14" ht="11.65" customHeight="1">
      <c r="A2189" s="24">
        <v>2118</v>
      </c>
      <c r="C2189" s="67"/>
      <c r="H2189" s="46"/>
      <c r="I2189" s="1"/>
      <c r="J2189" s="1"/>
      <c r="K2189" s="46"/>
      <c r="L2189" s="1"/>
      <c r="M2189" s="1"/>
      <c r="N2189" s="1"/>
    </row>
    <row r="2190" spans="1:14" ht="11.65" customHeight="1">
      <c r="A2190" s="24">
        <v>2119</v>
      </c>
      <c r="C2190" s="67"/>
      <c r="H2190" s="46" t="s">
        <v>513</v>
      </c>
      <c r="I2190" s="6">
        <v>0</v>
      </c>
      <c r="J2190" s="6">
        <v>0</v>
      </c>
      <c r="K2190" s="46"/>
      <c r="L2190" s="6">
        <f>SUBTOTAL(9,L2188)</f>
        <v>0</v>
      </c>
      <c r="M2190" s="6">
        <f>SUBTOTAL(9,M2188)</f>
        <v>0</v>
      </c>
      <c r="N2190" s="6">
        <f>SUBTOTAL(9,N2188)</f>
        <v>0</v>
      </c>
    </row>
    <row r="2191" spans="1:14" ht="11.65" customHeight="1">
      <c r="A2191" s="24">
        <v>2120</v>
      </c>
      <c r="C2191" s="67"/>
      <c r="H2191" s="46"/>
      <c r="I2191" s="1"/>
      <c r="J2191" s="1"/>
      <c r="K2191" s="46"/>
      <c r="L2191" s="1"/>
      <c r="M2191" s="1"/>
      <c r="N2191" s="1"/>
    </row>
    <row r="2192" spans="1:14" ht="11.65" customHeight="1">
      <c r="A2192" s="24">
        <v>2121</v>
      </c>
      <c r="C2192" s="67">
        <v>18222</v>
      </c>
      <c r="D2192" s="23" t="s">
        <v>553</v>
      </c>
      <c r="H2192" s="46"/>
      <c r="I2192" s="1"/>
      <c r="J2192" s="1"/>
      <c r="K2192" s="46"/>
      <c r="L2192" s="1"/>
      <c r="M2192" s="1"/>
      <c r="N2192" s="1"/>
    </row>
    <row r="2193" spans="1:14" ht="11.65" customHeight="1">
      <c r="A2193" s="24">
        <v>2122</v>
      </c>
      <c r="C2193" s="67"/>
      <c r="F2193" s="67" t="s">
        <v>571</v>
      </c>
      <c r="G2193" s="23" t="s">
        <v>128</v>
      </c>
      <c r="H2193" s="46"/>
      <c r="I2193" s="1">
        <v>-100251.985</v>
      </c>
      <c r="J2193" s="1">
        <v>0</v>
      </c>
      <c r="K2193" s="46"/>
      <c r="L2193" s="1">
        <v>-100251.985</v>
      </c>
      <c r="M2193" s="1">
        <f>L2193-N2193</f>
        <v>-100251.985</v>
      </c>
      <c r="N2193" s="5">
        <v>0</v>
      </c>
    </row>
    <row r="2194" spans="1:14" ht="11.65" customHeight="1">
      <c r="A2194" s="24">
        <v>2123</v>
      </c>
      <c r="C2194" s="67"/>
      <c r="F2194" s="67" t="s">
        <v>571</v>
      </c>
      <c r="G2194" s="23" t="s">
        <v>205</v>
      </c>
      <c r="H2194" s="46"/>
      <c r="I2194" s="1">
        <v>238340.51500000001</v>
      </c>
      <c r="J2194" s="1">
        <v>102782.2019232874</v>
      </c>
      <c r="K2194" s="46"/>
      <c r="L2194" s="1">
        <v>2.0838342607021332E-8</v>
      </c>
      <c r="M2194" s="1">
        <f>L2194-N2194</f>
        <v>1.1851994912079455E-8</v>
      </c>
      <c r="N2194" s="5">
        <v>8.9863476949418768E-9</v>
      </c>
    </row>
    <row r="2195" spans="1:14" ht="11.65" customHeight="1">
      <c r="A2195" s="24">
        <v>2124</v>
      </c>
      <c r="C2195" s="67"/>
      <c r="F2195" s="67" t="s">
        <v>571</v>
      </c>
      <c r="G2195" s="23" t="s">
        <v>646</v>
      </c>
      <c r="H2195" s="46"/>
      <c r="I2195" s="1">
        <v>348995.95</v>
      </c>
      <c r="J2195" s="1">
        <v>150482.5122132843</v>
      </c>
      <c r="K2195" s="46"/>
      <c r="L2195" s="1">
        <v>1.9383151084184647E-8</v>
      </c>
      <c r="M2195" s="1">
        <f>L2195-N2195</f>
        <v>1.1025388566431215E-8</v>
      </c>
      <c r="N2195" s="5">
        <v>8.3577625177534316E-9</v>
      </c>
    </row>
    <row r="2196" spans="1:14" ht="11.65" customHeight="1">
      <c r="A2196" s="24">
        <v>2125</v>
      </c>
      <c r="C2196" s="67"/>
      <c r="H2196" s="46" t="s">
        <v>517</v>
      </c>
      <c r="I2196" s="6">
        <v>487084.48000000004</v>
      </c>
      <c r="J2196" s="6">
        <v>253264.71413657168</v>
      </c>
      <c r="K2196" s="46"/>
      <c r="L2196" s="6">
        <f>SUBTOTAL(9,L2193:L2195)</f>
        <v>-100251.98499995978</v>
      </c>
      <c r="M2196" s="6">
        <f>SUBTOTAL(9,M2193:M2195)</f>
        <v>-100251.98499997712</v>
      </c>
      <c r="N2196" s="6">
        <f>SUBTOTAL(9,N2193:N2195)</f>
        <v>1.7344110212695308E-8</v>
      </c>
    </row>
    <row r="2197" spans="1:14" ht="11.65" customHeight="1">
      <c r="A2197" s="24">
        <v>2126</v>
      </c>
      <c r="C2197" s="67"/>
      <c r="H2197" s="46"/>
      <c r="I2197" s="9"/>
      <c r="J2197" s="9"/>
      <c r="K2197" s="46"/>
      <c r="L2197" s="9"/>
      <c r="M2197" s="1"/>
      <c r="N2197" s="1"/>
    </row>
    <row r="2198" spans="1:14" ht="11.65" customHeight="1">
      <c r="A2198" s="24">
        <v>2127</v>
      </c>
      <c r="C2198" s="67"/>
      <c r="E2198" s="43"/>
      <c r="H2198" s="46"/>
      <c r="I2198" s="9"/>
      <c r="J2198" s="9"/>
      <c r="K2198" s="46"/>
      <c r="L2198" s="9"/>
      <c r="M2198" s="9"/>
      <c r="N2198" s="9"/>
    </row>
    <row r="2199" spans="1:14" ht="11.65" customHeight="1">
      <c r="A2199" s="24">
        <v>2128</v>
      </c>
      <c r="C2199" s="70"/>
      <c r="D2199" s="71"/>
      <c r="E2199" s="72"/>
      <c r="G2199" s="71"/>
      <c r="H2199" s="73"/>
      <c r="I2199" s="10"/>
      <c r="J2199" s="10"/>
      <c r="K2199" s="73"/>
      <c r="L2199" s="10"/>
      <c r="M2199" s="10"/>
      <c r="N2199" s="10"/>
    </row>
    <row r="2200" spans="1:14" ht="11.65" customHeight="1">
      <c r="A2200" s="24">
        <v>2129</v>
      </c>
      <c r="C2200" s="67">
        <v>1869</v>
      </c>
      <c r="D2200" s="23" t="s">
        <v>554</v>
      </c>
      <c r="H2200" s="46"/>
      <c r="I2200" s="1"/>
      <c r="J2200" s="1"/>
      <c r="K2200" s="46"/>
      <c r="L2200" s="1"/>
      <c r="M2200" s="1"/>
      <c r="N2200" s="1"/>
    </row>
    <row r="2201" spans="1:14" ht="11.65" customHeight="1">
      <c r="A2201" s="24">
        <v>2130</v>
      </c>
      <c r="C2201" s="67"/>
      <c r="F2201" s="67" t="s">
        <v>571</v>
      </c>
      <c r="G2201" s="23" t="s">
        <v>128</v>
      </c>
      <c r="H2201" s="46"/>
      <c r="I2201" s="1">
        <v>0</v>
      </c>
      <c r="J2201" s="1">
        <v>0</v>
      </c>
      <c r="K2201" s="46"/>
      <c r="L2201" s="1">
        <v>0</v>
      </c>
      <c r="M2201" s="1">
        <f>L2201-N2201</f>
        <v>0</v>
      </c>
      <c r="N2201" s="5">
        <v>0</v>
      </c>
    </row>
    <row r="2202" spans="1:14" ht="11.65" customHeight="1">
      <c r="A2202" s="24">
        <v>2131</v>
      </c>
      <c r="C2202" s="67"/>
      <c r="F2202" s="67" t="s">
        <v>571</v>
      </c>
      <c r="G2202" s="23" t="s">
        <v>132</v>
      </c>
      <c r="H2202" s="46"/>
      <c r="I2202" s="1">
        <v>0</v>
      </c>
      <c r="J2202" s="1">
        <v>0</v>
      </c>
      <c r="K2202" s="46"/>
      <c r="L2202" s="1">
        <v>0</v>
      </c>
      <c r="M2202" s="1">
        <f>L2202-N2202</f>
        <v>0</v>
      </c>
      <c r="N2202" s="5">
        <v>0</v>
      </c>
    </row>
    <row r="2203" spans="1:14" ht="11.65" customHeight="1">
      <c r="A2203" s="24">
        <v>2132</v>
      </c>
      <c r="C2203" s="67"/>
      <c r="H2203" s="46" t="s">
        <v>513</v>
      </c>
      <c r="I2203" s="6">
        <v>0</v>
      </c>
      <c r="J2203" s="6">
        <v>0</v>
      </c>
      <c r="K2203" s="46"/>
      <c r="L2203" s="6">
        <f>SUBTOTAL(9,L2201:L2202)</f>
        <v>0</v>
      </c>
      <c r="M2203" s="6">
        <f>SUBTOTAL(9,M2201:M2202)</f>
        <v>0</v>
      </c>
      <c r="N2203" s="6">
        <f>SUBTOTAL(9,N2201:N2202)</f>
        <v>0</v>
      </c>
    </row>
    <row r="2204" spans="1:14" ht="11.65" customHeight="1">
      <c r="A2204" s="24">
        <v>2133</v>
      </c>
      <c r="C2204" s="67"/>
      <c r="H2204" s="46" t="s">
        <v>1</v>
      </c>
      <c r="I2204" s="1"/>
      <c r="J2204" s="1"/>
      <c r="K2204" s="46"/>
      <c r="L2204" s="1"/>
      <c r="M2204" s="1"/>
      <c r="N2204" s="1"/>
    </row>
    <row r="2205" spans="1:14" ht="11.65" customHeight="1" thickBot="1">
      <c r="A2205" s="24">
        <v>2134</v>
      </c>
      <c r="C2205" s="68" t="s">
        <v>555</v>
      </c>
      <c r="H2205" s="69" t="s">
        <v>513</v>
      </c>
      <c r="I2205" s="8">
        <v>487084.48000000004</v>
      </c>
      <c r="J2205" s="8">
        <v>253264.71413657168</v>
      </c>
      <c r="K2205" s="69"/>
      <c r="L2205" s="8">
        <f>SUBTOTAL(9,L2188:L2204)</f>
        <v>-100251.98499995978</v>
      </c>
      <c r="M2205" s="8">
        <f>SUBTOTAL(9,M2188:M2204)</f>
        <v>-100251.98499997712</v>
      </c>
      <c r="N2205" s="8">
        <f>SUBTOTAL(9,N2188:N2204)</f>
        <v>1.7344110212695308E-8</v>
      </c>
    </row>
    <row r="2206" spans="1:14" ht="11.65" customHeight="1" thickTop="1">
      <c r="A2206" s="24">
        <v>2135</v>
      </c>
      <c r="C2206" s="67"/>
      <c r="H2206" s="46"/>
      <c r="I2206" s="1"/>
      <c r="J2206" s="1"/>
      <c r="K2206" s="46"/>
      <c r="L2206" s="1"/>
      <c r="M2206" s="1"/>
      <c r="N2206" s="1"/>
    </row>
    <row r="2207" spans="1:14" ht="11.65" customHeight="1" thickBot="1">
      <c r="A2207" s="24">
        <v>2136</v>
      </c>
      <c r="C2207" s="68" t="s">
        <v>556</v>
      </c>
      <c r="H2207" s="69" t="s">
        <v>513</v>
      </c>
      <c r="I2207" s="8">
        <v>767452282.67793977</v>
      </c>
      <c r="J2207" s="8">
        <v>285910892.71233487</v>
      </c>
      <c r="K2207" s="69"/>
      <c r="L2207" s="8">
        <f>L2205+L2185+L2158+L2147+L2137+L2129+L2102+L2077+L2055+L2045+L2051+L2039</f>
        <v>819472388.6521349</v>
      </c>
      <c r="M2207" s="8">
        <f>M2205+M2185+M2158+M2147+M2137+M2129+M2102+M2077+M2055+M2045+M2051+M2039</f>
        <v>512210935.94210804</v>
      </c>
      <c r="N2207" s="8">
        <f>N2205+N2185+N2158+N2147+N2137+N2129+N2102+N2077+N2055+N2045+N2051+N2039</f>
        <v>307261452.71002692</v>
      </c>
    </row>
    <row r="2208" spans="1:14" ht="11.65" customHeight="1" thickTop="1">
      <c r="A2208" s="24">
        <v>2137</v>
      </c>
      <c r="C2208" s="67">
        <v>235</v>
      </c>
      <c r="D2208" s="23" t="s">
        <v>90</v>
      </c>
      <c r="H2208" s="46"/>
      <c r="I2208" s="1"/>
      <c r="J2208" s="1"/>
      <c r="K2208" s="46"/>
      <c r="L2208" s="1"/>
      <c r="M2208" s="1"/>
      <c r="N2208" s="1"/>
    </row>
    <row r="2209" spans="1:14" ht="11.65" customHeight="1">
      <c r="A2209" s="24">
        <v>2138</v>
      </c>
      <c r="C2209" s="67"/>
      <c r="F2209" s="67" t="s">
        <v>665</v>
      </c>
      <c r="G2209" s="23" t="s">
        <v>128</v>
      </c>
      <c r="H2209" s="46"/>
      <c r="I2209" s="1">
        <v>0</v>
      </c>
      <c r="J2209" s="1">
        <v>0</v>
      </c>
      <c r="K2209" s="46"/>
      <c r="L2209" s="1">
        <v>-14421398.745000001</v>
      </c>
      <c r="M2209" s="1">
        <f>L2209-N2209</f>
        <v>0</v>
      </c>
      <c r="N2209" s="5">
        <v>-14421398.745000001</v>
      </c>
    </row>
    <row r="2210" spans="1:14" ht="11.65" customHeight="1">
      <c r="A2210" s="24">
        <v>2139</v>
      </c>
      <c r="C2210" s="67"/>
      <c r="F2210" s="67" t="s">
        <v>665</v>
      </c>
      <c r="G2210" s="23" t="s">
        <v>129</v>
      </c>
      <c r="H2210" s="46"/>
      <c r="I2210" s="1">
        <v>0</v>
      </c>
      <c r="J2210" s="1">
        <v>0</v>
      </c>
      <c r="K2210" s="46"/>
      <c r="L2210" s="1">
        <v>0</v>
      </c>
      <c r="M2210" s="1">
        <f>L2210-N2210</f>
        <v>0</v>
      </c>
      <c r="N2210" s="5">
        <v>0</v>
      </c>
    </row>
    <row r="2211" spans="1:14" ht="11.65" customHeight="1" thickBot="1">
      <c r="A2211" s="24">
        <v>2140</v>
      </c>
      <c r="C2211" s="68" t="s">
        <v>557</v>
      </c>
      <c r="H2211" s="46" t="s">
        <v>513</v>
      </c>
      <c r="I2211" s="16">
        <v>0</v>
      </c>
      <c r="J2211" s="16">
        <v>0</v>
      </c>
      <c r="K2211" s="69"/>
      <c r="L2211" s="16">
        <f>SUBTOTAL(9,L2209:L2210)</f>
        <v>-14421398.745000001</v>
      </c>
      <c r="M2211" s="16">
        <f>SUBTOTAL(9,M2209:M2210)</f>
        <v>0</v>
      </c>
      <c r="N2211" s="16">
        <f>SUBTOTAL(9,N2209:N2210)</f>
        <v>-14421398.745000001</v>
      </c>
    </row>
    <row r="2212" spans="1:14" ht="11.65" customHeight="1" thickTop="1">
      <c r="A2212" s="24">
        <v>2141</v>
      </c>
      <c r="C2212" s="67"/>
      <c r="H2212" s="46"/>
      <c r="I2212" s="1"/>
      <c r="J2212" s="1"/>
      <c r="K2212" s="46"/>
      <c r="L2212" s="1"/>
      <c r="M2212" s="1"/>
      <c r="N2212" s="1"/>
    </row>
    <row r="2213" spans="1:14" ht="11.65" customHeight="1">
      <c r="A2213" s="24">
        <v>2142</v>
      </c>
      <c r="C2213" s="67">
        <v>2281</v>
      </c>
      <c r="D2213" s="23" t="s">
        <v>558</v>
      </c>
      <c r="E2213" s="79"/>
      <c r="F2213" s="67" t="s">
        <v>660</v>
      </c>
      <c r="G2213" s="23" t="s">
        <v>131</v>
      </c>
      <c r="H2213" s="46"/>
      <c r="I2213" s="1">
        <v>0</v>
      </c>
      <c r="J2213" s="1">
        <v>0</v>
      </c>
      <c r="K2213" s="46"/>
      <c r="L2213" s="1">
        <v>0</v>
      </c>
      <c r="M2213" s="1">
        <f>L2213-N2213</f>
        <v>0</v>
      </c>
      <c r="N2213" s="5">
        <v>0</v>
      </c>
    </row>
    <row r="2214" spans="1:14" ht="11.65" customHeight="1">
      <c r="A2214" s="24">
        <v>2143</v>
      </c>
      <c r="C2214" s="67">
        <v>2282</v>
      </c>
      <c r="D2214" s="23" t="s">
        <v>559</v>
      </c>
      <c r="E2214" s="79"/>
      <c r="F2214" s="67" t="s">
        <v>660</v>
      </c>
      <c r="G2214" s="23" t="s">
        <v>131</v>
      </c>
      <c r="H2214" s="46"/>
      <c r="I2214" s="1">
        <v>-6899000</v>
      </c>
      <c r="J2214" s="1">
        <v>-2956470.2857848713</v>
      </c>
      <c r="K2214" s="46"/>
      <c r="L2214" s="1">
        <v>-6899000</v>
      </c>
      <c r="M2214" s="1">
        <f>L2214-N2214</f>
        <v>-3940434.7384347529</v>
      </c>
      <c r="N2214" s="5">
        <v>-2958565.2615652471</v>
      </c>
    </row>
    <row r="2215" spans="1:14" ht="11.65" customHeight="1">
      <c r="A2215" s="24">
        <v>2144</v>
      </c>
      <c r="C2215" s="67">
        <v>2283</v>
      </c>
      <c r="D2215" s="23" t="s">
        <v>560</v>
      </c>
      <c r="E2215" s="79"/>
      <c r="F2215" s="67" t="s">
        <v>660</v>
      </c>
      <c r="G2215" s="23" t="s">
        <v>131</v>
      </c>
      <c r="H2215" s="46"/>
      <c r="I2215" s="1">
        <v>-23965342.219999898</v>
      </c>
      <c r="J2215" s="1">
        <v>-10270013.358761465</v>
      </c>
      <c r="K2215" s="46"/>
      <c r="L2215" s="1">
        <v>-23965342.219999898</v>
      </c>
      <c r="M2215" s="1">
        <f>L2215-N2215</f>
        <v>-13688051.457046622</v>
      </c>
      <c r="N2215" s="5">
        <v>-10277290.762953276</v>
      </c>
    </row>
    <row r="2216" spans="1:14" ht="11.65" customHeight="1">
      <c r="A2216" s="24">
        <v>2145</v>
      </c>
      <c r="C2216" s="67">
        <v>2283</v>
      </c>
      <c r="D2216" s="23" t="s">
        <v>560</v>
      </c>
      <c r="E2216" s="79"/>
      <c r="F2216" s="67" t="s">
        <v>660</v>
      </c>
      <c r="G2216" s="23" t="s">
        <v>132</v>
      </c>
      <c r="H2216" s="46"/>
      <c r="I2216" s="1">
        <v>0</v>
      </c>
      <c r="J2216" s="1">
        <v>0</v>
      </c>
      <c r="K2216" s="46"/>
      <c r="L2216" s="1">
        <v>0</v>
      </c>
      <c r="M2216" s="1">
        <f>L2216-N2216</f>
        <v>0</v>
      </c>
      <c r="N2216" s="5">
        <v>0</v>
      </c>
    </row>
    <row r="2217" spans="1:14" ht="11.65" customHeight="1">
      <c r="A2217" s="24">
        <v>2146</v>
      </c>
      <c r="C2217" s="67">
        <v>254</v>
      </c>
      <c r="E2217" s="79"/>
      <c r="F2217" s="67" t="s">
        <v>660</v>
      </c>
      <c r="G2217" s="23" t="s">
        <v>130</v>
      </c>
      <c r="H2217" s="46"/>
      <c r="I2217" s="1">
        <v>-404467.5</v>
      </c>
      <c r="J2217" s="1">
        <v>-173732.41104256388</v>
      </c>
      <c r="K2217" s="46"/>
      <c r="L2217" s="1">
        <v>0</v>
      </c>
      <c r="M2217" s="1">
        <f>L2217-N2217</f>
        <v>0</v>
      </c>
      <c r="N2217" s="5">
        <v>0</v>
      </c>
    </row>
    <row r="2218" spans="1:14" ht="11.65" customHeight="1" thickBot="1">
      <c r="A2218" s="24">
        <v>2147</v>
      </c>
      <c r="C2218" s="68"/>
      <c r="H2218" s="46" t="s">
        <v>513</v>
      </c>
      <c r="I2218" s="13">
        <v>-31268809.719999898</v>
      </c>
      <c r="J2218" s="13">
        <v>-13400216.055588901</v>
      </c>
      <c r="K2218" s="46"/>
      <c r="L2218" s="13">
        <f>SUBTOTAL(9,L2213:L2217)</f>
        <v>-30864342.219999898</v>
      </c>
      <c r="M2218" s="13">
        <f>SUBTOTAL(9,M2213:M2217)</f>
        <v>-17628486.195481375</v>
      </c>
      <c r="N2218" s="13">
        <f>SUBTOTAL(9,N2213:N2217)</f>
        <v>-13235856.024518523</v>
      </c>
    </row>
    <row r="2219" spans="1:14" ht="11.65" customHeight="1" thickTop="1">
      <c r="A2219" s="24">
        <v>2148</v>
      </c>
      <c r="C2219" s="67"/>
      <c r="H2219" s="46"/>
      <c r="I2219" s="1"/>
      <c r="J2219" s="1"/>
      <c r="K2219" s="46"/>
      <c r="L2219" s="1"/>
      <c r="M2219" s="1"/>
      <c r="N2219" s="1"/>
    </row>
    <row r="2220" spans="1:14" ht="11.65" customHeight="1">
      <c r="A2220" s="24">
        <v>2149</v>
      </c>
      <c r="C2220" s="67">
        <v>22841</v>
      </c>
      <c r="D2220" s="23" t="s">
        <v>561</v>
      </c>
      <c r="H2220" s="46"/>
      <c r="I2220" s="1"/>
      <c r="J2220" s="1"/>
      <c r="K2220" s="46"/>
      <c r="L2220" s="1"/>
      <c r="M2220" s="1"/>
      <c r="N2220" s="1"/>
    </row>
    <row r="2221" spans="1:14" ht="11.65" customHeight="1">
      <c r="A2221" s="24">
        <v>2150</v>
      </c>
      <c r="C2221" s="67"/>
      <c r="F2221" s="67" t="s">
        <v>571</v>
      </c>
      <c r="G2221" s="23" t="s">
        <v>128</v>
      </c>
      <c r="H2221" s="46"/>
      <c r="I2221" s="1">
        <v>0</v>
      </c>
      <c r="J2221" s="1">
        <v>0</v>
      </c>
      <c r="K2221" s="46"/>
      <c r="L2221" s="1">
        <v>0</v>
      </c>
      <c r="M2221" s="1">
        <f>L2221-N2221</f>
        <v>0</v>
      </c>
      <c r="N2221" s="5">
        <v>0</v>
      </c>
    </row>
    <row r="2222" spans="1:14" ht="11.65" customHeight="1">
      <c r="A2222" s="24">
        <v>2151</v>
      </c>
      <c r="C2222" s="67"/>
      <c r="F2222" s="67" t="s">
        <v>571</v>
      </c>
      <c r="G2222" s="23" t="s">
        <v>132</v>
      </c>
      <c r="H2222" s="46"/>
      <c r="I2222" s="1">
        <v>-1500000</v>
      </c>
      <c r="J2222" s="1">
        <v>-647320.21573147376</v>
      </c>
      <c r="K2222" s="46"/>
      <c r="L2222" s="1">
        <v>-1500000</v>
      </c>
      <c r="M2222" s="1">
        <f>L2222-N2222</f>
        <v>-852679.78426852624</v>
      </c>
      <c r="N2222" s="5">
        <v>-647320.21573147376</v>
      </c>
    </row>
    <row r="2223" spans="1:14" ht="11.65" customHeight="1" thickBot="1">
      <c r="A2223" s="24">
        <v>2152</v>
      </c>
      <c r="C2223" s="67"/>
      <c r="H2223" s="46" t="s">
        <v>513</v>
      </c>
      <c r="I2223" s="13">
        <v>-1500000</v>
      </c>
      <c r="J2223" s="13">
        <v>-647320.21573147376</v>
      </c>
      <c r="K2223" s="46"/>
      <c r="L2223" s="13">
        <f>SUBTOTAL(9,L2221:L2222)</f>
        <v>-1500000</v>
      </c>
      <c r="M2223" s="13">
        <f>SUBTOTAL(9,M2221:M2222)</f>
        <v>-852679.78426852624</v>
      </c>
      <c r="N2223" s="13">
        <f>SUBTOTAL(9,N2221:N2222)</f>
        <v>-647320.21573147376</v>
      </c>
    </row>
    <row r="2224" spans="1:14" ht="11.65" customHeight="1" thickTop="1">
      <c r="A2224" s="24">
        <v>2153</v>
      </c>
      <c r="C2224" s="67"/>
      <c r="H2224" s="46"/>
      <c r="I2224" s="1"/>
      <c r="J2224" s="1"/>
      <c r="K2224" s="46"/>
      <c r="L2224" s="1"/>
      <c r="M2224" s="1"/>
      <c r="N2224" s="1"/>
    </row>
    <row r="2225" spans="1:14" ht="11.65" customHeight="1">
      <c r="A2225" s="24">
        <v>2154</v>
      </c>
      <c r="C2225" s="67">
        <v>22842</v>
      </c>
      <c r="D2225" s="23" t="s">
        <v>562</v>
      </c>
      <c r="E2225" s="79"/>
      <c r="F2225" s="67" t="s">
        <v>571</v>
      </c>
      <c r="G2225" s="23" t="s">
        <v>646</v>
      </c>
      <c r="H2225" s="46"/>
      <c r="I2225" s="1">
        <v>0</v>
      </c>
      <c r="J2225" s="1">
        <v>0</v>
      </c>
      <c r="K2225" s="46"/>
      <c r="L2225" s="1">
        <v>0</v>
      </c>
      <c r="M2225" s="1">
        <f>L2225-N2225</f>
        <v>0</v>
      </c>
      <c r="N2225" s="5">
        <v>0</v>
      </c>
    </row>
    <row r="2226" spans="1:14" ht="11.65" customHeight="1">
      <c r="A2226" s="24">
        <v>2155</v>
      </c>
      <c r="C2226" s="67">
        <v>230</v>
      </c>
      <c r="D2226" s="23" t="s">
        <v>563</v>
      </c>
      <c r="E2226" s="79"/>
      <c r="F2226" s="67" t="s">
        <v>571</v>
      </c>
      <c r="G2226" s="23" t="s">
        <v>205</v>
      </c>
      <c r="H2226" s="46"/>
      <c r="I2226" s="1">
        <v>-1680422.2450000001</v>
      </c>
      <c r="J2226" s="1">
        <v>-724666.9686099065</v>
      </c>
      <c r="K2226" s="46"/>
      <c r="L2226" s="1">
        <v>-1680422.2450000001</v>
      </c>
      <c r="M2226" s="1">
        <f>L2226-N2226</f>
        <v>-955755.27639009361</v>
      </c>
      <c r="N2226" s="5">
        <v>-724666.9686099065</v>
      </c>
    </row>
    <row r="2227" spans="1:14" ht="11.65" customHeight="1">
      <c r="A2227" s="24">
        <v>2156</v>
      </c>
      <c r="C2227" s="67">
        <v>254105</v>
      </c>
      <c r="D2227" s="23" t="s">
        <v>563</v>
      </c>
      <c r="E2227" s="79"/>
      <c r="F2227" s="67" t="s">
        <v>571</v>
      </c>
      <c r="G2227" s="23" t="s">
        <v>205</v>
      </c>
      <c r="H2227" s="46"/>
      <c r="I2227" s="1">
        <v>-3512244.22</v>
      </c>
      <c r="J2227" s="1">
        <v>-1514623.7081175186</v>
      </c>
      <c r="K2227" s="46"/>
      <c r="L2227" s="1">
        <v>-3512244.22</v>
      </c>
      <c r="M2227" s="1">
        <f>L2227-N2227</f>
        <v>-1997620.5118824816</v>
      </c>
      <c r="N2227" s="5">
        <v>-1514623.7081175186</v>
      </c>
    </row>
    <row r="2228" spans="1:14" ht="11.65" customHeight="1">
      <c r="A2228" s="24">
        <v>2157</v>
      </c>
      <c r="C2228" s="67">
        <v>254</v>
      </c>
      <c r="F2228" s="67" t="s">
        <v>571</v>
      </c>
      <c r="G2228" s="23" t="s">
        <v>128</v>
      </c>
      <c r="H2228" s="46"/>
      <c r="I2228" s="1">
        <v>-9029339.629999999</v>
      </c>
      <c r="J2228" s="1">
        <v>-261041.98</v>
      </c>
      <c r="K2228" s="46"/>
      <c r="L2228" s="1">
        <v>-9215046.5475099999</v>
      </c>
      <c r="M2228" s="1">
        <f>L2228-N2228</f>
        <v>-8768297.6500000004</v>
      </c>
      <c r="N2228" s="5">
        <v>-446748.89750999969</v>
      </c>
    </row>
    <row r="2229" spans="1:14" ht="11.65" customHeight="1" thickBot="1">
      <c r="A2229" s="24">
        <v>2158</v>
      </c>
      <c r="C2229" s="67"/>
      <c r="F2229" s="67"/>
      <c r="H2229" s="46" t="s">
        <v>513</v>
      </c>
      <c r="I2229" s="13">
        <v>-14222006.094999999</v>
      </c>
      <c r="J2229" s="13">
        <v>-2500332.6567274253</v>
      </c>
      <c r="K2229" s="46"/>
      <c r="L2229" s="13">
        <f>SUBTOTAL(9,L2225:L2228)</f>
        <v>-14407713.01251</v>
      </c>
      <c r="M2229" s="13">
        <f>SUBTOTAL(9,M2225:M2228)</f>
        <v>-11721673.438272577</v>
      </c>
      <c r="N2229" s="13">
        <f>SUBTOTAL(9,N2225:N2228)</f>
        <v>-2686039.5742374249</v>
      </c>
    </row>
    <row r="2230" spans="1:14" ht="11.65" customHeight="1" thickTop="1">
      <c r="A2230" s="24">
        <v>2159</v>
      </c>
      <c r="C2230" s="67"/>
      <c r="H2230" s="46"/>
      <c r="I2230" s="1"/>
      <c r="J2230" s="1"/>
      <c r="K2230" s="46"/>
      <c r="L2230" s="1"/>
      <c r="M2230" s="1"/>
      <c r="N2230" s="1"/>
    </row>
    <row r="2231" spans="1:14" ht="11.65" customHeight="1">
      <c r="A2231" s="24">
        <v>2160</v>
      </c>
      <c r="C2231" s="67">
        <v>252</v>
      </c>
      <c r="D2231" s="23" t="s">
        <v>564</v>
      </c>
      <c r="H2231" s="46"/>
      <c r="I2231" s="1"/>
      <c r="J2231" s="1"/>
      <c r="K2231" s="46"/>
      <c r="L2231" s="1"/>
      <c r="M2231" s="1"/>
      <c r="N2231" s="1"/>
    </row>
    <row r="2232" spans="1:14" ht="11.65" customHeight="1">
      <c r="A2232" s="24">
        <v>2161</v>
      </c>
      <c r="C2232" s="67"/>
      <c r="F2232" s="67" t="s">
        <v>668</v>
      </c>
      <c r="G2232" s="23" t="s">
        <v>128</v>
      </c>
      <c r="H2232" s="46"/>
      <c r="I2232" s="1">
        <v>-10664975.43</v>
      </c>
      <c r="J2232" s="1">
        <v>-2662823.3050000002</v>
      </c>
      <c r="K2232" s="46"/>
      <c r="L2232" s="1">
        <v>-11202165.535</v>
      </c>
      <c r="M2232" s="1">
        <f>L2232-N2232</f>
        <v>-8289070.9100000001</v>
      </c>
      <c r="N2232" s="5">
        <v>-2913094.6250000005</v>
      </c>
    </row>
    <row r="2233" spans="1:14" ht="11.65" customHeight="1">
      <c r="A2233" s="24">
        <v>2162</v>
      </c>
      <c r="C2233" s="67"/>
      <c r="F2233" s="67" t="s">
        <v>668</v>
      </c>
      <c r="G2233" s="23" t="s">
        <v>130</v>
      </c>
      <c r="H2233" s="46"/>
      <c r="I2233" s="1">
        <v>0</v>
      </c>
      <c r="J2233" s="1">
        <v>0</v>
      </c>
      <c r="K2233" s="46"/>
      <c r="L2233" s="1">
        <v>0</v>
      </c>
      <c r="M2233" s="1">
        <f>L2233-N2233</f>
        <v>0</v>
      </c>
      <c r="N2233" s="5">
        <v>0</v>
      </c>
    </row>
    <row r="2234" spans="1:14" ht="11.65" customHeight="1">
      <c r="A2234" s="24">
        <v>2163</v>
      </c>
      <c r="C2234" s="67"/>
      <c r="F2234" s="67" t="s">
        <v>669</v>
      </c>
      <c r="G2234" s="23" t="s">
        <v>132</v>
      </c>
      <c r="H2234" s="46"/>
      <c r="I2234" s="1">
        <v>-14390261.300000001</v>
      </c>
      <c r="J2234" s="1">
        <v>-6210071.3660988528</v>
      </c>
      <c r="K2234" s="46"/>
      <c r="L2234" s="1">
        <v>-13853071.195</v>
      </c>
      <c r="M2234" s="1">
        <f>L2234-N2234</f>
        <v>-7874822.5053394232</v>
      </c>
      <c r="N2234" s="5">
        <v>-5978248.6896605771</v>
      </c>
    </row>
    <row r="2235" spans="1:14" ht="11.65" customHeight="1">
      <c r="A2235" s="24">
        <v>2164</v>
      </c>
      <c r="C2235" s="67"/>
      <c r="F2235" s="67" t="s">
        <v>668</v>
      </c>
      <c r="G2235" s="23" t="s">
        <v>131</v>
      </c>
      <c r="H2235" s="46"/>
      <c r="I2235" s="1">
        <v>0</v>
      </c>
      <c r="J2235" s="1">
        <v>0</v>
      </c>
      <c r="K2235" s="46"/>
      <c r="L2235" s="1">
        <v>0</v>
      </c>
      <c r="M2235" s="1">
        <f>L2235-N2235</f>
        <v>0</v>
      </c>
      <c r="N2235" s="5">
        <v>0</v>
      </c>
    </row>
    <row r="2236" spans="1:14" ht="11.65" customHeight="1">
      <c r="A2236" s="24">
        <v>2165</v>
      </c>
      <c r="C2236" s="67"/>
      <c r="F2236" s="67" t="s">
        <v>665</v>
      </c>
      <c r="G2236" s="23" t="s">
        <v>129</v>
      </c>
      <c r="H2236" s="46"/>
      <c r="I2236" s="1">
        <v>0</v>
      </c>
      <c r="J2236" s="1">
        <v>0</v>
      </c>
      <c r="K2236" s="46"/>
      <c r="L2236" s="1">
        <v>0</v>
      </c>
      <c r="M2236" s="1">
        <f>L2236-N2236</f>
        <v>0</v>
      </c>
      <c r="N2236" s="5">
        <v>0</v>
      </c>
    </row>
    <row r="2237" spans="1:14" ht="11.65" customHeight="1" thickBot="1">
      <c r="A2237" s="24">
        <v>2166</v>
      </c>
      <c r="C2237" s="68" t="s">
        <v>565</v>
      </c>
      <c r="H2237" s="69" t="s">
        <v>566</v>
      </c>
      <c r="I2237" s="16">
        <v>-25055236.73</v>
      </c>
      <c r="J2237" s="16">
        <v>-8872894.6710988525</v>
      </c>
      <c r="K2237" s="69"/>
      <c r="L2237" s="16">
        <f>SUBTOTAL(9,L2232:L2236)</f>
        <v>-25055236.73</v>
      </c>
      <c r="M2237" s="16">
        <f>SUBTOTAL(9,M2232:M2236)</f>
        <v>-16163893.415339423</v>
      </c>
      <c r="N2237" s="16">
        <f>SUBTOTAL(9,N2232:N2236)</f>
        <v>-8891343.3146605771</v>
      </c>
    </row>
    <row r="2238" spans="1:14" ht="11.65" customHeight="1" thickTop="1">
      <c r="A2238" s="24">
        <v>2167</v>
      </c>
      <c r="C2238" s="67"/>
      <c r="H2238" s="46"/>
      <c r="I2238" s="1"/>
      <c r="J2238" s="1"/>
      <c r="K2238" s="46"/>
      <c r="L2238" s="1"/>
      <c r="M2238" s="1"/>
      <c r="N2238" s="1"/>
    </row>
    <row r="2239" spans="1:14" ht="11.65" customHeight="1">
      <c r="A2239" s="24">
        <v>2168</v>
      </c>
      <c r="C2239" s="67">
        <v>25398</v>
      </c>
      <c r="D2239" s="23" t="s">
        <v>567</v>
      </c>
      <c r="H2239" s="46"/>
      <c r="I2239" s="1"/>
      <c r="J2239" s="1"/>
      <c r="K2239" s="46"/>
      <c r="L2239" s="1"/>
      <c r="M2239" s="1"/>
      <c r="N2239" s="1"/>
    </row>
    <row r="2240" spans="1:14" ht="11.65" customHeight="1">
      <c r="A2240" s="24">
        <v>2169</v>
      </c>
      <c r="C2240" s="67"/>
      <c r="F2240" s="67" t="s">
        <v>571</v>
      </c>
      <c r="G2240" s="23" t="s">
        <v>130</v>
      </c>
      <c r="H2240" s="46"/>
      <c r="I2240" s="1">
        <v>0</v>
      </c>
      <c r="J2240" s="1">
        <v>0</v>
      </c>
      <c r="K2240" s="46"/>
      <c r="L2240" s="1">
        <v>-1812367.6496666663</v>
      </c>
      <c r="M2240" s="1">
        <f>L2240-N2240</f>
        <v>-1033894.7155690325</v>
      </c>
      <c r="N2240" s="5">
        <v>-778472.93409763381</v>
      </c>
    </row>
    <row r="2241" spans="1:14" ht="11.65" customHeight="1" thickBot="1">
      <c r="A2241" s="24">
        <v>2170</v>
      </c>
      <c r="C2241" s="67"/>
      <c r="H2241" s="46" t="s">
        <v>568</v>
      </c>
      <c r="I2241" s="13">
        <v>0</v>
      </c>
      <c r="J2241" s="13">
        <v>0</v>
      </c>
      <c r="K2241" s="46"/>
      <c r="L2241" s="13">
        <f>SUBTOTAL(9,L2239:L2240)</f>
        <v>-1812367.6496666663</v>
      </c>
      <c r="M2241" s="13">
        <f>SUBTOTAL(9,M2239:M2240)</f>
        <v>-1033894.7155690325</v>
      </c>
      <c r="N2241" s="13">
        <f>SUBTOTAL(9,N2239:N2240)</f>
        <v>-778472.93409763381</v>
      </c>
    </row>
    <row r="2242" spans="1:14" ht="11.25" customHeight="1" thickTop="1">
      <c r="A2242" s="24">
        <v>2171</v>
      </c>
      <c r="C2242" s="67"/>
      <c r="H2242" s="46"/>
      <c r="I2242" s="1"/>
      <c r="J2242" s="1"/>
      <c r="K2242" s="46"/>
      <c r="L2242" s="1"/>
      <c r="M2242" s="1"/>
      <c r="N2242" s="1"/>
    </row>
    <row r="2243" spans="1:14" ht="11.65" customHeight="1">
      <c r="A2243" s="24">
        <v>2172</v>
      </c>
      <c r="C2243" s="67">
        <v>25399</v>
      </c>
      <c r="D2243" s="23" t="s">
        <v>569</v>
      </c>
      <c r="H2243" s="46"/>
      <c r="I2243" s="1"/>
      <c r="J2243" s="1"/>
      <c r="K2243" s="46"/>
      <c r="L2243" s="1"/>
      <c r="M2243" s="1"/>
      <c r="N2243" s="1"/>
    </row>
    <row r="2244" spans="1:14" ht="11.65" customHeight="1">
      <c r="A2244" s="24">
        <v>2173</v>
      </c>
      <c r="C2244" s="67"/>
      <c r="F2244" s="67" t="s">
        <v>571</v>
      </c>
      <c r="G2244" s="23" t="s">
        <v>128</v>
      </c>
      <c r="H2244" s="46"/>
      <c r="I2244" s="1">
        <v>-1383281.145</v>
      </c>
      <c r="J2244" s="1">
        <v>-274618.81</v>
      </c>
      <c r="K2244" s="46"/>
      <c r="L2244" s="1">
        <v>-1383281.145</v>
      </c>
      <c r="M2244" s="1">
        <f>L2244-N2244</f>
        <v>-1108662.335</v>
      </c>
      <c r="N2244" s="5">
        <v>-274618.81</v>
      </c>
    </row>
    <row r="2245" spans="1:14" ht="11.65" customHeight="1">
      <c r="A2245" s="24">
        <v>2174</v>
      </c>
      <c r="C2245" s="67"/>
      <c r="F2245" s="67" t="s">
        <v>670</v>
      </c>
      <c r="G2245" s="23" t="s">
        <v>131</v>
      </c>
      <c r="H2245" s="46"/>
      <c r="I2245" s="1">
        <v>0</v>
      </c>
      <c r="J2245" s="1">
        <v>0</v>
      </c>
      <c r="K2245" s="46"/>
      <c r="L2245" s="1">
        <v>0</v>
      </c>
      <c r="M2245" s="1">
        <f>L2245-N2245</f>
        <v>0</v>
      </c>
      <c r="N2245" s="5">
        <v>0</v>
      </c>
    </row>
    <row r="2246" spans="1:14" ht="11.65" customHeight="1">
      <c r="A2246" s="24">
        <v>2175</v>
      </c>
      <c r="C2246" s="67"/>
      <c r="F2246" s="67" t="s">
        <v>571</v>
      </c>
      <c r="G2246" s="23" t="s">
        <v>132</v>
      </c>
      <c r="H2246" s="46"/>
      <c r="I2246" s="1">
        <v>-9988816.8149999995</v>
      </c>
      <c r="J2246" s="1">
        <v>-4310642.0370586487</v>
      </c>
      <c r="K2246" s="46"/>
      <c r="L2246" s="1">
        <v>-9988816.8149999995</v>
      </c>
      <c r="M2246" s="1">
        <f>L2246-N2246</f>
        <v>-5678174.7779413508</v>
      </c>
      <c r="N2246" s="5">
        <v>-4310642.0370586487</v>
      </c>
    </row>
    <row r="2247" spans="1:14" ht="11.65" customHeight="1">
      <c r="A2247" s="24">
        <v>2176</v>
      </c>
      <c r="C2247" s="67"/>
      <c r="F2247" s="67" t="s">
        <v>571</v>
      </c>
      <c r="G2247" s="23" t="s">
        <v>130</v>
      </c>
      <c r="H2247" s="46"/>
      <c r="I2247" s="1">
        <v>-2921822.24</v>
      </c>
      <c r="J2247" s="1">
        <v>-1255021.0397448121</v>
      </c>
      <c r="K2247" s="46"/>
      <c r="L2247" s="1">
        <v>-2921822.24</v>
      </c>
      <c r="M2247" s="1">
        <f>L2247-N2247</f>
        <v>-1666801.2002551882</v>
      </c>
      <c r="N2247" s="5">
        <v>-1255021.0397448121</v>
      </c>
    </row>
    <row r="2248" spans="1:14" ht="11.65" customHeight="1" thickBot="1">
      <c r="A2248" s="24">
        <v>2177</v>
      </c>
      <c r="C2248" s="67"/>
      <c r="H2248" s="46" t="s">
        <v>513</v>
      </c>
      <c r="I2248" s="13">
        <v>-14293920.199999999</v>
      </c>
      <c r="J2248" s="13">
        <v>-5840281.8868034603</v>
      </c>
      <c r="K2248" s="46"/>
      <c r="L2248" s="13">
        <f>SUBTOTAL(9,L2244:L2247)</f>
        <v>-14293920.199999999</v>
      </c>
      <c r="M2248" s="13">
        <f>SUBTOTAL(9,M2244:M2247)</f>
        <v>-8453638.3131965399</v>
      </c>
      <c r="N2248" s="13">
        <f>SUBTOTAL(9,N2244:N2247)</f>
        <v>-5840281.8868034603</v>
      </c>
    </row>
    <row r="2249" spans="1:14" ht="11.65" customHeight="1" thickTop="1">
      <c r="A2249" s="24">
        <v>2178</v>
      </c>
      <c r="C2249" s="67"/>
      <c r="H2249" s="46"/>
      <c r="I2249" s="9"/>
      <c r="J2249" s="9"/>
      <c r="K2249" s="46"/>
      <c r="L2249" s="9"/>
      <c r="M2249" s="1"/>
      <c r="N2249" s="1"/>
    </row>
    <row r="2250" spans="1:14" ht="11.65" customHeight="1">
      <c r="A2250" s="24">
        <v>2179</v>
      </c>
      <c r="C2250" s="67">
        <v>190</v>
      </c>
      <c r="D2250" s="23" t="s">
        <v>570</v>
      </c>
      <c r="H2250" s="46"/>
      <c r="I2250" s="1"/>
      <c r="J2250" s="1"/>
      <c r="K2250" s="46"/>
      <c r="L2250" s="1"/>
      <c r="M2250" s="1"/>
      <c r="N2250" s="1"/>
    </row>
    <row r="2251" spans="1:14" ht="11.65" customHeight="1">
      <c r="A2251" s="24">
        <v>2180</v>
      </c>
      <c r="C2251" s="67"/>
      <c r="F2251" s="67" t="s">
        <v>571</v>
      </c>
      <c r="G2251" s="23" t="s">
        <v>128</v>
      </c>
      <c r="H2251" s="46"/>
      <c r="I2251" s="1">
        <v>13358059</v>
      </c>
      <c r="J2251" s="1">
        <v>9344</v>
      </c>
      <c r="K2251" s="46"/>
      <c r="L2251" s="1">
        <v>26047466.02993422</v>
      </c>
      <c r="M2251" s="1">
        <f t="shared" ref="M2251:M2262" si="41">L2251-N2251</f>
        <v>26203559</v>
      </c>
      <c r="N2251" s="5">
        <v>-156092.97006578004</v>
      </c>
    </row>
    <row r="2252" spans="1:14" ht="11.65" customHeight="1">
      <c r="A2252" s="24">
        <v>2181</v>
      </c>
      <c r="C2252" s="67"/>
      <c r="F2252" s="67" t="s">
        <v>665</v>
      </c>
      <c r="G2252" s="23" t="s">
        <v>129</v>
      </c>
      <c r="H2252" s="46"/>
      <c r="I2252" s="1">
        <v>56350</v>
      </c>
      <c r="J2252" s="1">
        <v>28114.573335577912</v>
      </c>
      <c r="K2252" s="46"/>
      <c r="L2252" s="1">
        <v>28936</v>
      </c>
      <c r="M2252" s="1">
        <f t="shared" si="41"/>
        <v>14499.029387075732</v>
      </c>
      <c r="N2252" s="5">
        <v>14436.970612924268</v>
      </c>
    </row>
    <row r="2253" spans="1:14" ht="11.65" customHeight="1">
      <c r="A2253" s="24">
        <v>2182</v>
      </c>
      <c r="C2253" s="67"/>
      <c r="F2253" s="67" t="s">
        <v>670</v>
      </c>
      <c r="G2253" s="23" t="s">
        <v>131</v>
      </c>
      <c r="H2253" s="46"/>
      <c r="I2253" s="1">
        <v>67178500.5</v>
      </c>
      <c r="J2253" s="1">
        <v>28788409.997366883</v>
      </c>
      <c r="K2253" s="46"/>
      <c r="L2253" s="1">
        <v>80977281.5</v>
      </c>
      <c r="M2253" s="1">
        <f t="shared" si="41"/>
        <v>46251006.384491935</v>
      </c>
      <c r="N2253" s="5">
        <v>34726275.115508065</v>
      </c>
    </row>
    <row r="2254" spans="1:14" ht="11.65" customHeight="1">
      <c r="A2254" s="24">
        <v>2183</v>
      </c>
      <c r="C2254" s="67"/>
      <c r="F2254" s="67" t="s">
        <v>571</v>
      </c>
      <c r="G2254" s="23" t="s">
        <v>133</v>
      </c>
      <c r="H2254" s="46"/>
      <c r="I2254" s="1">
        <v>0</v>
      </c>
      <c r="J2254" s="1">
        <v>0</v>
      </c>
      <c r="K2254" s="46"/>
      <c r="L2254" s="1">
        <v>0</v>
      </c>
      <c r="M2254" s="1">
        <f t="shared" si="41"/>
        <v>0</v>
      </c>
      <c r="N2254" s="5">
        <v>0</v>
      </c>
    </row>
    <row r="2255" spans="1:14" ht="11.65" customHeight="1">
      <c r="A2255" s="24">
        <v>2184</v>
      </c>
      <c r="C2255" s="67"/>
      <c r="F2255" s="67" t="s">
        <v>651</v>
      </c>
      <c r="G2255" s="23" t="s">
        <v>651</v>
      </c>
      <c r="H2255" s="46"/>
      <c r="I2255" s="1">
        <v>0</v>
      </c>
      <c r="J2255" s="1">
        <v>0</v>
      </c>
      <c r="K2255" s="46"/>
      <c r="L2255" s="1">
        <v>0</v>
      </c>
      <c r="M2255" s="1">
        <f>L2255-N2255</f>
        <v>0</v>
      </c>
      <c r="N2255" s="5">
        <v>0</v>
      </c>
    </row>
    <row r="2256" spans="1:14" ht="11.65" customHeight="1">
      <c r="A2256" s="24">
        <v>2185</v>
      </c>
      <c r="C2256" s="67"/>
      <c r="F2256" s="67" t="s">
        <v>571</v>
      </c>
      <c r="G2256" s="23" t="s">
        <v>132</v>
      </c>
      <c r="H2256" s="46"/>
      <c r="I2256" s="1">
        <v>0</v>
      </c>
      <c r="J2256" s="1">
        <v>0</v>
      </c>
      <c r="K2256" s="46"/>
      <c r="L2256" s="1">
        <v>0</v>
      </c>
      <c r="M2256" s="1">
        <f>L2256-N2256</f>
        <v>0</v>
      </c>
      <c r="N2256" s="5">
        <v>0</v>
      </c>
    </row>
    <row r="2257" spans="1:14" ht="11.65" customHeight="1">
      <c r="A2257" s="24">
        <v>2186</v>
      </c>
      <c r="C2257" s="67"/>
      <c r="F2257" s="67" t="s">
        <v>571</v>
      </c>
      <c r="G2257" s="23" t="s">
        <v>132</v>
      </c>
      <c r="H2257" s="46"/>
      <c r="I2257" s="1">
        <v>0</v>
      </c>
      <c r="J2257" s="1">
        <v>0</v>
      </c>
      <c r="K2257" s="46"/>
      <c r="L2257" s="1">
        <v>0</v>
      </c>
      <c r="M2257" s="1">
        <f>L2257-N2257</f>
        <v>0</v>
      </c>
      <c r="N2257" s="5">
        <v>0</v>
      </c>
    </row>
    <row r="2258" spans="1:14" ht="11.65" customHeight="1">
      <c r="A2258" s="24">
        <v>2187</v>
      </c>
      <c r="C2258" s="67"/>
      <c r="F2258" s="67" t="s">
        <v>665</v>
      </c>
      <c r="G2258" s="23" t="s">
        <v>652</v>
      </c>
      <c r="H2258" s="46"/>
      <c r="I2258" s="1">
        <v>3594646</v>
      </c>
      <c r="J2258" s="1">
        <v>1035958.7409373861</v>
      </c>
      <c r="K2258" s="46"/>
      <c r="L2258" s="1">
        <v>5515134</v>
      </c>
      <c r="M2258" s="1">
        <f t="shared" si="41"/>
        <v>3959637.340426913</v>
      </c>
      <c r="N2258" s="5">
        <v>1555496.659573087</v>
      </c>
    </row>
    <row r="2259" spans="1:14" ht="11.65" customHeight="1">
      <c r="A2259" s="24">
        <v>2188</v>
      </c>
      <c r="C2259" s="67"/>
      <c r="F2259" s="67" t="s">
        <v>571</v>
      </c>
      <c r="G2259" s="23" t="s">
        <v>646</v>
      </c>
      <c r="H2259" s="46"/>
      <c r="I2259" s="1">
        <v>1552043.5</v>
      </c>
      <c r="J2259" s="1">
        <v>669220.96071400971</v>
      </c>
      <c r="K2259" s="46"/>
      <c r="L2259" s="1">
        <v>-0.5</v>
      </c>
      <c r="M2259" s="1">
        <f t="shared" si="41"/>
        <v>-0.28440650641750387</v>
      </c>
      <c r="N2259" s="5">
        <v>-0.21559349358249616</v>
      </c>
    </row>
    <row r="2260" spans="1:14" ht="11.65" customHeight="1">
      <c r="A2260" s="24">
        <v>2189</v>
      </c>
      <c r="C2260" s="67"/>
      <c r="F2260" s="67" t="s">
        <v>571</v>
      </c>
      <c r="G2260" s="23" t="s">
        <v>132</v>
      </c>
      <c r="H2260" s="46"/>
      <c r="I2260" s="1">
        <v>39497768</v>
      </c>
      <c r="J2260" s="1">
        <v>17045135.801781137</v>
      </c>
      <c r="K2260" s="46"/>
      <c r="L2260" s="1">
        <v>7372991</v>
      </c>
      <c r="M2260" s="1">
        <f t="shared" si="41"/>
        <v>4191200.2501958567</v>
      </c>
      <c r="N2260" s="5">
        <v>3181790.7498041433</v>
      </c>
    </row>
    <row r="2261" spans="1:14" ht="11.65" customHeight="1">
      <c r="A2261" s="24">
        <v>2190</v>
      </c>
      <c r="C2261" s="67"/>
      <c r="F2261" s="67" t="s">
        <v>571</v>
      </c>
      <c r="G2261" s="23" t="s">
        <v>130</v>
      </c>
      <c r="H2261" s="46"/>
      <c r="I2261" s="1">
        <v>-16080444.35</v>
      </c>
      <c r="J2261" s="1">
        <v>-6907092.3314265646</v>
      </c>
      <c r="K2261" s="46"/>
      <c r="L2261" s="1">
        <v>-13606765.703275004</v>
      </c>
      <c r="M2261" s="1">
        <f t="shared" si="41"/>
        <v>-7762201.647766876</v>
      </c>
      <c r="N2261" s="5">
        <v>-5844564.0555081284</v>
      </c>
    </row>
    <row r="2262" spans="1:14" ht="11.65" customHeight="1">
      <c r="A2262" s="24">
        <v>2191</v>
      </c>
      <c r="C2262" s="67"/>
      <c r="F2262" s="67" t="s">
        <v>660</v>
      </c>
      <c r="G2262" s="23" t="s">
        <v>645</v>
      </c>
      <c r="H2262" s="46"/>
      <c r="I2262" s="1">
        <v>0</v>
      </c>
      <c r="J2262" s="1">
        <v>0</v>
      </c>
      <c r="K2262" s="46"/>
      <c r="L2262" s="1">
        <v>0</v>
      </c>
      <c r="M2262" s="1">
        <f t="shared" si="41"/>
        <v>0</v>
      </c>
      <c r="N2262" s="5">
        <v>0</v>
      </c>
    </row>
    <row r="2263" spans="1:14" ht="11.65" customHeight="1">
      <c r="A2263" s="24">
        <v>2192</v>
      </c>
      <c r="C2263" s="67"/>
      <c r="F2263" s="67" t="s">
        <v>668</v>
      </c>
      <c r="G2263" s="23" t="s">
        <v>248</v>
      </c>
      <c r="H2263" s="46"/>
      <c r="I2263" s="1">
        <v>1248528.5</v>
      </c>
      <c r="J2263" s="1">
        <v>600441.49854760396</v>
      </c>
      <c r="K2263" s="46"/>
      <c r="L2263" s="1">
        <v>806636.5</v>
      </c>
      <c r="M2263" s="1">
        <f>L2263-N2263</f>
        <v>418947.44285412383</v>
      </c>
      <c r="N2263" s="5">
        <v>387689.05714587617</v>
      </c>
    </row>
    <row r="2264" spans="1:14" ht="11.65" customHeight="1">
      <c r="A2264" s="24">
        <v>2193</v>
      </c>
      <c r="C2264" s="67"/>
      <c r="F2264" s="67" t="s">
        <v>571</v>
      </c>
      <c r="G2264" s="23" t="s">
        <v>132</v>
      </c>
      <c r="H2264" s="46"/>
      <c r="I2264" s="1">
        <v>0</v>
      </c>
      <c r="J2264" s="1">
        <v>0</v>
      </c>
      <c r="K2264" s="46"/>
      <c r="L2264" s="1">
        <v>0</v>
      </c>
      <c r="M2264" s="1">
        <f>L2264-N2264</f>
        <v>0</v>
      </c>
      <c r="N2264" s="5">
        <v>0</v>
      </c>
    </row>
    <row r="2265" spans="1:14" ht="11.65" customHeight="1">
      <c r="A2265" s="24">
        <v>2194</v>
      </c>
      <c r="C2265" s="68" t="s">
        <v>572</v>
      </c>
      <c r="H2265" s="69" t="s">
        <v>568</v>
      </c>
      <c r="I2265" s="17">
        <v>110405451.15000001</v>
      </c>
      <c r="J2265" s="17">
        <v>41269533.241256036</v>
      </c>
      <c r="K2265" s="69"/>
      <c r="L2265" s="17">
        <f>SUBTOTAL(9,L2251:L2264)</f>
        <v>107141678.82665922</v>
      </c>
      <c r="M2265" s="17">
        <f>SUBTOTAL(9,M2251:M2264)</f>
        <v>73276647.51518251</v>
      </c>
      <c r="N2265" s="17">
        <f>SUBTOTAL(9,N2251:N2264)</f>
        <v>33865031.311476693</v>
      </c>
    </row>
    <row r="2266" spans="1:14" ht="11.65" customHeight="1">
      <c r="A2266" s="24">
        <v>2195</v>
      </c>
      <c r="C2266" s="67"/>
      <c r="H2266" s="46"/>
      <c r="I2266" s="4"/>
      <c r="J2266" s="4"/>
      <c r="K2266" s="46"/>
      <c r="L2266" s="4"/>
      <c r="M2266" s="1"/>
      <c r="N2266" s="1"/>
    </row>
    <row r="2267" spans="1:14" ht="11.65" customHeight="1">
      <c r="A2267" s="24">
        <v>2196</v>
      </c>
      <c r="C2267" s="67">
        <v>281</v>
      </c>
      <c r="D2267" s="23" t="s">
        <v>570</v>
      </c>
      <c r="H2267" s="46"/>
      <c r="I2267" s="1"/>
      <c r="J2267" s="1"/>
      <c r="K2267" s="46"/>
      <c r="L2267" s="1"/>
      <c r="M2267" s="1"/>
      <c r="N2267" s="1"/>
    </row>
    <row r="2268" spans="1:14" ht="11.65" customHeight="1">
      <c r="A2268" s="24">
        <v>2197</v>
      </c>
      <c r="C2268" s="67"/>
      <c r="F2268" s="67" t="s">
        <v>571</v>
      </c>
      <c r="G2268" s="23" t="s">
        <v>128</v>
      </c>
      <c r="H2268" s="46"/>
      <c r="I2268" s="1">
        <v>0</v>
      </c>
      <c r="J2268" s="1">
        <v>0</v>
      </c>
      <c r="K2268" s="46"/>
      <c r="L2268" s="1">
        <v>0</v>
      </c>
      <c r="M2268" s="1">
        <f>L2268-N2268</f>
        <v>0</v>
      </c>
      <c r="N2268" s="5">
        <v>0</v>
      </c>
    </row>
    <row r="2269" spans="1:14" ht="11.65" customHeight="1">
      <c r="A2269" s="24">
        <v>2198</v>
      </c>
      <c r="C2269" s="67"/>
      <c r="F2269" s="67" t="s">
        <v>666</v>
      </c>
      <c r="G2269" s="23" t="s">
        <v>132</v>
      </c>
      <c r="H2269" s="46"/>
      <c r="I2269" s="1">
        <v>-65360835</v>
      </c>
      <c r="J2269" s="1">
        <v>-28206259.875059508</v>
      </c>
      <c r="K2269" s="46"/>
      <c r="L2269" s="1">
        <v>0</v>
      </c>
      <c r="M2269" s="1">
        <f>L2269-N2269</f>
        <v>0</v>
      </c>
      <c r="N2269" s="5">
        <v>0</v>
      </c>
    </row>
    <row r="2270" spans="1:14" ht="11.65" customHeight="1">
      <c r="A2270" s="24">
        <v>2199</v>
      </c>
      <c r="C2270" s="67"/>
      <c r="F2270" s="67" t="s">
        <v>669</v>
      </c>
      <c r="G2270" s="23" t="s">
        <v>132</v>
      </c>
      <c r="H2270" s="46"/>
      <c r="I2270" s="1">
        <v>0</v>
      </c>
      <c r="J2270" s="1">
        <v>0</v>
      </c>
      <c r="K2270" s="46"/>
      <c r="L2270" s="1">
        <v>0</v>
      </c>
      <c r="M2270" s="1">
        <f>L2270-N2270</f>
        <v>0</v>
      </c>
      <c r="N2270" s="5">
        <v>0</v>
      </c>
    </row>
    <row r="2271" spans="1:14" ht="11.65" customHeight="1">
      <c r="A2271" s="24">
        <v>2200</v>
      </c>
      <c r="C2271" s="67"/>
      <c r="H2271" s="46" t="s">
        <v>568</v>
      </c>
      <c r="I2271" s="6">
        <v>-65360835</v>
      </c>
      <c r="J2271" s="6">
        <v>-28206259.875059508</v>
      </c>
      <c r="K2271" s="46"/>
      <c r="L2271" s="6">
        <f>SUBTOTAL(9,L2268:L2270)</f>
        <v>0</v>
      </c>
      <c r="M2271" s="6">
        <f>SUBTOTAL(9,M2268:M2270)</f>
        <v>0</v>
      </c>
      <c r="N2271" s="6">
        <f>SUBTOTAL(9,N2268:N2270)</f>
        <v>0</v>
      </c>
    </row>
    <row r="2272" spans="1:14" ht="11.65" customHeight="1">
      <c r="A2272" s="24">
        <v>2201</v>
      </c>
      <c r="C2272" s="67"/>
      <c r="H2272" s="46"/>
      <c r="I2272" s="1"/>
      <c r="J2272" s="1"/>
      <c r="K2272" s="46"/>
      <c r="L2272" s="1"/>
      <c r="M2272" s="1"/>
      <c r="N2272" s="1"/>
    </row>
    <row r="2273" spans="1:14" ht="11.65" customHeight="1">
      <c r="A2273" s="24">
        <v>2202</v>
      </c>
      <c r="C2273" s="67">
        <v>282</v>
      </c>
      <c r="D2273" s="23" t="s">
        <v>573</v>
      </c>
      <c r="H2273" s="46"/>
      <c r="I2273" s="1"/>
      <c r="J2273" s="1"/>
      <c r="K2273" s="46"/>
      <c r="L2273" s="1"/>
      <c r="M2273" s="1"/>
      <c r="N2273" s="1"/>
    </row>
    <row r="2274" spans="1:14" ht="11.65" customHeight="1">
      <c r="A2274" s="24">
        <v>2203</v>
      </c>
      <c r="C2274" s="67"/>
      <c r="F2274" s="67" t="s">
        <v>488</v>
      </c>
      <c r="G2274" s="23" t="s">
        <v>128</v>
      </c>
      <c r="H2274" s="46"/>
      <c r="I2274" s="1">
        <v>0</v>
      </c>
      <c r="J2274" s="1">
        <v>0</v>
      </c>
      <c r="K2274" s="46"/>
      <c r="L2274" s="1">
        <v>-3609638326.3076925</v>
      </c>
      <c r="M2274" s="1">
        <f t="shared" ref="M2274:M2288" si="42">L2274-N2274</f>
        <v>-2061020583.0000002</v>
      </c>
      <c r="N2274" s="5">
        <v>-1548617743.3076923</v>
      </c>
    </row>
    <row r="2275" spans="1:14" ht="11.65" customHeight="1">
      <c r="A2275" s="24">
        <v>2204</v>
      </c>
      <c r="C2275" s="67"/>
      <c r="F2275" s="67" t="s">
        <v>671</v>
      </c>
      <c r="G2275" s="23" t="s">
        <v>647</v>
      </c>
      <c r="H2275" s="46"/>
      <c r="I2275" s="1">
        <v>-2706714181.5</v>
      </c>
      <c r="J2275" s="1">
        <v>-1160591576.6065772</v>
      </c>
      <c r="K2275" s="46"/>
      <c r="L2275" s="1">
        <v>2.5</v>
      </c>
      <c r="M2275" s="1">
        <f t="shared" si="42"/>
        <v>1.4280438395203925</v>
      </c>
      <c r="N2275" s="5">
        <v>1.0719561604796075</v>
      </c>
    </row>
    <row r="2276" spans="1:14" ht="11.65" customHeight="1">
      <c r="A2276" s="24">
        <v>2205</v>
      </c>
      <c r="C2276" s="67"/>
      <c r="F2276" s="67" t="s">
        <v>666</v>
      </c>
      <c r="G2276" s="23" t="s">
        <v>645</v>
      </c>
      <c r="H2276" s="46"/>
      <c r="I2276" s="1">
        <v>0</v>
      </c>
      <c r="J2276" s="1">
        <v>0</v>
      </c>
      <c r="K2276" s="46"/>
      <c r="L2276" s="1">
        <v>0</v>
      </c>
      <c r="M2276" s="1">
        <f t="shared" si="42"/>
        <v>0</v>
      </c>
      <c r="N2276" s="5">
        <v>0</v>
      </c>
    </row>
    <row r="2277" spans="1:14" ht="11.65" customHeight="1">
      <c r="A2277" s="24">
        <v>2206</v>
      </c>
      <c r="C2277" s="67"/>
      <c r="F2277" s="67" t="s">
        <v>670</v>
      </c>
      <c r="G2277" s="23" t="s">
        <v>131</v>
      </c>
      <c r="H2277" s="46"/>
      <c r="I2277" s="1">
        <v>13906161</v>
      </c>
      <c r="J2277" s="1">
        <v>5959291.4604783934</v>
      </c>
      <c r="K2277" s="46"/>
      <c r="L2277" s="1">
        <v>23089876.461538464</v>
      </c>
      <c r="M2277" s="1">
        <f t="shared" si="42"/>
        <v>13188020.193537191</v>
      </c>
      <c r="N2277" s="5">
        <v>9901856.2680012733</v>
      </c>
    </row>
    <row r="2278" spans="1:14" ht="11.65" customHeight="1">
      <c r="A2278" s="24">
        <v>2207</v>
      </c>
      <c r="C2278" s="67"/>
      <c r="F2278" s="67" t="s">
        <v>660</v>
      </c>
      <c r="G2278" s="23" t="s">
        <v>644</v>
      </c>
      <c r="H2278" s="46"/>
      <c r="I2278" s="1">
        <v>0</v>
      </c>
      <c r="J2278" s="1">
        <v>0</v>
      </c>
      <c r="K2278" s="46"/>
      <c r="L2278" s="1">
        <v>0</v>
      </c>
      <c r="M2278" s="1">
        <f t="shared" si="42"/>
        <v>0</v>
      </c>
      <c r="N2278" s="5">
        <v>0</v>
      </c>
    </row>
    <row r="2279" spans="1:14" ht="11.65" customHeight="1">
      <c r="A2279" s="24">
        <v>2208</v>
      </c>
      <c r="C2279" s="67"/>
      <c r="F2279" s="67" t="s">
        <v>668</v>
      </c>
      <c r="G2279" s="23" t="s">
        <v>648</v>
      </c>
      <c r="H2279" s="46"/>
      <c r="I2279" s="1">
        <v>0</v>
      </c>
      <c r="J2279" s="1">
        <v>0</v>
      </c>
      <c r="K2279" s="46"/>
      <c r="L2279" s="1">
        <v>0</v>
      </c>
      <c r="M2279" s="1">
        <f t="shared" si="42"/>
        <v>0</v>
      </c>
      <c r="N2279" s="5">
        <v>0</v>
      </c>
    </row>
    <row r="2280" spans="1:14" ht="11.65" customHeight="1">
      <c r="A2280" s="24">
        <v>2209</v>
      </c>
      <c r="C2280" s="67"/>
      <c r="F2280" s="67" t="s">
        <v>571</v>
      </c>
      <c r="G2280" s="23" t="s">
        <v>248</v>
      </c>
      <c r="H2280" s="46"/>
      <c r="I2280" s="1">
        <v>0</v>
      </c>
      <c r="J2280" s="1">
        <v>0</v>
      </c>
      <c r="K2280" s="46"/>
      <c r="L2280" s="1">
        <v>0</v>
      </c>
      <c r="M2280" s="1">
        <f t="shared" si="42"/>
        <v>0</v>
      </c>
      <c r="N2280" s="5">
        <v>0</v>
      </c>
    </row>
    <row r="2281" spans="1:14" ht="11.65" customHeight="1">
      <c r="A2281" s="24">
        <v>2210</v>
      </c>
      <c r="C2281" s="67"/>
      <c r="F2281" s="67" t="s">
        <v>488</v>
      </c>
      <c r="G2281" s="23" t="s">
        <v>649</v>
      </c>
      <c r="H2281" s="46"/>
      <c r="I2281" s="1">
        <v>0</v>
      </c>
      <c r="J2281" s="1">
        <v>0</v>
      </c>
      <c r="K2281" s="46"/>
      <c r="L2281" s="1">
        <v>0</v>
      </c>
      <c r="M2281" s="1">
        <f t="shared" si="42"/>
        <v>0</v>
      </c>
      <c r="N2281" s="5">
        <v>0</v>
      </c>
    </row>
    <row r="2282" spans="1:14" ht="11.65" customHeight="1">
      <c r="A2282" s="24">
        <v>2211</v>
      </c>
      <c r="C2282" s="67"/>
      <c r="F2282" s="67" t="s">
        <v>650</v>
      </c>
      <c r="G2282" s="23" t="s">
        <v>650</v>
      </c>
      <c r="H2282" s="46"/>
      <c r="I2282" s="1">
        <v>0</v>
      </c>
      <c r="J2282" s="1">
        <v>0</v>
      </c>
      <c r="K2282" s="46"/>
      <c r="L2282" s="1">
        <v>0</v>
      </c>
      <c r="M2282" s="1">
        <f t="shared" si="42"/>
        <v>0</v>
      </c>
      <c r="N2282" s="5">
        <v>0</v>
      </c>
    </row>
    <row r="2283" spans="1:14" ht="11.65" customHeight="1">
      <c r="A2283" s="24">
        <v>2212</v>
      </c>
      <c r="C2283" s="67"/>
      <c r="F2283" s="67" t="s">
        <v>571</v>
      </c>
      <c r="G2283" s="23" t="s">
        <v>133</v>
      </c>
      <c r="H2283" s="46"/>
      <c r="I2283" s="1">
        <v>0</v>
      </c>
      <c r="J2283" s="1">
        <v>0</v>
      </c>
      <c r="K2283" s="46"/>
      <c r="L2283" s="1">
        <v>0</v>
      </c>
      <c r="M2283" s="1">
        <f t="shared" si="42"/>
        <v>0</v>
      </c>
      <c r="N2283" s="5">
        <v>0</v>
      </c>
    </row>
    <row r="2284" spans="1:14" ht="11.65" customHeight="1">
      <c r="A2284" s="24">
        <v>2213</v>
      </c>
      <c r="C2284" s="67"/>
      <c r="F2284" s="67" t="s">
        <v>666</v>
      </c>
      <c r="G2284" s="23" t="s">
        <v>651</v>
      </c>
      <c r="H2284" s="46"/>
      <c r="I2284" s="1">
        <v>0</v>
      </c>
      <c r="J2284" s="1">
        <v>0</v>
      </c>
      <c r="K2284" s="46"/>
      <c r="L2284" s="1">
        <v>0</v>
      </c>
      <c r="M2284" s="1">
        <f>L2284-N2284</f>
        <v>0</v>
      </c>
      <c r="N2284" s="5">
        <v>0</v>
      </c>
    </row>
    <row r="2285" spans="1:14" ht="11.65" customHeight="1">
      <c r="A2285" s="24">
        <v>2214</v>
      </c>
      <c r="C2285" s="67"/>
      <c r="F2285" s="67" t="s">
        <v>665</v>
      </c>
      <c r="G2285" s="23" t="s">
        <v>129</v>
      </c>
      <c r="H2285" s="46"/>
      <c r="I2285" s="1">
        <v>0</v>
      </c>
      <c r="J2285" s="1">
        <v>0</v>
      </c>
      <c r="K2285" s="46"/>
      <c r="L2285" s="1">
        <v>-495600.38461538462</v>
      </c>
      <c r="M2285" s="1">
        <f>L2285-N2285</f>
        <v>-248331.64711032959</v>
      </c>
      <c r="N2285" s="5">
        <v>-247268.73750505503</v>
      </c>
    </row>
    <row r="2286" spans="1:14" ht="11.65" customHeight="1">
      <c r="A2286" s="24">
        <v>2215</v>
      </c>
      <c r="C2286" s="67"/>
      <c r="F2286" s="67" t="s">
        <v>571</v>
      </c>
      <c r="G2286" s="23" t="s">
        <v>132</v>
      </c>
      <c r="H2286" s="46"/>
      <c r="I2286" s="1">
        <v>0</v>
      </c>
      <c r="J2286" s="1">
        <v>0</v>
      </c>
      <c r="K2286" s="46"/>
      <c r="L2286" s="1">
        <v>0</v>
      </c>
      <c r="M2286" s="1">
        <f t="shared" si="42"/>
        <v>0</v>
      </c>
      <c r="N2286" s="5">
        <v>0</v>
      </c>
    </row>
    <row r="2287" spans="1:14" ht="11.65" customHeight="1">
      <c r="A2287" s="24">
        <v>2216</v>
      </c>
      <c r="C2287" s="67"/>
      <c r="F2287" s="67" t="s">
        <v>571</v>
      </c>
      <c r="G2287" s="23" t="s">
        <v>130</v>
      </c>
      <c r="H2287" s="46"/>
      <c r="I2287" s="1">
        <v>-5796335</v>
      </c>
      <c r="J2287" s="1">
        <v>-2489721.0647589723</v>
      </c>
      <c r="K2287" s="46"/>
      <c r="L2287" s="1">
        <v>-3785110.615384615</v>
      </c>
      <c r="M2287" s="1">
        <f t="shared" si="42"/>
        <v>-2159278.1485644826</v>
      </c>
      <c r="N2287" s="5">
        <v>-1625832.4668201325</v>
      </c>
    </row>
    <row r="2288" spans="1:14" ht="11.65" customHeight="1">
      <c r="A2288" s="24">
        <v>2217</v>
      </c>
      <c r="C2288" s="67"/>
      <c r="F2288" s="67" t="s">
        <v>571</v>
      </c>
      <c r="G2288" s="23" t="s">
        <v>132</v>
      </c>
      <c r="H2288" s="46"/>
      <c r="I2288" s="1">
        <v>-5201451.5</v>
      </c>
      <c r="J2288" s="1">
        <v>-2244669.8047311986</v>
      </c>
      <c r="K2288" s="46"/>
      <c r="L2288" s="1">
        <v>6268948.4999999963</v>
      </c>
      <c r="M2288" s="1">
        <f t="shared" si="42"/>
        <v>3563603.7697136654</v>
      </c>
      <c r="N2288" s="5">
        <v>2705344.7302863309</v>
      </c>
    </row>
    <row r="2289" spans="1:14" ht="11.65" customHeight="1">
      <c r="A2289" s="24">
        <v>2218</v>
      </c>
      <c r="C2289" s="67"/>
      <c r="H2289" s="46" t="s">
        <v>568</v>
      </c>
      <c r="I2289" s="6">
        <v>-2703805807</v>
      </c>
      <c r="J2289" s="6">
        <v>-1159366676.015589</v>
      </c>
      <c r="K2289" s="46"/>
      <c r="L2289" s="6">
        <f>SUBTOTAL(9,L2274:L2288)</f>
        <v>-3584560209.8461542</v>
      </c>
      <c r="M2289" s="6">
        <f>SUBTOTAL(9,M2274:M2288)</f>
        <v>-2046676567.4043803</v>
      </c>
      <c r="N2289" s="6">
        <f>SUBTOTAL(9,N2274:N2288)</f>
        <v>-1537883642.4417737</v>
      </c>
    </row>
    <row r="2290" spans="1:14" ht="11.65" customHeight="1">
      <c r="A2290" s="24">
        <v>2219</v>
      </c>
      <c r="C2290" s="67"/>
      <c r="H2290" s="46"/>
      <c r="I2290" s="1"/>
      <c r="J2290" s="1"/>
      <c r="K2290" s="46"/>
      <c r="L2290" s="1"/>
      <c r="M2290" s="1"/>
      <c r="N2290" s="1"/>
    </row>
    <row r="2291" spans="1:14" ht="11.65" customHeight="1">
      <c r="A2291" s="24">
        <v>2220</v>
      </c>
      <c r="C2291" s="67">
        <v>283</v>
      </c>
      <c r="D2291" s="23" t="s">
        <v>573</v>
      </c>
      <c r="H2291" s="46"/>
      <c r="I2291" s="1"/>
      <c r="J2291" s="1"/>
      <c r="K2291" s="46"/>
      <c r="L2291" s="1"/>
      <c r="M2291" s="1"/>
      <c r="N2291" s="1"/>
    </row>
    <row r="2292" spans="1:14" ht="11.65" customHeight="1">
      <c r="A2292" s="24">
        <v>2221</v>
      </c>
      <c r="C2292" s="67"/>
      <c r="F2292" s="67" t="s">
        <v>488</v>
      </c>
      <c r="G2292" s="23" t="s">
        <v>128</v>
      </c>
      <c r="H2292" s="46"/>
      <c r="I2292" s="1">
        <v>-40517936.700000003</v>
      </c>
      <c r="J2292" s="1">
        <v>269150.5</v>
      </c>
      <c r="K2292" s="46"/>
      <c r="L2292" s="1">
        <v>-76366103.699999988</v>
      </c>
      <c r="M2292" s="1">
        <f>L2292-N2292</f>
        <v>-74728992.199999988</v>
      </c>
      <c r="N2292" s="5">
        <v>-1637111.5</v>
      </c>
    </row>
    <row r="2293" spans="1:14" ht="11.65" customHeight="1">
      <c r="A2293" s="24">
        <v>2222</v>
      </c>
      <c r="C2293" s="67"/>
      <c r="F2293" s="67" t="s">
        <v>571</v>
      </c>
      <c r="G2293" s="23" t="s">
        <v>132</v>
      </c>
      <c r="H2293" s="46"/>
      <c r="I2293" s="1">
        <v>-7908723</v>
      </c>
      <c r="J2293" s="1">
        <v>-3412984.1856803126</v>
      </c>
      <c r="K2293" s="46"/>
      <c r="L2293" s="1">
        <v>-1966471</v>
      </c>
      <c r="M2293" s="1">
        <f t="shared" ref="M2293:M2298" si="43">L2293-N2293</f>
        <v>-1117846.7120335419</v>
      </c>
      <c r="N2293" s="5">
        <v>-848624.28796645801</v>
      </c>
    </row>
    <row r="2294" spans="1:14" ht="11.65" customHeight="1">
      <c r="A2294" s="24">
        <v>2223</v>
      </c>
      <c r="C2294" s="67"/>
      <c r="F2294" s="67" t="s">
        <v>571</v>
      </c>
      <c r="G2294" s="23" t="s">
        <v>130</v>
      </c>
      <c r="H2294" s="46"/>
      <c r="I2294" s="1">
        <v>-9114957.1500000004</v>
      </c>
      <c r="J2294" s="1">
        <v>-3915181.0274475864</v>
      </c>
      <c r="K2294" s="46"/>
      <c r="L2294" s="1">
        <v>-15145531.15</v>
      </c>
      <c r="M2294" s="1">
        <f t="shared" si="43"/>
        <v>-8640015.5196718387</v>
      </c>
      <c r="N2294" s="5">
        <v>-6505515.6303281607</v>
      </c>
    </row>
    <row r="2295" spans="1:14" ht="11.65" customHeight="1">
      <c r="A2295" s="24">
        <v>2224</v>
      </c>
      <c r="C2295" s="67"/>
      <c r="F2295" s="67" t="s">
        <v>670</v>
      </c>
      <c r="G2295" s="23" t="s">
        <v>131</v>
      </c>
      <c r="H2295" s="46"/>
      <c r="I2295" s="1">
        <v>-9446373.5</v>
      </c>
      <c r="J2295" s="1">
        <v>-4048111.6917199069</v>
      </c>
      <c r="K2295" s="46"/>
      <c r="L2295" s="1">
        <v>-9931870.5</v>
      </c>
      <c r="M2295" s="1">
        <f t="shared" si="43"/>
        <v>-5672689.88778596</v>
      </c>
      <c r="N2295" s="5">
        <v>-4259180.61221404</v>
      </c>
    </row>
    <row r="2296" spans="1:14" ht="11.65" customHeight="1">
      <c r="A2296" s="24">
        <v>2225</v>
      </c>
      <c r="C2296" s="67"/>
      <c r="F2296" s="67" t="s">
        <v>488</v>
      </c>
      <c r="G2296" s="23" t="s">
        <v>644</v>
      </c>
      <c r="H2296" s="46"/>
      <c r="I2296" s="1">
        <v>-6573065.5</v>
      </c>
      <c r="J2296" s="1">
        <v>-2816795.5989661813</v>
      </c>
      <c r="K2296" s="46"/>
      <c r="L2296" s="1">
        <v>-5821396.5</v>
      </c>
      <c r="M2296" s="1">
        <f t="shared" si="43"/>
        <v>-3324950.426844832</v>
      </c>
      <c r="N2296" s="5">
        <v>-2496446.073155168</v>
      </c>
    </row>
    <row r="2297" spans="1:14" ht="11.65" customHeight="1">
      <c r="A2297" s="24">
        <v>2226</v>
      </c>
      <c r="C2297" s="67"/>
      <c r="F2297" s="67" t="s">
        <v>660</v>
      </c>
      <c r="G2297" s="23" t="s">
        <v>645</v>
      </c>
      <c r="H2297" s="46"/>
      <c r="I2297" s="1">
        <v>-4786534</v>
      </c>
      <c r="J2297" s="1">
        <v>-2110836.2423442295</v>
      </c>
      <c r="K2297" s="46"/>
      <c r="L2297" s="1">
        <v>-3672481</v>
      </c>
      <c r="M2297" s="1">
        <f t="shared" si="43"/>
        <v>-2053288.2506436426</v>
      </c>
      <c r="N2297" s="5">
        <v>-1619192.7493563574</v>
      </c>
    </row>
    <row r="2298" spans="1:14" ht="11.65" customHeight="1">
      <c r="A2298" s="24">
        <v>2227</v>
      </c>
      <c r="C2298" s="67"/>
      <c r="F2298" s="67" t="s">
        <v>571</v>
      </c>
      <c r="G2298" s="23" t="s">
        <v>646</v>
      </c>
      <c r="H2298" s="46"/>
      <c r="I2298" s="1">
        <v>0</v>
      </c>
      <c r="J2298" s="1">
        <v>0</v>
      </c>
      <c r="K2298" s="46"/>
      <c r="L2298" s="1">
        <v>0</v>
      </c>
      <c r="M2298" s="1">
        <f t="shared" si="43"/>
        <v>0</v>
      </c>
      <c r="N2298" s="5">
        <v>0</v>
      </c>
    </row>
    <row r="2299" spans="1:14" ht="11.65" customHeight="1">
      <c r="A2299" s="24">
        <v>2228</v>
      </c>
      <c r="C2299" s="67"/>
      <c r="F2299" s="67" t="s">
        <v>571</v>
      </c>
      <c r="G2299" s="23" t="s">
        <v>132</v>
      </c>
      <c r="H2299" s="46"/>
      <c r="I2299" s="1">
        <v>0</v>
      </c>
      <c r="J2299" s="1">
        <v>0</v>
      </c>
      <c r="K2299" s="46"/>
      <c r="L2299" s="1">
        <v>0</v>
      </c>
      <c r="M2299" s="1">
        <f>L2299-N2299</f>
        <v>0</v>
      </c>
      <c r="N2299" s="5">
        <v>0</v>
      </c>
    </row>
    <row r="2300" spans="1:14" ht="11.65" customHeight="1">
      <c r="A2300" s="24">
        <v>2229</v>
      </c>
      <c r="C2300" s="67"/>
      <c r="F2300" s="67" t="s">
        <v>571</v>
      </c>
      <c r="G2300" s="23" t="s">
        <v>206</v>
      </c>
      <c r="H2300" s="46"/>
      <c r="I2300" s="1">
        <v>-3017299</v>
      </c>
      <c r="J2300" s="1">
        <v>-1306504.9151212322</v>
      </c>
      <c r="K2300" s="46"/>
      <c r="L2300" s="1">
        <v>-1987867.5</v>
      </c>
      <c r="M2300" s="1">
        <f>L2300-N2300</f>
        <v>-1127111.3537381426</v>
      </c>
      <c r="N2300" s="5">
        <v>-860756.14626185747</v>
      </c>
    </row>
    <row r="2301" spans="1:14" ht="11.65" customHeight="1">
      <c r="A2301" s="24">
        <v>2230</v>
      </c>
      <c r="C2301" s="67"/>
      <c r="F2301" s="67" t="s">
        <v>571</v>
      </c>
      <c r="G2301" s="23" t="s">
        <v>132</v>
      </c>
      <c r="H2301" s="46"/>
      <c r="I2301" s="1">
        <v>0</v>
      </c>
      <c r="J2301" s="1">
        <v>0</v>
      </c>
      <c r="K2301" s="46"/>
      <c r="L2301" s="1">
        <v>0</v>
      </c>
      <c r="M2301" s="1">
        <f>L2301-N2301</f>
        <v>0</v>
      </c>
      <c r="N2301" s="5">
        <v>0</v>
      </c>
    </row>
    <row r="2302" spans="1:14" ht="11.65" customHeight="1">
      <c r="A2302" s="24">
        <v>2231</v>
      </c>
      <c r="C2302" s="67"/>
      <c r="H2302" s="46" t="s">
        <v>568</v>
      </c>
      <c r="I2302" s="6">
        <v>-81364888.849999994</v>
      </c>
      <c r="J2302" s="6">
        <v>-17341263.161279447</v>
      </c>
      <c r="K2302" s="46"/>
      <c r="L2302" s="6">
        <f>SUBTOTAL(9,L2292:L2301)</f>
        <v>-114891721.34999999</v>
      </c>
      <c r="M2302" s="6">
        <f>SUBTOTAL(9,M2292:M2301)</f>
        <v>-96664894.350717947</v>
      </c>
      <c r="N2302" s="6">
        <f>SUBTOTAL(9,N2292:N2301)</f>
        <v>-18226826.99928204</v>
      </c>
    </row>
    <row r="2303" spans="1:14" ht="11.65" customHeight="1">
      <c r="A2303" s="24">
        <v>2232</v>
      </c>
      <c r="C2303" s="67"/>
      <c r="H2303" s="46"/>
      <c r="I2303" s="1"/>
      <c r="J2303" s="1"/>
      <c r="K2303" s="46"/>
      <c r="L2303" s="1"/>
      <c r="M2303" s="1"/>
      <c r="N2303" s="1"/>
    </row>
    <row r="2304" spans="1:14" ht="11.65" customHeight="1" thickBot="1">
      <c r="A2304" s="24">
        <v>2233</v>
      </c>
      <c r="C2304" s="68" t="s">
        <v>574</v>
      </c>
      <c r="H2304" s="69" t="s">
        <v>568</v>
      </c>
      <c r="I2304" s="8">
        <v>-2740126079.6999998</v>
      </c>
      <c r="J2304" s="8">
        <v>-1163644665.810672</v>
      </c>
      <c r="K2304" s="69"/>
      <c r="L2304" s="8">
        <f>SUBTOTAL(9,L2251:L2302)</f>
        <v>-3592310252.3694949</v>
      </c>
      <c r="M2304" s="8">
        <f>SUBTOTAL(9,M2251:M2302)</f>
        <v>-2070064814.2399158</v>
      </c>
      <c r="N2304" s="8">
        <f>SUBTOTAL(9,N2251:N2302)</f>
        <v>-1522245438.1295791</v>
      </c>
    </row>
    <row r="2305" spans="1:14" ht="11.65" customHeight="1" thickTop="1">
      <c r="A2305" s="24">
        <v>2234</v>
      </c>
      <c r="C2305" s="67">
        <v>255</v>
      </c>
      <c r="D2305" s="23" t="s">
        <v>575</v>
      </c>
      <c r="H2305" s="46"/>
      <c r="I2305" s="1"/>
      <c r="J2305" s="1"/>
      <c r="K2305" s="46"/>
      <c r="L2305" s="1"/>
      <c r="M2305" s="1"/>
      <c r="N2305" s="1"/>
    </row>
    <row r="2306" spans="1:14" ht="11.65" customHeight="1">
      <c r="A2306" s="24">
        <v>2235</v>
      </c>
      <c r="C2306" s="67"/>
      <c r="F2306" s="67" t="s">
        <v>660</v>
      </c>
      <c r="G2306" s="23" t="s">
        <v>128</v>
      </c>
      <c r="H2306" s="46"/>
      <c r="I2306" s="1">
        <v>0</v>
      </c>
      <c r="J2306" s="1">
        <v>0</v>
      </c>
      <c r="K2306" s="46"/>
      <c r="L2306" s="1">
        <v>0</v>
      </c>
      <c r="M2306" s="1">
        <f t="shared" ref="M2306:M2313" si="44">L2306-N2306</f>
        <v>0</v>
      </c>
      <c r="N2306" s="5">
        <v>0</v>
      </c>
    </row>
    <row r="2307" spans="1:14" ht="11.65" customHeight="1">
      <c r="A2307" s="24">
        <v>2236</v>
      </c>
      <c r="C2307" s="67"/>
      <c r="F2307" s="67" t="s">
        <v>660</v>
      </c>
      <c r="G2307" s="23" t="s">
        <v>638</v>
      </c>
      <c r="H2307" s="46"/>
      <c r="I2307" s="1">
        <v>-1163513</v>
      </c>
      <c r="J2307" s="1">
        <v>0</v>
      </c>
      <c r="K2307" s="46"/>
      <c r="L2307" s="1">
        <v>-460563</v>
      </c>
      <c r="M2307" s="1">
        <f t="shared" si="44"/>
        <v>-460563</v>
      </c>
      <c r="N2307" s="5">
        <v>0</v>
      </c>
    </row>
    <row r="2308" spans="1:14" ht="11.65" customHeight="1">
      <c r="A2308" s="24">
        <v>2237</v>
      </c>
      <c r="C2308" s="67"/>
      <c r="F2308" s="67" t="s">
        <v>660</v>
      </c>
      <c r="G2308" s="23" t="s">
        <v>639</v>
      </c>
      <c r="H2308" s="46"/>
      <c r="I2308" s="1">
        <v>-2365510</v>
      </c>
      <c r="J2308" s="1">
        <v>0</v>
      </c>
      <c r="K2308" s="46"/>
      <c r="L2308" s="1">
        <v>-1403977</v>
      </c>
      <c r="M2308" s="1">
        <f t="shared" si="44"/>
        <v>-1403977</v>
      </c>
      <c r="N2308" s="5">
        <v>0</v>
      </c>
    </row>
    <row r="2309" spans="1:14" ht="11.65" customHeight="1">
      <c r="A2309" s="24">
        <v>2238</v>
      </c>
      <c r="C2309" s="67"/>
      <c r="F2309" s="67" t="s">
        <v>660</v>
      </c>
      <c r="G2309" s="23" t="s">
        <v>640</v>
      </c>
      <c r="H2309" s="46"/>
      <c r="I2309" s="1">
        <v>-1233135</v>
      </c>
      <c r="J2309" s="1">
        <v>0</v>
      </c>
      <c r="K2309" s="46"/>
      <c r="L2309" s="1">
        <v>-883751</v>
      </c>
      <c r="M2309" s="1">
        <f t="shared" si="44"/>
        <v>-883751</v>
      </c>
      <c r="N2309" s="5">
        <v>0</v>
      </c>
    </row>
    <row r="2310" spans="1:14" ht="11.65" customHeight="1">
      <c r="A2310" s="24">
        <v>2239</v>
      </c>
      <c r="C2310" s="67"/>
      <c r="F2310" s="67" t="s">
        <v>660</v>
      </c>
      <c r="G2310" s="23" t="s">
        <v>641</v>
      </c>
      <c r="H2310" s="46"/>
      <c r="I2310" s="1">
        <v>-192618</v>
      </c>
      <c r="J2310" s="1">
        <v>0</v>
      </c>
      <c r="K2310" s="46"/>
      <c r="L2310" s="1">
        <v>-150645</v>
      </c>
      <c r="M2310" s="1">
        <f t="shared" si="44"/>
        <v>-150645</v>
      </c>
      <c r="N2310" s="5">
        <v>0</v>
      </c>
    </row>
    <row r="2311" spans="1:14" ht="11.65" customHeight="1">
      <c r="A2311" s="24">
        <v>2240</v>
      </c>
      <c r="C2311" s="67"/>
      <c r="F2311" s="67" t="s">
        <v>660</v>
      </c>
      <c r="G2311" s="23" t="s">
        <v>642</v>
      </c>
      <c r="H2311" s="46"/>
      <c r="I2311" s="1">
        <v>-427864</v>
      </c>
      <c r="J2311" s="1">
        <v>0</v>
      </c>
      <c r="K2311" s="46"/>
      <c r="L2311" s="1">
        <v>-344411</v>
      </c>
      <c r="M2311" s="1">
        <f t="shared" si="44"/>
        <v>-344411</v>
      </c>
      <c r="N2311" s="5">
        <v>0</v>
      </c>
    </row>
    <row r="2312" spans="1:14" ht="11.65" customHeight="1">
      <c r="A2312" s="24">
        <v>2241</v>
      </c>
      <c r="C2312" s="67"/>
      <c r="F2312" s="67" t="s">
        <v>660</v>
      </c>
      <c r="G2312" s="23" t="s">
        <v>643</v>
      </c>
      <c r="H2312" s="46"/>
      <c r="I2312" s="1">
        <v>-287130</v>
      </c>
      <c r="J2312" s="1">
        <v>-134765.90115000002</v>
      </c>
      <c r="K2312" s="46"/>
      <c r="L2312" s="1">
        <v>-246364</v>
      </c>
      <c r="M2312" s="1">
        <f t="shared" si="44"/>
        <v>-130731.82478</v>
      </c>
      <c r="N2312" s="5">
        <v>-115632.17522</v>
      </c>
    </row>
    <row r="2313" spans="1:14" ht="11.65" customHeight="1">
      <c r="A2313" s="24">
        <v>2242</v>
      </c>
      <c r="C2313" s="67"/>
      <c r="F2313" s="67" t="s">
        <v>660</v>
      </c>
      <c r="G2313" s="23" t="s">
        <v>211</v>
      </c>
      <c r="H2313" s="46"/>
      <c r="I2313" s="1">
        <v>0</v>
      </c>
      <c r="J2313" s="1">
        <v>0</v>
      </c>
      <c r="K2313" s="46"/>
      <c r="L2313" s="1">
        <v>0</v>
      </c>
      <c r="M2313" s="1">
        <f t="shared" si="44"/>
        <v>0</v>
      </c>
      <c r="N2313" s="5">
        <v>0</v>
      </c>
    </row>
    <row r="2314" spans="1:14" ht="11.65" customHeight="1" thickBot="1">
      <c r="A2314" s="24">
        <v>2243</v>
      </c>
      <c r="C2314" s="68" t="s">
        <v>576</v>
      </c>
      <c r="H2314" s="69" t="s">
        <v>568</v>
      </c>
      <c r="I2314" s="13">
        <v>-5669770</v>
      </c>
      <c r="J2314" s="13">
        <v>-134765.90115000002</v>
      </c>
      <c r="K2314" s="46"/>
      <c r="L2314" s="13">
        <f>SUBTOTAL(9,L2306:L2313)</f>
        <v>-3489711</v>
      </c>
      <c r="M2314" s="13">
        <f>SUBTOTAL(9,M2306:M2313)</f>
        <v>-3374078.8247799999</v>
      </c>
      <c r="N2314" s="13">
        <f>SUBTOTAL(9,N2306:N2313)</f>
        <v>-115632.17522</v>
      </c>
    </row>
    <row r="2315" spans="1:14" ht="11.65" customHeight="1" thickTop="1">
      <c r="A2315" s="24">
        <v>2244</v>
      </c>
      <c r="C2315" s="67"/>
      <c r="H2315" s="46"/>
      <c r="I2315" s="1"/>
      <c r="J2315" s="1"/>
      <c r="K2315" s="46"/>
      <c r="L2315" s="1"/>
      <c r="M2315" s="1"/>
      <c r="N2315" s="1"/>
    </row>
    <row r="2316" spans="1:14" ht="11.65" customHeight="1" thickBot="1">
      <c r="A2316" s="24">
        <v>2245</v>
      </c>
      <c r="C2316" s="68" t="s">
        <v>577</v>
      </c>
      <c r="H2316" s="69" t="s">
        <v>1</v>
      </c>
      <c r="I2316" s="8">
        <v>-2832135822.4449992</v>
      </c>
      <c r="J2316" s="8">
        <v>-1195040477.197772</v>
      </c>
      <c r="K2316" s="69"/>
      <c r="L2316" s="8">
        <f>L2314+L2304+L2241+L2248+L2237+L2229+L2223+L2218+L2211</f>
        <v>-3698154941.926671</v>
      </c>
      <c r="M2316" s="8">
        <f>M2314+M2304+M2241+M2248+M2237+M2229+M2223+M2218+M2211</f>
        <v>-2129293158.9268234</v>
      </c>
      <c r="N2316" s="8">
        <f>N2314+N2304+N2241+N2248+N2237+N2229+N2223+N2218+N2211</f>
        <v>-1568861782.9998477</v>
      </c>
    </row>
    <row r="2317" spans="1:14" ht="11.65" customHeight="1" thickTop="1">
      <c r="A2317" s="24">
        <v>2246</v>
      </c>
      <c r="C2317" s="67"/>
      <c r="H2317" s="46"/>
      <c r="I2317" s="9"/>
      <c r="J2317" s="9"/>
      <c r="K2317" s="46"/>
      <c r="L2317" s="9"/>
      <c r="M2317" s="1"/>
      <c r="N2317" s="1"/>
    </row>
    <row r="2318" spans="1:14" ht="15" customHeight="1">
      <c r="A2318" s="24">
        <v>2247</v>
      </c>
      <c r="C2318" s="67"/>
      <c r="H2318" s="46"/>
      <c r="I2318" s="9"/>
      <c r="J2318" s="9"/>
      <c r="K2318" s="46"/>
      <c r="L2318" s="9"/>
      <c r="M2318" s="1"/>
      <c r="N2318" s="1"/>
    </row>
    <row r="2319" spans="1:14" ht="15" customHeight="1">
      <c r="A2319" s="24">
        <v>2248</v>
      </c>
      <c r="C2319" s="67"/>
      <c r="H2319" s="46"/>
      <c r="I2319" s="9"/>
      <c r="J2319" s="9"/>
      <c r="K2319" s="46"/>
      <c r="L2319" s="9"/>
      <c r="M2319" s="1"/>
      <c r="N2319" s="1"/>
    </row>
    <row r="2320" spans="1:14" ht="11.65" customHeight="1">
      <c r="A2320" s="24">
        <v>2249</v>
      </c>
      <c r="C2320" s="67" t="s">
        <v>578</v>
      </c>
      <c r="D2320" s="23" t="s">
        <v>579</v>
      </c>
      <c r="H2320" s="46"/>
      <c r="I2320" s="1"/>
      <c r="J2320" s="1"/>
      <c r="K2320" s="46"/>
      <c r="L2320" s="1"/>
      <c r="M2320" s="1"/>
      <c r="N2320" s="1"/>
    </row>
    <row r="2321" spans="1:14" ht="11.65" customHeight="1">
      <c r="A2321" s="24">
        <v>2250</v>
      </c>
      <c r="C2321" s="67"/>
      <c r="F2321" s="67" t="s">
        <v>571</v>
      </c>
      <c r="G2321" s="23" t="s">
        <v>128</v>
      </c>
      <c r="H2321" s="46"/>
      <c r="I2321" s="1">
        <v>0</v>
      </c>
      <c r="J2321" s="1">
        <v>0</v>
      </c>
      <c r="K2321" s="46"/>
      <c r="L2321" s="1">
        <v>0</v>
      </c>
      <c r="M2321" s="1">
        <f>L2321-N2321</f>
        <v>0</v>
      </c>
      <c r="N2321" s="5">
        <v>0</v>
      </c>
    </row>
    <row r="2322" spans="1:14" ht="11.65" customHeight="1">
      <c r="A2322" s="24">
        <v>2251</v>
      </c>
      <c r="C2322" s="67"/>
      <c r="F2322" s="67" t="s">
        <v>571</v>
      </c>
      <c r="G2322" s="23" t="s">
        <v>132</v>
      </c>
      <c r="H2322" s="46"/>
      <c r="I2322" s="1">
        <v>-789370547.95000005</v>
      </c>
      <c r="J2322" s="1">
        <v>-340650342.26071048</v>
      </c>
      <c r="K2322" s="46"/>
      <c r="L2322" s="1">
        <v>-769138951.88406646</v>
      </c>
      <c r="M2322" s="1">
        <f>L2322-N2322</f>
        <v>-437219490.37668407</v>
      </c>
      <c r="N2322" s="5">
        <v>-331919461.50738239</v>
      </c>
    </row>
    <row r="2323" spans="1:14" ht="11.65" customHeight="1">
      <c r="A2323" s="24">
        <v>2252</v>
      </c>
      <c r="C2323" s="67"/>
      <c r="F2323" s="67" t="s">
        <v>571</v>
      </c>
      <c r="G2323" s="23" t="s">
        <v>132</v>
      </c>
      <c r="H2323" s="46"/>
      <c r="I2323" s="1">
        <v>-889606209.53999901</v>
      </c>
      <c r="J2323" s="1">
        <v>-383906722.31699389</v>
      </c>
      <c r="K2323" s="46"/>
      <c r="L2323" s="1">
        <v>-863728575.61366391</v>
      </c>
      <c r="M2323" s="1">
        <f>L2323-N2323</f>
        <v>-490989263.68054688</v>
      </c>
      <c r="N2323" s="5">
        <v>-372739311.93311703</v>
      </c>
    </row>
    <row r="2324" spans="1:14" ht="11.65" customHeight="1">
      <c r="A2324" s="24">
        <v>2253</v>
      </c>
      <c r="C2324" s="67"/>
      <c r="F2324" s="67" t="s">
        <v>571</v>
      </c>
      <c r="G2324" s="23" t="s">
        <v>132</v>
      </c>
      <c r="H2324" s="46"/>
      <c r="I2324" s="1">
        <v>-612339000.36500001</v>
      </c>
      <c r="J2324" s="1">
        <v>-264252942.5447112</v>
      </c>
      <c r="K2324" s="46"/>
      <c r="L2324" s="1">
        <v>-684686838.94861889</v>
      </c>
      <c r="M2324" s="1">
        <f>L2324-N2324</f>
        <v>-389212417.41747165</v>
      </c>
      <c r="N2324" s="5">
        <v>-295474421.53114724</v>
      </c>
    </row>
    <row r="2325" spans="1:14" ht="11.65" customHeight="1">
      <c r="A2325" s="24">
        <v>2254</v>
      </c>
      <c r="C2325" s="67"/>
      <c r="F2325" s="67" t="s">
        <v>571</v>
      </c>
      <c r="G2325" s="23" t="s">
        <v>132</v>
      </c>
      <c r="H2325" s="46"/>
      <c r="I2325" s="1">
        <v>-165111360.97</v>
      </c>
      <c r="J2325" s="1">
        <v>-71253281.201878428</v>
      </c>
      <c r="K2325" s="46"/>
      <c r="L2325" s="1">
        <v>-161708543.58377466</v>
      </c>
      <c r="M2325" s="1">
        <f>L2325-N2325</f>
        <v>-91923737.371593699</v>
      </c>
      <c r="N2325" s="5">
        <v>-69784806.212180957</v>
      </c>
    </row>
    <row r="2326" spans="1:14" ht="11.65" customHeight="1">
      <c r="A2326" s="24">
        <v>2255</v>
      </c>
      <c r="C2326" s="67"/>
      <c r="H2326" s="46" t="s">
        <v>580</v>
      </c>
      <c r="I2326" s="6">
        <v>-2456427118.8249989</v>
      </c>
      <c r="J2326" s="6">
        <v>-1060063288.3242941</v>
      </c>
      <c r="K2326" s="46"/>
      <c r="L2326" s="6">
        <f>SUBTOTAL(9,L2321:L2325)</f>
        <v>-2479262910.0301237</v>
      </c>
      <c r="M2326" s="6">
        <f>SUBTOTAL(9,M2321:M2325)</f>
        <v>-1409344908.8462963</v>
      </c>
      <c r="N2326" s="6">
        <f>SUBTOTAL(9,N2321:N2325)</f>
        <v>-1069918001.1838276</v>
      </c>
    </row>
    <row r="2327" spans="1:14" ht="11.65" customHeight="1">
      <c r="A2327" s="24">
        <v>2256</v>
      </c>
      <c r="C2327" s="67"/>
      <c r="H2327" s="46"/>
      <c r="I2327" s="1"/>
      <c r="J2327" s="1"/>
      <c r="K2327" s="46"/>
      <c r="L2327" s="1"/>
      <c r="M2327" s="1"/>
      <c r="N2327" s="1"/>
    </row>
    <row r="2328" spans="1:14" ht="11.65" customHeight="1">
      <c r="A2328" s="24">
        <v>2257</v>
      </c>
      <c r="C2328" s="67" t="s">
        <v>581</v>
      </c>
      <c r="D2328" s="23" t="s">
        <v>582</v>
      </c>
      <c r="H2328" s="46"/>
      <c r="I2328" s="1"/>
      <c r="J2328" s="1"/>
      <c r="K2328" s="46"/>
      <c r="L2328" s="1"/>
      <c r="M2328" s="1"/>
      <c r="N2328" s="1"/>
    </row>
    <row r="2329" spans="1:14" ht="11.65" customHeight="1">
      <c r="A2329" s="24">
        <v>2258</v>
      </c>
      <c r="C2329" s="67"/>
      <c r="F2329" s="67" t="s">
        <v>571</v>
      </c>
      <c r="G2329" s="23" t="s">
        <v>132</v>
      </c>
      <c r="H2329" s="46"/>
      <c r="I2329" s="1">
        <v>0</v>
      </c>
      <c r="J2329" s="1">
        <v>0</v>
      </c>
      <c r="K2329" s="46"/>
      <c r="L2329" s="1">
        <v>0</v>
      </c>
      <c r="M2329" s="1">
        <f>L2329-N2329</f>
        <v>0</v>
      </c>
      <c r="N2329" s="5">
        <v>0</v>
      </c>
    </row>
    <row r="2330" spans="1:14" ht="11.65" customHeight="1">
      <c r="A2330" s="24">
        <v>2259</v>
      </c>
      <c r="C2330" s="67"/>
      <c r="F2330" s="67" t="s">
        <v>571</v>
      </c>
      <c r="G2330" s="23" t="s">
        <v>132</v>
      </c>
      <c r="H2330" s="46"/>
      <c r="I2330" s="1">
        <v>0</v>
      </c>
      <c r="J2330" s="1">
        <v>0</v>
      </c>
      <c r="K2330" s="46"/>
      <c r="L2330" s="1">
        <v>0</v>
      </c>
      <c r="M2330" s="1">
        <f>L2330-N2330</f>
        <v>0</v>
      </c>
      <c r="N2330" s="5">
        <v>0</v>
      </c>
    </row>
    <row r="2331" spans="1:14" ht="11.65" customHeight="1">
      <c r="A2331" s="24">
        <v>2260</v>
      </c>
      <c r="C2331" s="67"/>
      <c r="F2331" s="67" t="s">
        <v>571</v>
      </c>
      <c r="G2331" s="23" t="s">
        <v>132</v>
      </c>
      <c r="H2331" s="46"/>
      <c r="I2331" s="1">
        <v>0</v>
      </c>
      <c r="J2331" s="1">
        <v>0</v>
      </c>
      <c r="K2331" s="46"/>
      <c r="L2331" s="1">
        <v>0</v>
      </c>
      <c r="M2331" s="1">
        <f>L2331-N2331</f>
        <v>0</v>
      </c>
      <c r="N2331" s="5">
        <v>0</v>
      </c>
    </row>
    <row r="2332" spans="1:14" ht="11.65" customHeight="1">
      <c r="A2332" s="24">
        <v>2261</v>
      </c>
      <c r="C2332" s="67"/>
      <c r="H2332" s="46" t="s">
        <v>580</v>
      </c>
      <c r="I2332" s="6">
        <v>0</v>
      </c>
      <c r="J2332" s="6">
        <v>0</v>
      </c>
      <c r="K2332" s="46"/>
      <c r="L2332" s="6">
        <f>SUBTOTAL(9,L2329:L2331)</f>
        <v>0</v>
      </c>
      <c r="M2332" s="6">
        <f>SUBTOTAL(9,M2329:M2331)</f>
        <v>0</v>
      </c>
      <c r="N2332" s="6">
        <f>SUBTOTAL(9,N2329:N2331)</f>
        <v>0</v>
      </c>
    </row>
    <row r="2333" spans="1:14" ht="11.65" customHeight="1">
      <c r="A2333" s="24">
        <v>2262</v>
      </c>
      <c r="C2333" s="67"/>
      <c r="H2333" s="46"/>
      <c r="I2333" s="1"/>
      <c r="J2333" s="1"/>
      <c r="K2333" s="46"/>
      <c r="L2333" s="1"/>
      <c r="M2333" s="1"/>
      <c r="N2333" s="1"/>
    </row>
    <row r="2334" spans="1:14" ht="11.65" customHeight="1">
      <c r="A2334" s="24">
        <v>2263</v>
      </c>
      <c r="C2334" s="67"/>
      <c r="H2334" s="46"/>
      <c r="I2334" s="1"/>
      <c r="J2334" s="1"/>
      <c r="K2334" s="46"/>
      <c r="L2334" s="1"/>
      <c r="M2334" s="1"/>
      <c r="N2334" s="1"/>
    </row>
    <row r="2335" spans="1:14" ht="11.65" customHeight="1">
      <c r="A2335" s="24">
        <v>2264</v>
      </c>
      <c r="C2335" s="67" t="s">
        <v>583</v>
      </c>
      <c r="D2335" s="23" t="s">
        <v>584</v>
      </c>
      <c r="H2335" s="46"/>
      <c r="I2335" s="1"/>
      <c r="J2335" s="1"/>
      <c r="K2335" s="46"/>
      <c r="L2335" s="1"/>
      <c r="M2335" s="1"/>
      <c r="N2335" s="1"/>
    </row>
    <row r="2336" spans="1:14" ht="11.65" customHeight="1">
      <c r="A2336" s="24">
        <v>2265</v>
      </c>
      <c r="C2336" s="67"/>
      <c r="F2336" s="67" t="s">
        <v>571</v>
      </c>
      <c r="G2336" s="23" t="s">
        <v>128</v>
      </c>
      <c r="H2336" s="46"/>
      <c r="I2336" s="1">
        <v>0</v>
      </c>
      <c r="J2336" s="1">
        <v>0</v>
      </c>
      <c r="K2336" s="46"/>
      <c r="L2336" s="1">
        <v>0</v>
      </c>
      <c r="M2336" s="1">
        <f>L2336-N2336</f>
        <v>0</v>
      </c>
      <c r="N2336" s="5">
        <v>0</v>
      </c>
    </row>
    <row r="2337" spans="1:14" ht="11.65" customHeight="1">
      <c r="A2337" s="24">
        <v>2266</v>
      </c>
      <c r="C2337" s="67"/>
      <c r="F2337" s="67" t="s">
        <v>571</v>
      </c>
      <c r="G2337" s="23" t="s">
        <v>132</v>
      </c>
      <c r="H2337" s="46"/>
      <c r="I2337" s="1">
        <v>-152471558.44999999</v>
      </c>
      <c r="J2337" s="1">
        <v>-65798614.739178672</v>
      </c>
      <c r="K2337" s="46"/>
      <c r="L2337" s="1">
        <v>-152575267.06280756</v>
      </c>
      <c r="M2337" s="1">
        <f>L2337-N2337</f>
        <v>-86731897.202551678</v>
      </c>
      <c r="N2337" s="5">
        <v>-65843369.860255882</v>
      </c>
    </row>
    <row r="2338" spans="1:14" ht="11.65" customHeight="1">
      <c r="A2338" s="24">
        <v>2267</v>
      </c>
      <c r="C2338" s="67"/>
      <c r="E2338" s="43"/>
      <c r="F2338" s="67" t="s">
        <v>571</v>
      </c>
      <c r="G2338" s="23" t="s">
        <v>132</v>
      </c>
      <c r="H2338" s="46"/>
      <c r="I2338" s="1">
        <v>-28993762.475000001</v>
      </c>
      <c r="J2338" s="1">
        <v>-12512165.72012274</v>
      </c>
      <c r="K2338" s="46"/>
      <c r="L2338" s="1">
        <v>-29758302.940806054</v>
      </c>
      <c r="M2338" s="1">
        <f>L2338-N2338</f>
        <v>-16916202.221175969</v>
      </c>
      <c r="N2338" s="5">
        <v>-12842100.719630083</v>
      </c>
    </row>
    <row r="2339" spans="1:14" ht="11.65" customHeight="1">
      <c r="A2339" s="24">
        <v>2268</v>
      </c>
      <c r="C2339" s="67"/>
      <c r="F2339" s="67" t="s">
        <v>571</v>
      </c>
      <c r="G2339" s="23" t="s">
        <v>132</v>
      </c>
      <c r="H2339" s="46"/>
      <c r="I2339" s="1">
        <v>-65330003.715000004</v>
      </c>
      <c r="J2339" s="1">
        <v>-28192954.732354525</v>
      </c>
      <c r="K2339" s="46"/>
      <c r="L2339" s="1">
        <v>-52337133.777623735</v>
      </c>
      <c r="M2339" s="1">
        <f>L2339-N2339</f>
        <v>-29751210.625824802</v>
      </c>
      <c r="N2339" s="5">
        <v>-22585923.151798934</v>
      </c>
    </row>
    <row r="2340" spans="1:14" ht="11.65" customHeight="1">
      <c r="A2340" s="24">
        <v>2269</v>
      </c>
      <c r="C2340" s="67"/>
      <c r="F2340" s="67" t="s">
        <v>571</v>
      </c>
      <c r="G2340" s="23" t="s">
        <v>132</v>
      </c>
      <c r="H2340" s="46"/>
      <c r="I2340" s="1">
        <v>-16073826.145</v>
      </c>
      <c r="J2340" s="1">
        <v>-6936608.4052077355</v>
      </c>
      <c r="K2340" s="46"/>
      <c r="L2340" s="1">
        <v>-20459701.393374648</v>
      </c>
      <c r="M2340" s="1">
        <f>L2340-N2340</f>
        <v>-11630382.513534106</v>
      </c>
      <c r="N2340" s="5">
        <v>-8829318.8798405416</v>
      </c>
    </row>
    <row r="2341" spans="1:14" ht="11.65" customHeight="1">
      <c r="A2341" s="24">
        <v>2270</v>
      </c>
      <c r="C2341" s="67"/>
      <c r="H2341" s="46" t="s">
        <v>580</v>
      </c>
      <c r="I2341" s="6">
        <v>-262869150.785</v>
      </c>
      <c r="J2341" s="6">
        <v>-113440343.59686367</v>
      </c>
      <c r="K2341" s="46"/>
      <c r="L2341" s="6">
        <f>SUBTOTAL(9,L2336:L2340)</f>
        <v>-255130405.17461202</v>
      </c>
      <c r="M2341" s="6">
        <f>SUBTOTAL(9,M2336:M2340)</f>
        <v>-145029692.56308654</v>
      </c>
      <c r="N2341" s="6">
        <f>SUBTOTAL(9,N2336:N2340)</f>
        <v>-110100712.61152543</v>
      </c>
    </row>
    <row r="2342" spans="1:14" ht="11.65" customHeight="1">
      <c r="A2342" s="24">
        <v>2271</v>
      </c>
      <c r="C2342" s="67"/>
      <c r="H2342" s="46"/>
      <c r="I2342" s="1"/>
      <c r="J2342" s="1"/>
      <c r="K2342" s="46"/>
      <c r="L2342" s="1"/>
      <c r="M2342" s="1"/>
      <c r="N2342" s="1"/>
    </row>
    <row r="2343" spans="1:14" ht="11.65" customHeight="1">
      <c r="A2343" s="24">
        <v>2272</v>
      </c>
      <c r="C2343" s="67" t="s">
        <v>585</v>
      </c>
      <c r="D2343" s="23" t="s">
        <v>586</v>
      </c>
      <c r="H2343" s="46"/>
      <c r="I2343" s="1"/>
      <c r="J2343" s="1"/>
      <c r="K2343" s="46"/>
      <c r="L2343" s="1"/>
      <c r="M2343" s="1"/>
      <c r="N2343" s="1"/>
    </row>
    <row r="2344" spans="1:14" ht="11.65" customHeight="1">
      <c r="A2344" s="24">
        <v>2273</v>
      </c>
      <c r="C2344" s="67"/>
      <c r="F2344" s="67" t="s">
        <v>571</v>
      </c>
      <c r="G2344" s="23" t="s">
        <v>128</v>
      </c>
      <c r="H2344" s="46"/>
      <c r="I2344" s="1">
        <v>0</v>
      </c>
      <c r="J2344" s="1">
        <v>0</v>
      </c>
      <c r="K2344" s="46"/>
      <c r="L2344" s="1">
        <v>0</v>
      </c>
      <c r="M2344" s="1">
        <f>L2344-N2344</f>
        <v>0</v>
      </c>
      <c r="N2344" s="5">
        <v>0</v>
      </c>
    </row>
    <row r="2345" spans="1:14" ht="11.65" customHeight="1">
      <c r="A2345" s="24">
        <v>2274</v>
      </c>
      <c r="C2345" s="67"/>
      <c r="F2345" s="67" t="s">
        <v>571</v>
      </c>
      <c r="G2345" s="23" t="s">
        <v>132</v>
      </c>
      <c r="H2345" s="46"/>
      <c r="I2345" s="1">
        <v>-1475595.62</v>
      </c>
      <c r="J2345" s="1">
        <v>-636788.58338054526</v>
      </c>
      <c r="K2345" s="46"/>
      <c r="L2345" s="1">
        <v>-154671.74644890521</v>
      </c>
      <c r="M2345" s="1">
        <f>L2345-N2345</f>
        <v>-87923.647596325784</v>
      </c>
      <c r="N2345" s="5">
        <v>-66748.098852579424</v>
      </c>
    </row>
    <row r="2346" spans="1:14" ht="11.65" customHeight="1">
      <c r="A2346" s="24">
        <v>2275</v>
      </c>
      <c r="C2346" s="67"/>
      <c r="F2346" s="67" t="s">
        <v>571</v>
      </c>
      <c r="G2346" s="23" t="s">
        <v>132</v>
      </c>
      <c r="H2346" s="46"/>
      <c r="I2346" s="1">
        <v>-187482366.18000001</v>
      </c>
      <c r="J2346" s="1">
        <v>-80907417.147656515</v>
      </c>
      <c r="K2346" s="46"/>
      <c r="L2346" s="1">
        <v>-335355577.51988721</v>
      </c>
      <c r="M2346" s="1">
        <f>L2346-N2346</f>
        <v>-190633947.66193628</v>
      </c>
      <c r="N2346" s="5">
        <v>-144721629.85795093</v>
      </c>
    </row>
    <row r="2347" spans="1:14" ht="11.65" customHeight="1">
      <c r="A2347" s="24">
        <v>2276</v>
      </c>
      <c r="C2347" s="67"/>
      <c r="F2347" s="67" t="s">
        <v>571</v>
      </c>
      <c r="G2347" s="23" t="s">
        <v>132</v>
      </c>
      <c r="H2347" s="46"/>
      <c r="I2347" s="1">
        <v>-175657384.13</v>
      </c>
      <c r="J2347" s="1">
        <v>-75804383.859905303</v>
      </c>
      <c r="K2347" s="46"/>
      <c r="L2347" s="1">
        <v>-205866386.19009101</v>
      </c>
      <c r="M2347" s="1">
        <f>L2347-N2347</f>
        <v>-117025403.84313861</v>
      </c>
      <c r="N2347" s="5">
        <v>-88840982.346952409</v>
      </c>
    </row>
    <row r="2348" spans="1:14" ht="11.65" customHeight="1">
      <c r="A2348" s="24">
        <v>2277</v>
      </c>
      <c r="C2348" s="67"/>
      <c r="F2348" s="67" t="s">
        <v>571</v>
      </c>
      <c r="G2348" s="23" t="s">
        <v>132</v>
      </c>
      <c r="H2348" s="46"/>
      <c r="I2348" s="1">
        <v>-20890383.414999899</v>
      </c>
      <c r="J2348" s="1">
        <v>-9015178.3326072916</v>
      </c>
      <c r="K2348" s="46"/>
      <c r="L2348" s="1">
        <v>-24138864.748033546</v>
      </c>
      <c r="M2348" s="1">
        <f>L2348-N2348</f>
        <v>-13721814.657226916</v>
      </c>
      <c r="N2348" s="5">
        <v>-10417050.09080663</v>
      </c>
    </row>
    <row r="2349" spans="1:14" ht="11.65" customHeight="1">
      <c r="A2349" s="24">
        <v>2278</v>
      </c>
      <c r="C2349" s="67"/>
      <c r="H2349" s="46" t="s">
        <v>580</v>
      </c>
      <c r="I2349" s="6">
        <v>-385505729.34499991</v>
      </c>
      <c r="J2349" s="6">
        <v>-166363767.92354968</v>
      </c>
      <c r="K2349" s="46"/>
      <c r="L2349" s="6">
        <f>SUBTOTAL(9,L2344:L2348)</f>
        <v>-565515500.20446062</v>
      </c>
      <c r="M2349" s="6">
        <f>SUBTOTAL(9,M2344:M2348)</f>
        <v>-321469089.80989814</v>
      </c>
      <c r="N2349" s="6">
        <f>SUBTOTAL(9,N2344:N2348)</f>
        <v>-244046410.39456254</v>
      </c>
    </row>
    <row r="2350" spans="1:14" ht="11.65" customHeight="1">
      <c r="A2350" s="24">
        <v>2279</v>
      </c>
      <c r="C2350" s="67"/>
      <c r="H2350" s="46"/>
      <c r="I2350" s="1"/>
      <c r="J2350" s="1"/>
      <c r="K2350" s="46"/>
      <c r="L2350" s="1"/>
      <c r="M2350" s="1"/>
      <c r="N2350" s="1"/>
    </row>
    <row r="2351" spans="1:14" ht="11.65" customHeight="1">
      <c r="A2351" s="24">
        <v>2280</v>
      </c>
      <c r="C2351" s="67" t="s">
        <v>587</v>
      </c>
      <c r="D2351" s="23" t="s">
        <v>588</v>
      </c>
      <c r="H2351" s="46"/>
      <c r="I2351" s="1"/>
      <c r="J2351" s="1"/>
      <c r="K2351" s="46"/>
      <c r="L2351" s="1"/>
      <c r="M2351" s="1"/>
      <c r="N2351" s="1"/>
    </row>
    <row r="2352" spans="1:14" ht="11.65" customHeight="1">
      <c r="A2352" s="24">
        <v>2281</v>
      </c>
      <c r="C2352" s="67"/>
      <c r="F2352" s="67" t="s">
        <v>571</v>
      </c>
      <c r="G2352" s="23" t="s">
        <v>132</v>
      </c>
      <c r="H2352" s="46"/>
      <c r="I2352" s="1">
        <v>0</v>
      </c>
      <c r="J2352" s="1">
        <v>0</v>
      </c>
      <c r="K2352" s="46"/>
      <c r="L2352" s="1">
        <v>0</v>
      </c>
      <c r="M2352" s="1">
        <f>L2352-N2352</f>
        <v>0</v>
      </c>
      <c r="N2352" s="5">
        <v>0</v>
      </c>
    </row>
    <row r="2353" spans="1:14" ht="11.65" customHeight="1">
      <c r="A2353" s="24">
        <v>2282</v>
      </c>
      <c r="C2353" s="67"/>
      <c r="F2353" s="67" t="s">
        <v>571</v>
      </c>
      <c r="G2353" s="23" t="s">
        <v>132</v>
      </c>
      <c r="H2353" s="46"/>
      <c r="I2353" s="1">
        <v>0</v>
      </c>
      <c r="J2353" s="1">
        <v>0</v>
      </c>
      <c r="K2353" s="46"/>
      <c r="L2353" s="1">
        <v>0</v>
      </c>
      <c r="M2353" s="1">
        <f>L2353-N2353</f>
        <v>0</v>
      </c>
      <c r="N2353" s="5">
        <v>0</v>
      </c>
    </row>
    <row r="2354" spans="1:14" ht="11.65" customHeight="1">
      <c r="A2354" s="24">
        <v>2283</v>
      </c>
      <c r="C2354" s="67"/>
      <c r="H2354" s="46"/>
      <c r="I2354" s="6">
        <v>0</v>
      </c>
      <c r="J2354" s="6">
        <v>0</v>
      </c>
      <c r="K2354" s="46"/>
      <c r="L2354" s="6">
        <f>SUBTOTAL(9,L2352:L2353)</f>
        <v>0</v>
      </c>
      <c r="M2354" s="6">
        <f>SUBTOTAL(9,M2352:M2353)</f>
        <v>0</v>
      </c>
      <c r="N2354" s="6">
        <f>SUBTOTAL(9,N2352:N2353)</f>
        <v>0</v>
      </c>
    </row>
    <row r="2355" spans="1:14" ht="11.65" customHeight="1">
      <c r="A2355" s="24">
        <v>2284</v>
      </c>
      <c r="C2355" s="67"/>
      <c r="H2355" s="46"/>
      <c r="I2355" s="1"/>
      <c r="J2355" s="1"/>
      <c r="K2355" s="46"/>
      <c r="L2355" s="1"/>
      <c r="M2355" s="1"/>
      <c r="N2355" s="1"/>
    </row>
    <row r="2356" spans="1:14" ht="11.65" customHeight="1" thickBot="1">
      <c r="A2356" s="24">
        <v>2285</v>
      </c>
      <c r="C2356" s="68" t="s">
        <v>589</v>
      </c>
      <c r="H2356" s="69" t="s">
        <v>580</v>
      </c>
      <c r="I2356" s="8">
        <v>-3104801998.9549985</v>
      </c>
      <c r="J2356" s="8">
        <v>-1339867399.8447073</v>
      </c>
      <c r="K2356" s="69"/>
      <c r="L2356" s="8">
        <f>SUBTOTAL(9,L2321:L2355)</f>
        <v>-3299908815.4091959</v>
      </c>
      <c r="M2356" s="8">
        <f>SUBTOTAL(9,M2321:M2355)</f>
        <v>-1875843691.2192807</v>
      </c>
      <c r="N2356" s="8">
        <f>SUBTOTAL(9,N2321:N2355)</f>
        <v>-1424065124.1899159</v>
      </c>
    </row>
    <row r="2357" spans="1:14" ht="11.65" customHeight="1" thickTop="1">
      <c r="A2357" s="24">
        <v>2286</v>
      </c>
      <c r="C2357" s="67"/>
      <c r="H2357" s="46"/>
      <c r="I2357" s="9"/>
      <c r="J2357" s="9"/>
      <c r="K2357" s="46"/>
      <c r="L2357" s="9"/>
      <c r="M2357" s="1"/>
      <c r="N2357" s="1"/>
    </row>
    <row r="2358" spans="1:14" ht="11.65" customHeight="1">
      <c r="A2358" s="24">
        <v>2287</v>
      </c>
      <c r="C2358" s="67" t="s">
        <v>590</v>
      </c>
      <c r="H2358" s="46"/>
      <c r="I2358" s="1"/>
      <c r="J2358" s="1"/>
      <c r="K2358" s="46"/>
      <c r="L2358" s="1"/>
      <c r="M2358" s="1"/>
      <c r="N2358" s="1"/>
    </row>
    <row r="2359" spans="1:14" ht="11.65" customHeight="1">
      <c r="A2359" s="24">
        <v>2288</v>
      </c>
      <c r="C2359" s="67"/>
      <c r="E2359" s="67" t="s">
        <v>128</v>
      </c>
      <c r="H2359" s="46"/>
      <c r="I2359" s="1">
        <v>0</v>
      </c>
      <c r="J2359" s="1">
        <v>0</v>
      </c>
      <c r="K2359" s="46"/>
      <c r="L2359" s="1">
        <v>0</v>
      </c>
      <c r="M2359" s="1">
        <f t="shared" ref="M2359:M2364" si="45">L2359-N2359</f>
        <v>0</v>
      </c>
      <c r="N2359" s="5">
        <v>0</v>
      </c>
    </row>
    <row r="2360" spans="1:14" ht="11.65" customHeight="1">
      <c r="A2360" s="24">
        <v>2289</v>
      </c>
      <c r="C2360" s="67"/>
      <c r="E2360" s="23" t="s">
        <v>133</v>
      </c>
      <c r="H2360" s="46"/>
      <c r="I2360" s="1">
        <v>0</v>
      </c>
      <c r="J2360" s="1">
        <v>0</v>
      </c>
      <c r="K2360" s="46"/>
      <c r="L2360" s="1">
        <v>0</v>
      </c>
      <c r="M2360" s="1">
        <f t="shared" si="45"/>
        <v>0</v>
      </c>
      <c r="N2360" s="5">
        <v>0</v>
      </c>
    </row>
    <row r="2361" spans="1:14" ht="11.65" customHeight="1">
      <c r="A2361" s="24">
        <v>2290</v>
      </c>
      <c r="C2361" s="67"/>
      <c r="E2361" s="23" t="s">
        <v>211</v>
      </c>
      <c r="H2361" s="46"/>
      <c r="I2361" s="1">
        <v>0</v>
      </c>
      <c r="J2361" s="1">
        <v>0</v>
      </c>
      <c r="K2361" s="46"/>
      <c r="L2361" s="1">
        <v>0</v>
      </c>
      <c r="M2361" s="1">
        <f t="shared" si="45"/>
        <v>0</v>
      </c>
      <c r="N2361" s="5">
        <v>0</v>
      </c>
    </row>
    <row r="2362" spans="1:14" ht="11.65" customHeight="1">
      <c r="A2362" s="24">
        <v>2291</v>
      </c>
      <c r="C2362" s="67"/>
      <c r="E2362" s="23" t="s">
        <v>132</v>
      </c>
      <c r="H2362" s="46"/>
      <c r="I2362" s="1">
        <v>-3104801998.9549985</v>
      </c>
      <c r="J2362" s="1">
        <v>-1339867399.8447073</v>
      </c>
      <c r="K2362" s="46"/>
      <c r="L2362" s="1">
        <v>-3299908815.4091959</v>
      </c>
      <c r="M2362" s="1">
        <f t="shared" si="45"/>
        <v>-1875843691.21928</v>
      </c>
      <c r="N2362" s="5">
        <v>-1424065124.1899159</v>
      </c>
    </row>
    <row r="2363" spans="1:14" ht="11.65" customHeight="1">
      <c r="A2363" s="24">
        <v>2292</v>
      </c>
      <c r="C2363" s="67"/>
      <c r="E2363" s="23" t="s">
        <v>216</v>
      </c>
      <c r="H2363" s="46"/>
      <c r="I2363" s="1">
        <v>0</v>
      </c>
      <c r="J2363" s="1">
        <v>0</v>
      </c>
      <c r="K2363" s="46"/>
      <c r="L2363" s="1">
        <v>0</v>
      </c>
      <c r="M2363" s="1">
        <f t="shared" si="45"/>
        <v>0</v>
      </c>
      <c r="N2363" s="5">
        <v>0</v>
      </c>
    </row>
    <row r="2364" spans="1:14" ht="11.65" customHeight="1">
      <c r="A2364" s="24">
        <v>2293</v>
      </c>
      <c r="C2364" s="67"/>
      <c r="E2364" s="23" t="s">
        <v>213</v>
      </c>
      <c r="H2364" s="46"/>
      <c r="I2364" s="1">
        <v>0</v>
      </c>
      <c r="J2364" s="1">
        <v>0</v>
      </c>
      <c r="K2364" s="46"/>
      <c r="L2364" s="1">
        <v>0</v>
      </c>
      <c r="M2364" s="1">
        <f t="shared" si="45"/>
        <v>0</v>
      </c>
      <c r="N2364" s="5">
        <v>0</v>
      </c>
    </row>
    <row r="2365" spans="1:14" ht="11.65" customHeight="1" thickBot="1">
      <c r="A2365" s="24">
        <v>2294</v>
      </c>
      <c r="C2365" s="67" t="s">
        <v>591</v>
      </c>
      <c r="H2365" s="46"/>
      <c r="I2365" s="13">
        <v>-3104801998.9549985</v>
      </c>
      <c r="J2365" s="13">
        <v>-1339867399.8447073</v>
      </c>
      <c r="K2365" s="46"/>
      <c r="L2365" s="13">
        <f>SUM(L2359:L2364)</f>
        <v>-3299908815.4091959</v>
      </c>
      <c r="M2365" s="13">
        <f>SUM(M2359:M2364)</f>
        <v>-1875843691.21928</v>
      </c>
      <c r="N2365" s="13">
        <f>SUM(N2359:N2364)</f>
        <v>-1424065124.1899159</v>
      </c>
    </row>
    <row r="2366" spans="1:14" ht="11.65" customHeight="1" thickTop="1">
      <c r="A2366" s="24">
        <v>2295</v>
      </c>
      <c r="C2366" s="67"/>
      <c r="H2366" s="46"/>
      <c r="I2366" s="4"/>
      <c r="J2366" s="4"/>
      <c r="K2366" s="46"/>
      <c r="L2366" s="4"/>
      <c r="M2366" s="4"/>
      <c r="N2366" s="4"/>
    </row>
    <row r="2367" spans="1:14" ht="15" customHeight="1">
      <c r="A2367" s="24">
        <v>2296</v>
      </c>
      <c r="C2367" s="67"/>
      <c r="H2367" s="46"/>
      <c r="I2367" s="1"/>
      <c r="J2367" s="1"/>
      <c r="K2367" s="46"/>
      <c r="L2367" s="1"/>
      <c r="M2367" s="1"/>
      <c r="N2367" s="1"/>
    </row>
    <row r="2368" spans="1:14" ht="11.65" customHeight="1">
      <c r="A2368" s="24">
        <v>2297</v>
      </c>
      <c r="C2368" s="67" t="s">
        <v>592</v>
      </c>
      <c r="D2368" s="23" t="s">
        <v>593</v>
      </c>
      <c r="H2368" s="46"/>
      <c r="I2368" s="1"/>
      <c r="J2368" s="1"/>
      <c r="K2368" s="46"/>
      <c r="L2368" s="1"/>
      <c r="M2368" s="1"/>
      <c r="N2368" s="1"/>
    </row>
    <row r="2369" spans="1:14" ht="11.65" customHeight="1">
      <c r="A2369" s="24">
        <v>2298</v>
      </c>
      <c r="C2369" s="67"/>
      <c r="F2369" s="67" t="s">
        <v>669</v>
      </c>
      <c r="G2369" s="23" t="s">
        <v>132</v>
      </c>
      <c r="H2369" s="46"/>
      <c r="I2369" s="1">
        <v>-376340743.07000005</v>
      </c>
      <c r="J2369" s="1">
        <v>-162408647.32841039</v>
      </c>
      <c r="K2369" s="46"/>
      <c r="L2369" s="1">
        <v>-378484667.59662497</v>
      </c>
      <c r="M2369" s="1">
        <f>L2369-N2369</f>
        <v>-215150816.47682336</v>
      </c>
      <c r="N2369" s="5">
        <v>-163333851.11980161</v>
      </c>
    </row>
    <row r="2370" spans="1:14" ht="11.65" customHeight="1">
      <c r="A2370" s="24">
        <v>2299</v>
      </c>
      <c r="C2370" s="67"/>
      <c r="F2370" s="67" t="s">
        <v>669</v>
      </c>
      <c r="G2370" s="23" t="s">
        <v>132</v>
      </c>
      <c r="H2370" s="46"/>
      <c r="I2370" s="1">
        <v>-390179330.71000004</v>
      </c>
      <c r="J2370" s="1">
        <v>-168380645.6861062</v>
      </c>
      <c r="K2370" s="46"/>
      <c r="L2370" s="1">
        <v>-410830120.66560757</v>
      </c>
      <c r="M2370" s="1">
        <f>L2370-N2370</f>
        <v>-233537692.44010857</v>
      </c>
      <c r="N2370" s="5">
        <v>-177292428.225499</v>
      </c>
    </row>
    <row r="2371" spans="1:14" ht="11.65" customHeight="1">
      <c r="A2371" s="24">
        <v>2300</v>
      </c>
      <c r="C2371" s="67"/>
      <c r="F2371" s="67" t="s">
        <v>669</v>
      </c>
      <c r="G2371" s="23" t="s">
        <v>132</v>
      </c>
      <c r="H2371" s="46"/>
      <c r="I2371" s="1">
        <v>-405394634.06999999</v>
      </c>
      <c r="J2371" s="1">
        <v>-174946761.32171619</v>
      </c>
      <c r="K2371" s="46"/>
      <c r="L2371" s="1">
        <v>-467105145.57283199</v>
      </c>
      <c r="M2371" s="1">
        <f>L2371-N2371</f>
        <v>-265527409.83850726</v>
      </c>
      <c r="N2371" s="5">
        <v>-201577735.73432472</v>
      </c>
    </row>
    <row r="2372" spans="1:14" ht="11.65" customHeight="1" thickBot="1">
      <c r="A2372" s="24">
        <v>2301</v>
      </c>
      <c r="C2372" s="68" t="s">
        <v>594</v>
      </c>
      <c r="H2372" s="69" t="s">
        <v>580</v>
      </c>
      <c r="I2372" s="16">
        <v>-1171914707.8500001</v>
      </c>
      <c r="J2372" s="16">
        <v>-505736054.33623278</v>
      </c>
      <c r="K2372" s="69"/>
      <c r="L2372" s="16">
        <f>SUBTOTAL(9,L2369:L2371)</f>
        <v>-1256419933.8350644</v>
      </c>
      <c r="M2372" s="16">
        <f>SUBTOTAL(9,M2369:M2371)</f>
        <v>-714215918.75543916</v>
      </c>
      <c r="N2372" s="16">
        <f>SUBTOTAL(9,N2369:N2371)</f>
        <v>-542204015.07962537</v>
      </c>
    </row>
    <row r="2373" spans="1:14" ht="11.65" customHeight="1" thickTop="1">
      <c r="A2373" s="24">
        <v>2302</v>
      </c>
      <c r="C2373" s="67">
        <v>108360</v>
      </c>
      <c r="D2373" s="23" t="s">
        <v>404</v>
      </c>
      <c r="H2373" s="46"/>
      <c r="I2373" s="1"/>
      <c r="J2373" s="1"/>
      <c r="K2373" s="46"/>
      <c r="L2373" s="1"/>
      <c r="M2373" s="1"/>
      <c r="N2373" s="1"/>
    </row>
    <row r="2374" spans="1:14" ht="11.65" customHeight="1">
      <c r="A2374" s="24">
        <v>2303</v>
      </c>
      <c r="C2374" s="67"/>
      <c r="F2374" s="67" t="s">
        <v>668</v>
      </c>
      <c r="G2374" s="23" t="s">
        <v>128</v>
      </c>
      <c r="H2374" s="46"/>
      <c r="I2374" s="1">
        <v>-6742970.0049999999</v>
      </c>
      <c r="J2374" s="1">
        <v>-2157843.415</v>
      </c>
      <c r="K2374" s="46"/>
      <c r="L2374" s="1">
        <v>-8198589.0387011794</v>
      </c>
      <c r="M2374" s="1">
        <f>L2374-N2374</f>
        <v>-5588554.1536067855</v>
      </c>
      <c r="N2374" s="5">
        <v>-2610034.8850943935</v>
      </c>
    </row>
    <row r="2375" spans="1:14" ht="11.65" customHeight="1">
      <c r="A2375" s="24">
        <v>2304</v>
      </c>
      <c r="C2375" s="67"/>
      <c r="H2375" s="46" t="s">
        <v>580</v>
      </c>
      <c r="I2375" s="6">
        <v>-6742970.0049999999</v>
      </c>
      <c r="J2375" s="6">
        <v>-2157843.415</v>
      </c>
      <c r="K2375" s="46"/>
      <c r="L2375" s="6">
        <f>SUBTOTAL(9,L2374)</f>
        <v>-8198589.0387011794</v>
      </c>
      <c r="M2375" s="6">
        <f>SUBTOTAL(9,M2374)</f>
        <v>-5588554.1536067855</v>
      </c>
      <c r="N2375" s="6">
        <f>SUBTOTAL(9,N2374)</f>
        <v>-2610034.8850943935</v>
      </c>
    </row>
    <row r="2376" spans="1:14" ht="11.65" customHeight="1">
      <c r="A2376" s="24">
        <v>2305</v>
      </c>
      <c r="C2376" s="67"/>
      <c r="H2376" s="46"/>
      <c r="I2376" s="1"/>
      <c r="J2376" s="1"/>
      <c r="K2376" s="46"/>
      <c r="L2376" s="1"/>
      <c r="M2376" s="1"/>
      <c r="N2376" s="1"/>
    </row>
    <row r="2377" spans="1:14" ht="11.65" customHeight="1">
      <c r="A2377" s="24">
        <v>2306</v>
      </c>
      <c r="C2377" s="67">
        <v>108361</v>
      </c>
      <c r="D2377" s="23" t="s">
        <v>406</v>
      </c>
      <c r="H2377" s="46"/>
      <c r="I2377" s="1"/>
      <c r="J2377" s="1"/>
      <c r="K2377" s="46"/>
      <c r="L2377" s="1"/>
      <c r="M2377" s="1"/>
      <c r="N2377" s="1"/>
    </row>
    <row r="2378" spans="1:14" ht="11.65" customHeight="1">
      <c r="A2378" s="24">
        <v>2307</v>
      </c>
      <c r="C2378" s="67"/>
      <c r="F2378" s="67" t="s">
        <v>668</v>
      </c>
      <c r="G2378" s="23" t="s">
        <v>128</v>
      </c>
      <c r="H2378" s="46"/>
      <c r="I2378" s="1">
        <v>-14475666.900000002</v>
      </c>
      <c r="J2378" s="1">
        <v>-7102670.4550000001</v>
      </c>
      <c r="K2378" s="46"/>
      <c r="L2378" s="1">
        <v>-16513253.668705001</v>
      </c>
      <c r="M2378" s="1">
        <f>L2378-N2378</f>
        <v>-8777602.1004786771</v>
      </c>
      <c r="N2378" s="5">
        <v>-7735651.5682263244</v>
      </c>
    </row>
    <row r="2379" spans="1:14" ht="11.65" customHeight="1">
      <c r="A2379" s="24">
        <v>2308</v>
      </c>
      <c r="C2379" s="67"/>
      <c r="F2379" s="67" t="s">
        <v>1</v>
      </c>
      <c r="H2379" s="46" t="s">
        <v>580</v>
      </c>
      <c r="I2379" s="6">
        <v>-14475666.900000002</v>
      </c>
      <c r="J2379" s="6">
        <v>-7102670.4550000001</v>
      </c>
      <c r="K2379" s="46"/>
      <c r="L2379" s="6">
        <f>SUBTOTAL(9,L2378)</f>
        <v>-16513253.668705001</v>
      </c>
      <c r="M2379" s="6">
        <f>SUBTOTAL(9,M2378)</f>
        <v>-8777602.1004786771</v>
      </c>
      <c r="N2379" s="6">
        <f>SUBTOTAL(9,N2378)</f>
        <v>-7735651.5682263244</v>
      </c>
    </row>
    <row r="2380" spans="1:14" ht="11.65" customHeight="1">
      <c r="A2380" s="24">
        <v>2309</v>
      </c>
      <c r="C2380" s="67"/>
      <c r="H2380" s="46"/>
      <c r="I2380" s="1"/>
      <c r="J2380" s="1"/>
      <c r="K2380" s="46"/>
      <c r="L2380" s="1"/>
      <c r="M2380" s="1"/>
      <c r="N2380" s="1"/>
    </row>
    <row r="2381" spans="1:14" ht="11.65" customHeight="1">
      <c r="A2381" s="24">
        <v>2310</v>
      </c>
      <c r="C2381" s="67">
        <v>108362</v>
      </c>
      <c r="D2381" s="23" t="s">
        <v>300</v>
      </c>
      <c r="H2381" s="46"/>
      <c r="I2381" s="1"/>
      <c r="J2381" s="1"/>
      <c r="K2381" s="46"/>
      <c r="L2381" s="1"/>
      <c r="M2381" s="1"/>
      <c r="N2381" s="1"/>
    </row>
    <row r="2382" spans="1:14" ht="11.65" customHeight="1">
      <c r="A2382" s="24">
        <v>2311</v>
      </c>
      <c r="C2382" s="67"/>
      <c r="F2382" s="67" t="s">
        <v>668</v>
      </c>
      <c r="G2382" s="23" t="s">
        <v>128</v>
      </c>
      <c r="H2382" s="46"/>
      <c r="I2382" s="1">
        <v>-212870840.62999991</v>
      </c>
      <c r="J2382" s="1">
        <v>-85956977.86500001</v>
      </c>
      <c r="K2382" s="46"/>
      <c r="L2382" s="1">
        <v>-235274916.81800583</v>
      </c>
      <c r="M2382" s="1">
        <f>L2382-N2382</f>
        <v>-142358060.08840936</v>
      </c>
      <c r="N2382" s="5">
        <v>-92916856.729596481</v>
      </c>
    </row>
    <row r="2383" spans="1:14" ht="11.65" customHeight="1">
      <c r="A2383" s="24">
        <v>2312</v>
      </c>
      <c r="C2383" s="67"/>
      <c r="H2383" s="46" t="s">
        <v>580</v>
      </c>
      <c r="I2383" s="6">
        <v>-212870840.62999991</v>
      </c>
      <c r="J2383" s="6">
        <v>-85956977.86500001</v>
      </c>
      <c r="K2383" s="46"/>
      <c r="L2383" s="6">
        <f>SUBTOTAL(9,L2382)</f>
        <v>-235274916.81800583</v>
      </c>
      <c r="M2383" s="6">
        <f>SUBTOTAL(9,M2382)</f>
        <v>-142358060.08840936</v>
      </c>
      <c r="N2383" s="6">
        <f>SUBTOTAL(9,N2382)</f>
        <v>-92916856.729596481</v>
      </c>
    </row>
    <row r="2384" spans="1:14" ht="11.65" customHeight="1">
      <c r="A2384" s="24">
        <v>2313</v>
      </c>
      <c r="C2384" s="67"/>
      <c r="H2384" s="46"/>
      <c r="I2384" s="1"/>
      <c r="J2384" s="1"/>
      <c r="K2384" s="46"/>
      <c r="L2384" s="1"/>
      <c r="M2384" s="1"/>
      <c r="N2384" s="1"/>
    </row>
    <row r="2385" spans="1:14" ht="11.65" customHeight="1">
      <c r="A2385" s="24">
        <v>2314</v>
      </c>
      <c r="C2385" s="67">
        <v>108363</v>
      </c>
      <c r="D2385" s="23" t="s">
        <v>301</v>
      </c>
      <c r="H2385" s="46"/>
      <c r="I2385" s="1"/>
      <c r="J2385" s="1"/>
      <c r="K2385" s="46"/>
      <c r="L2385" s="1"/>
      <c r="M2385" s="1"/>
      <c r="N2385" s="1"/>
    </row>
    <row r="2386" spans="1:14" ht="11.65" customHeight="1">
      <c r="A2386" s="24">
        <v>2315</v>
      </c>
      <c r="C2386" s="67"/>
      <c r="F2386" s="67" t="s">
        <v>668</v>
      </c>
      <c r="G2386" s="23" t="s">
        <v>128</v>
      </c>
      <c r="H2386" s="46"/>
      <c r="I2386" s="1">
        <v>-19399.16</v>
      </c>
      <c r="J2386" s="1">
        <v>-19399.16</v>
      </c>
      <c r="K2386" s="46"/>
      <c r="L2386" s="1">
        <v>-20288.48255299763</v>
      </c>
      <c r="M2386" s="1">
        <f>L2386-N2386</f>
        <v>-613.05241409626251</v>
      </c>
      <c r="N2386" s="5">
        <v>-19675.430138901367</v>
      </c>
    </row>
    <row r="2387" spans="1:14" ht="11.65" customHeight="1">
      <c r="A2387" s="24">
        <v>2316</v>
      </c>
      <c r="C2387" s="67"/>
      <c r="H2387" s="46" t="s">
        <v>580</v>
      </c>
      <c r="I2387" s="6">
        <v>-19399.16</v>
      </c>
      <c r="J2387" s="6">
        <v>-19399.16</v>
      </c>
      <c r="K2387" s="46"/>
      <c r="L2387" s="6">
        <f>SUBTOTAL(9,L2386)</f>
        <v>-20288.48255299763</v>
      </c>
      <c r="M2387" s="6">
        <f>SUBTOTAL(9,M2386)</f>
        <v>-613.05241409626251</v>
      </c>
      <c r="N2387" s="6">
        <f>SUBTOTAL(9,N2386)</f>
        <v>-19675.430138901367</v>
      </c>
    </row>
    <row r="2388" spans="1:14" ht="11.65" customHeight="1">
      <c r="A2388" s="24">
        <v>2317</v>
      </c>
      <c r="C2388" s="67"/>
      <c r="H2388" s="46"/>
      <c r="I2388" s="1"/>
      <c r="J2388" s="1"/>
      <c r="K2388" s="46"/>
      <c r="L2388" s="1"/>
      <c r="M2388" s="1"/>
      <c r="N2388" s="1"/>
    </row>
    <row r="2389" spans="1:14" ht="11.65" customHeight="1">
      <c r="A2389" s="24">
        <v>2318</v>
      </c>
      <c r="C2389" s="67">
        <v>108364</v>
      </c>
      <c r="D2389" s="23" t="s">
        <v>459</v>
      </c>
      <c r="H2389" s="46"/>
      <c r="I2389" s="1"/>
      <c r="J2389" s="1"/>
      <c r="K2389" s="46"/>
      <c r="L2389" s="1"/>
      <c r="M2389" s="1"/>
      <c r="N2389" s="1"/>
    </row>
    <row r="2390" spans="1:14" ht="11.65" customHeight="1">
      <c r="A2390" s="24">
        <v>2319</v>
      </c>
      <c r="C2390" s="67"/>
      <c r="F2390" s="67" t="s">
        <v>668</v>
      </c>
      <c r="G2390" s="23" t="s">
        <v>128</v>
      </c>
      <c r="H2390" s="46"/>
      <c r="I2390" s="1">
        <v>-502143596.46999872</v>
      </c>
      <c r="J2390" s="1">
        <v>-145133068.15499899</v>
      </c>
      <c r="K2390" s="46"/>
      <c r="L2390" s="1">
        <v>-527855038.88676363</v>
      </c>
      <c r="M2390" s="1">
        <f>L2390-N2390</f>
        <v>-374734650.78368604</v>
      </c>
      <c r="N2390" s="5">
        <v>-153120388.10307756</v>
      </c>
    </row>
    <row r="2391" spans="1:14" ht="11.65" customHeight="1">
      <c r="A2391" s="24">
        <v>2320</v>
      </c>
      <c r="C2391" s="67"/>
      <c r="H2391" s="46" t="s">
        <v>580</v>
      </c>
      <c r="I2391" s="6">
        <v>-502143596.46999872</v>
      </c>
      <c r="J2391" s="6">
        <v>-145133068.15499899</v>
      </c>
      <c r="K2391" s="46"/>
      <c r="L2391" s="6">
        <f>SUBTOTAL(9,L2390)</f>
        <v>-527855038.88676363</v>
      </c>
      <c r="M2391" s="6">
        <f>SUBTOTAL(9,M2390)</f>
        <v>-374734650.78368604</v>
      </c>
      <c r="N2391" s="6">
        <f>SUBTOTAL(9,N2390)</f>
        <v>-153120388.10307756</v>
      </c>
    </row>
    <row r="2392" spans="1:14" ht="11.65" customHeight="1">
      <c r="A2392" s="24">
        <v>2321</v>
      </c>
      <c r="C2392" s="67"/>
      <c r="H2392" s="46"/>
      <c r="I2392" s="1"/>
      <c r="J2392" s="1"/>
      <c r="K2392" s="46"/>
      <c r="L2392" s="1"/>
      <c r="M2392" s="1"/>
      <c r="N2392" s="1"/>
    </row>
    <row r="2393" spans="1:14" ht="11.65" customHeight="1">
      <c r="A2393" s="24">
        <v>2322</v>
      </c>
      <c r="C2393" s="67">
        <v>108365</v>
      </c>
      <c r="D2393" s="23" t="s">
        <v>460</v>
      </c>
      <c r="H2393" s="46"/>
      <c r="I2393" s="1"/>
      <c r="J2393" s="1"/>
      <c r="K2393" s="46"/>
      <c r="L2393" s="1"/>
      <c r="M2393" s="1"/>
      <c r="N2393" s="1"/>
    </row>
    <row r="2394" spans="1:14" ht="11.65" customHeight="1">
      <c r="A2394" s="24">
        <v>2323</v>
      </c>
      <c r="C2394" s="67"/>
      <c r="F2394" s="67" t="s">
        <v>668</v>
      </c>
      <c r="G2394" s="23" t="s">
        <v>128</v>
      </c>
      <c r="H2394" s="46"/>
      <c r="I2394" s="1">
        <v>-271335644.61000001</v>
      </c>
      <c r="J2394" s="1">
        <v>-56956664.854999997</v>
      </c>
      <c r="K2394" s="46"/>
      <c r="L2394" s="1">
        <v>-289094810.519279</v>
      </c>
      <c r="M2394" s="1">
        <f>L2394-N2394</f>
        <v>-226621219.08236426</v>
      </c>
      <c r="N2394" s="5">
        <v>-62473591.436914742</v>
      </c>
    </row>
    <row r="2395" spans="1:14" ht="11.65" customHeight="1">
      <c r="A2395" s="24">
        <v>2324</v>
      </c>
      <c r="C2395" s="67"/>
      <c r="H2395" s="46" t="s">
        <v>580</v>
      </c>
      <c r="I2395" s="6">
        <v>-271335644.61000001</v>
      </c>
      <c r="J2395" s="6">
        <v>-56956664.854999997</v>
      </c>
      <c r="K2395" s="46"/>
      <c r="L2395" s="6">
        <f>SUBTOTAL(9,L2394)</f>
        <v>-289094810.519279</v>
      </c>
      <c r="M2395" s="6">
        <f>SUBTOTAL(9,M2394)</f>
        <v>-226621219.08236426</v>
      </c>
      <c r="N2395" s="6">
        <f>SUBTOTAL(9,N2394)</f>
        <v>-62473591.436914742</v>
      </c>
    </row>
    <row r="2396" spans="1:14" ht="11.65" customHeight="1">
      <c r="A2396" s="24">
        <v>2325</v>
      </c>
      <c r="C2396" s="67"/>
      <c r="H2396" s="46"/>
      <c r="I2396" s="1"/>
      <c r="J2396" s="1"/>
      <c r="K2396" s="46"/>
      <c r="L2396" s="1"/>
      <c r="M2396" s="1"/>
      <c r="N2396" s="1"/>
    </row>
    <row r="2397" spans="1:14" ht="11.65" customHeight="1">
      <c r="A2397" s="24">
        <v>2326</v>
      </c>
      <c r="C2397" s="67">
        <v>108366</v>
      </c>
      <c r="D2397" s="23" t="s">
        <v>449</v>
      </c>
      <c r="H2397" s="46"/>
      <c r="I2397" s="1"/>
      <c r="J2397" s="1"/>
      <c r="K2397" s="46"/>
      <c r="L2397" s="1"/>
      <c r="M2397" s="1"/>
      <c r="N2397" s="1"/>
    </row>
    <row r="2398" spans="1:14" ht="11.65" customHeight="1">
      <c r="A2398" s="24">
        <v>2327</v>
      </c>
      <c r="C2398" s="67"/>
      <c r="F2398" s="67" t="s">
        <v>668</v>
      </c>
      <c r="G2398" s="23" t="s">
        <v>128</v>
      </c>
      <c r="H2398" s="46"/>
      <c r="I2398" s="1">
        <v>-125278244.09999979</v>
      </c>
      <c r="J2398" s="1">
        <v>-59730767.094999902</v>
      </c>
      <c r="K2398" s="46"/>
      <c r="L2398" s="1">
        <v>-133512466.33610019</v>
      </c>
      <c r="M2398" s="1">
        <f>L2398-N2398</f>
        <v>-71223718.772434235</v>
      </c>
      <c r="N2398" s="5">
        <v>-62288747.563665956</v>
      </c>
    </row>
    <row r="2399" spans="1:14" ht="11.65" customHeight="1">
      <c r="A2399" s="24">
        <v>2328</v>
      </c>
      <c r="C2399" s="67"/>
      <c r="H2399" s="46" t="s">
        <v>580</v>
      </c>
      <c r="I2399" s="6">
        <v>-125278244.09999979</v>
      </c>
      <c r="J2399" s="6">
        <v>-59730767.094999902</v>
      </c>
      <c r="K2399" s="46"/>
      <c r="L2399" s="6">
        <f>SUBTOTAL(9,L2398)</f>
        <v>-133512466.33610019</v>
      </c>
      <c r="M2399" s="6">
        <f>SUBTOTAL(9,M2398)</f>
        <v>-71223718.772434235</v>
      </c>
      <c r="N2399" s="6">
        <f>SUBTOTAL(9,N2398)</f>
        <v>-62288747.563665956</v>
      </c>
    </row>
    <row r="2400" spans="1:14" ht="11.65" customHeight="1">
      <c r="A2400" s="24">
        <v>2329</v>
      </c>
      <c r="C2400" s="67"/>
      <c r="H2400" s="46"/>
      <c r="I2400" s="1"/>
      <c r="J2400" s="1"/>
      <c r="K2400" s="46"/>
      <c r="L2400" s="1"/>
      <c r="M2400" s="1"/>
      <c r="N2400" s="1"/>
    </row>
    <row r="2401" spans="1:14" ht="11.65" customHeight="1">
      <c r="A2401" s="24">
        <v>2330</v>
      </c>
      <c r="C2401" s="67">
        <v>108367</v>
      </c>
      <c r="D2401" s="23" t="s">
        <v>450</v>
      </c>
      <c r="H2401" s="46"/>
      <c r="I2401" s="1"/>
      <c r="J2401" s="1"/>
      <c r="K2401" s="46"/>
      <c r="L2401" s="1"/>
      <c r="M2401" s="1"/>
      <c r="N2401" s="1"/>
    </row>
    <row r="2402" spans="1:14" ht="11.65" customHeight="1">
      <c r="A2402" s="24">
        <v>2331</v>
      </c>
      <c r="C2402" s="67"/>
      <c r="F2402" s="67" t="s">
        <v>668</v>
      </c>
      <c r="G2402" s="23" t="s">
        <v>128</v>
      </c>
      <c r="H2402" s="46"/>
      <c r="I2402" s="1">
        <v>-289341330.4449988</v>
      </c>
      <c r="J2402" s="1">
        <v>-168875689.419999</v>
      </c>
      <c r="K2402" s="46"/>
      <c r="L2402" s="1">
        <v>-309000941.31714612</v>
      </c>
      <c r="M2402" s="1">
        <f>L2402-N2402</f>
        <v>-134017947.62594932</v>
      </c>
      <c r="N2402" s="5">
        <v>-174982993.6911968</v>
      </c>
    </row>
    <row r="2403" spans="1:14" ht="11.65" customHeight="1">
      <c r="A2403" s="24">
        <v>2332</v>
      </c>
      <c r="C2403" s="67"/>
      <c r="H2403" s="46" t="s">
        <v>580</v>
      </c>
      <c r="I2403" s="6">
        <v>-289341330.4449988</v>
      </c>
      <c r="J2403" s="6">
        <v>-168875689.419999</v>
      </c>
      <c r="K2403" s="46"/>
      <c r="L2403" s="6">
        <f>SUBTOTAL(9,L2402)</f>
        <v>-309000941.31714612</v>
      </c>
      <c r="M2403" s="6">
        <f>SUBTOTAL(9,M2402)</f>
        <v>-134017947.62594932</v>
      </c>
      <c r="N2403" s="6">
        <f>SUBTOTAL(9,N2402)</f>
        <v>-174982993.6911968</v>
      </c>
    </row>
    <row r="2404" spans="1:14" ht="11.65" customHeight="1">
      <c r="A2404" s="24">
        <v>2333</v>
      </c>
      <c r="C2404" s="67"/>
      <c r="H2404" s="46"/>
      <c r="I2404" s="1"/>
      <c r="J2404" s="1"/>
      <c r="K2404" s="46"/>
      <c r="L2404" s="1"/>
      <c r="M2404" s="1"/>
      <c r="N2404" s="1"/>
    </row>
    <row r="2405" spans="1:14" ht="11.65" customHeight="1">
      <c r="A2405" s="24">
        <v>2334</v>
      </c>
      <c r="C2405" s="67">
        <v>108368</v>
      </c>
      <c r="D2405" s="23" t="s">
        <v>461</v>
      </c>
      <c r="H2405" s="46"/>
      <c r="I2405" s="1"/>
      <c r="J2405" s="1"/>
      <c r="K2405" s="46"/>
      <c r="L2405" s="1"/>
      <c r="M2405" s="1"/>
      <c r="N2405" s="1"/>
    </row>
    <row r="2406" spans="1:14" ht="11.65" customHeight="1">
      <c r="A2406" s="24">
        <v>2335</v>
      </c>
      <c r="C2406" s="67"/>
      <c r="F2406" s="67" t="s">
        <v>668</v>
      </c>
      <c r="G2406" s="23" t="s">
        <v>128</v>
      </c>
      <c r="H2406" s="46"/>
      <c r="I2406" s="1">
        <v>-375413571.51499963</v>
      </c>
      <c r="J2406" s="1">
        <v>-91001826.314999893</v>
      </c>
      <c r="K2406" s="46"/>
      <c r="L2406" s="1">
        <v>-405378042.74418855</v>
      </c>
      <c r="M2406" s="1">
        <f>L2406-N2406</f>
        <v>-305067683.0959335</v>
      </c>
      <c r="N2406" s="5">
        <v>-100310359.64825507</v>
      </c>
    </row>
    <row r="2407" spans="1:14" ht="11.65" customHeight="1">
      <c r="A2407" s="24">
        <v>2336</v>
      </c>
      <c r="C2407" s="67"/>
      <c r="F2407" s="67" t="s">
        <v>1</v>
      </c>
      <c r="H2407" s="46" t="s">
        <v>580</v>
      </c>
      <c r="I2407" s="6">
        <v>-375413571.51499963</v>
      </c>
      <c r="J2407" s="6">
        <v>-91001826.314999893</v>
      </c>
      <c r="K2407" s="46"/>
      <c r="L2407" s="6">
        <f>SUBTOTAL(9,L2406)</f>
        <v>-405378042.74418855</v>
      </c>
      <c r="M2407" s="6">
        <f>SUBTOTAL(9,M2406)</f>
        <v>-305067683.0959335</v>
      </c>
      <c r="N2407" s="6">
        <f>SUBTOTAL(9,N2406)</f>
        <v>-100310359.64825507</v>
      </c>
    </row>
    <row r="2408" spans="1:14" ht="11.65" customHeight="1">
      <c r="A2408" s="24">
        <v>2337</v>
      </c>
      <c r="C2408" s="67"/>
      <c r="H2408" s="46"/>
      <c r="I2408" s="1"/>
      <c r="J2408" s="1"/>
      <c r="K2408" s="46"/>
      <c r="L2408" s="1"/>
      <c r="M2408" s="1"/>
      <c r="N2408" s="1"/>
    </row>
    <row r="2409" spans="1:14" ht="11.65" customHeight="1">
      <c r="A2409" s="24">
        <v>2338</v>
      </c>
      <c r="C2409" s="67">
        <v>108369</v>
      </c>
      <c r="D2409" s="23" t="s">
        <v>307</v>
      </c>
      <c r="H2409" s="46"/>
      <c r="I2409" s="1"/>
      <c r="J2409" s="1"/>
      <c r="K2409" s="46"/>
      <c r="L2409" s="1"/>
      <c r="M2409" s="1"/>
      <c r="N2409" s="1"/>
    </row>
    <row r="2410" spans="1:14" ht="11.65" customHeight="1">
      <c r="A2410" s="24">
        <v>2339</v>
      </c>
      <c r="C2410" s="67"/>
      <c r="F2410" s="67" t="s">
        <v>668</v>
      </c>
      <c r="G2410" s="23" t="s">
        <v>128</v>
      </c>
      <c r="H2410" s="46"/>
      <c r="I2410" s="1">
        <v>-174656768.62499979</v>
      </c>
      <c r="J2410" s="1">
        <v>-56548154.825000003</v>
      </c>
      <c r="K2410" s="46"/>
      <c r="L2410" s="1">
        <v>-190634979.87458819</v>
      </c>
      <c r="M2410" s="1">
        <f>L2410-N2410</f>
        <v>-129123156.21375364</v>
      </c>
      <c r="N2410" s="5">
        <v>-61511823.660834551</v>
      </c>
    </row>
    <row r="2411" spans="1:14" ht="11.65" customHeight="1">
      <c r="A2411" s="24">
        <v>2340</v>
      </c>
      <c r="C2411" s="67"/>
      <c r="F2411" s="67" t="s">
        <v>1</v>
      </c>
      <c r="H2411" s="46" t="s">
        <v>580</v>
      </c>
      <c r="I2411" s="6">
        <v>-174656768.62499979</v>
      </c>
      <c r="J2411" s="6">
        <v>-56548154.825000003</v>
      </c>
      <c r="K2411" s="46"/>
      <c r="L2411" s="6">
        <f>SUBTOTAL(9,L2410)</f>
        <v>-190634979.87458819</v>
      </c>
      <c r="M2411" s="6">
        <f>SUBTOTAL(9,M2410)</f>
        <v>-129123156.21375364</v>
      </c>
      <c r="N2411" s="6">
        <f>SUBTOTAL(9,N2410)</f>
        <v>-61511823.660834551</v>
      </c>
    </row>
    <row r="2412" spans="1:14" ht="11.65" customHeight="1">
      <c r="A2412" s="24">
        <v>2341</v>
      </c>
      <c r="C2412" s="67"/>
      <c r="H2412" s="46"/>
      <c r="I2412" s="1"/>
      <c r="J2412" s="1"/>
      <c r="K2412" s="46"/>
      <c r="L2412" s="1"/>
      <c r="M2412" s="1"/>
      <c r="N2412" s="1"/>
    </row>
    <row r="2413" spans="1:14" ht="11.65" customHeight="1">
      <c r="A2413" s="24">
        <v>2342</v>
      </c>
      <c r="C2413" s="67">
        <v>108370</v>
      </c>
      <c r="D2413" s="23" t="s">
        <v>308</v>
      </c>
      <c r="H2413" s="46"/>
      <c r="I2413" s="1"/>
      <c r="J2413" s="1"/>
      <c r="K2413" s="46"/>
      <c r="L2413" s="1"/>
      <c r="M2413" s="1"/>
      <c r="N2413" s="1"/>
    </row>
    <row r="2414" spans="1:14" ht="11.65" customHeight="1">
      <c r="A2414" s="24">
        <v>2343</v>
      </c>
      <c r="C2414" s="67"/>
      <c r="F2414" s="67" t="s">
        <v>668</v>
      </c>
      <c r="G2414" s="23" t="s">
        <v>128</v>
      </c>
      <c r="H2414" s="46"/>
      <c r="I2414" s="1">
        <v>-80366590.784999788</v>
      </c>
      <c r="J2414" s="1">
        <v>-27368665.609999899</v>
      </c>
      <c r="K2414" s="46"/>
      <c r="L2414" s="1">
        <v>-85384095.995749816</v>
      </c>
      <c r="M2414" s="1">
        <f>L2414-N2414</f>
        <v>-56456730.612714998</v>
      </c>
      <c r="N2414" s="5">
        <v>-28927365.383034818</v>
      </c>
    </row>
    <row r="2415" spans="1:14" ht="11.65" customHeight="1">
      <c r="A2415" s="24">
        <v>2344</v>
      </c>
      <c r="C2415" s="67"/>
      <c r="H2415" s="46" t="s">
        <v>580</v>
      </c>
      <c r="I2415" s="6">
        <v>-80366590.784999788</v>
      </c>
      <c r="J2415" s="6">
        <v>-27368665.609999899</v>
      </c>
      <c r="K2415" s="46"/>
      <c r="L2415" s="6">
        <f>SUBTOTAL(9,L2414)</f>
        <v>-85384095.995749816</v>
      </c>
      <c r="M2415" s="6">
        <f>SUBTOTAL(9,M2414)</f>
        <v>-56456730.612714998</v>
      </c>
      <c r="N2415" s="6">
        <f>SUBTOTAL(9,N2414)</f>
        <v>-28927365.383034818</v>
      </c>
    </row>
    <row r="2416" spans="1:14" ht="11.65" customHeight="1">
      <c r="A2416" s="24">
        <v>2345</v>
      </c>
      <c r="C2416" s="67"/>
      <c r="H2416" s="46"/>
      <c r="I2416" s="9"/>
      <c r="J2416" s="9"/>
      <c r="K2416" s="46"/>
      <c r="L2416" s="9"/>
      <c r="M2416" s="1"/>
      <c r="N2416" s="1"/>
    </row>
    <row r="2417" spans="1:14" ht="11.65" customHeight="1">
      <c r="A2417" s="24">
        <v>2346</v>
      </c>
      <c r="C2417" s="67"/>
      <c r="E2417" s="43"/>
      <c r="H2417" s="46"/>
      <c r="I2417" s="9"/>
      <c r="J2417" s="9"/>
      <c r="K2417" s="46"/>
      <c r="L2417" s="9"/>
      <c r="M2417" s="9"/>
      <c r="N2417" s="9"/>
    </row>
    <row r="2418" spans="1:14" ht="11.65" customHeight="1">
      <c r="A2418" s="24">
        <v>2347</v>
      </c>
      <c r="C2418" s="70"/>
      <c r="D2418" s="71"/>
      <c r="E2418" s="72"/>
      <c r="G2418" s="71"/>
      <c r="H2418" s="73"/>
      <c r="I2418" s="10"/>
      <c r="J2418" s="10"/>
      <c r="K2418" s="73"/>
      <c r="L2418" s="10"/>
      <c r="M2418" s="10"/>
      <c r="N2418" s="10"/>
    </row>
    <row r="2419" spans="1:14" ht="11.65" customHeight="1">
      <c r="A2419" s="24">
        <v>2348</v>
      </c>
      <c r="C2419" s="67">
        <v>108371</v>
      </c>
      <c r="D2419" s="23" t="s">
        <v>462</v>
      </c>
      <c r="H2419" s="46"/>
      <c r="I2419" s="1"/>
      <c r="J2419" s="1"/>
      <c r="K2419" s="46"/>
      <c r="L2419" s="1"/>
      <c r="M2419" s="1"/>
      <c r="N2419" s="1"/>
    </row>
    <row r="2420" spans="1:14" ht="11.65" customHeight="1">
      <c r="A2420" s="24">
        <v>2349</v>
      </c>
      <c r="C2420" s="67"/>
      <c r="F2420" s="67" t="s">
        <v>668</v>
      </c>
      <c r="G2420" s="23" t="s">
        <v>128</v>
      </c>
      <c r="H2420" s="46"/>
      <c r="I2420" s="1">
        <v>-7774631.0049999999</v>
      </c>
      <c r="J2420" s="1">
        <v>-3586249.7549999999</v>
      </c>
      <c r="K2420" s="46"/>
      <c r="L2420" s="1">
        <v>-8016408.194340582</v>
      </c>
      <c r="M2420" s="1">
        <f>L2420-N2420</f>
        <v>-4355049.7878651908</v>
      </c>
      <c r="N2420" s="5">
        <v>-3661358.4064753912</v>
      </c>
    </row>
    <row r="2421" spans="1:14" ht="11.65" customHeight="1">
      <c r="A2421" s="24">
        <v>2350</v>
      </c>
      <c r="C2421" s="67"/>
      <c r="H2421" s="46" t="s">
        <v>580</v>
      </c>
      <c r="I2421" s="6">
        <v>-7774631.0049999999</v>
      </c>
      <c r="J2421" s="6">
        <v>-3586249.7549999999</v>
      </c>
      <c r="K2421" s="46"/>
      <c r="L2421" s="6">
        <f>SUBTOTAL(9,L2420)</f>
        <v>-8016408.194340582</v>
      </c>
      <c r="M2421" s="6">
        <f>SUBTOTAL(9,M2420)</f>
        <v>-4355049.7878651908</v>
      </c>
      <c r="N2421" s="6">
        <f>SUBTOTAL(9,N2420)</f>
        <v>-3661358.4064753912</v>
      </c>
    </row>
    <row r="2422" spans="1:14" ht="11.65" customHeight="1">
      <c r="A2422" s="24">
        <v>2351</v>
      </c>
      <c r="C2422" s="67"/>
      <c r="H2422" s="46"/>
      <c r="I2422" s="1"/>
      <c r="J2422" s="1"/>
      <c r="K2422" s="46"/>
      <c r="L2422" s="1"/>
      <c r="M2422" s="1"/>
      <c r="N2422" s="1"/>
    </row>
    <row r="2423" spans="1:14" ht="11.65" customHeight="1">
      <c r="A2423" s="24">
        <v>2352</v>
      </c>
      <c r="C2423" s="67">
        <v>108372</v>
      </c>
      <c r="D2423" s="23" t="s">
        <v>310</v>
      </c>
      <c r="H2423" s="46"/>
      <c r="I2423" s="1"/>
      <c r="J2423" s="1"/>
      <c r="K2423" s="46"/>
      <c r="L2423" s="1"/>
      <c r="M2423" s="1"/>
      <c r="N2423" s="1"/>
    </row>
    <row r="2424" spans="1:14" ht="11.65" customHeight="1">
      <c r="A2424" s="24">
        <v>2353</v>
      </c>
      <c r="C2424" s="67"/>
      <c r="F2424" s="67" t="s">
        <v>668</v>
      </c>
      <c r="G2424" s="23" t="s">
        <v>128</v>
      </c>
      <c r="H2424" s="46"/>
      <c r="I2424" s="1">
        <v>0</v>
      </c>
      <c r="J2424" s="1">
        <v>0</v>
      </c>
      <c r="K2424" s="46"/>
      <c r="L2424" s="1">
        <v>0</v>
      </c>
      <c r="M2424" s="1">
        <f>L2424-N2424</f>
        <v>0</v>
      </c>
      <c r="N2424" s="5">
        <v>0</v>
      </c>
    </row>
    <row r="2425" spans="1:14" ht="11.65" customHeight="1">
      <c r="A2425" s="24">
        <v>2354</v>
      </c>
      <c r="C2425" s="67"/>
      <c r="H2425" s="46" t="s">
        <v>580</v>
      </c>
      <c r="I2425" s="6">
        <v>0</v>
      </c>
      <c r="J2425" s="6">
        <v>0</v>
      </c>
      <c r="K2425" s="46"/>
      <c r="L2425" s="6">
        <f>SUBTOTAL(9,L2424)</f>
        <v>0</v>
      </c>
      <c r="M2425" s="6">
        <f>SUBTOTAL(9,M2424)</f>
        <v>0</v>
      </c>
      <c r="N2425" s="6">
        <f>SUBTOTAL(9,N2424)</f>
        <v>0</v>
      </c>
    </row>
    <row r="2426" spans="1:14" ht="11.65" customHeight="1">
      <c r="A2426" s="24">
        <v>2355</v>
      </c>
      <c r="C2426" s="67"/>
      <c r="H2426" s="46"/>
      <c r="I2426" s="1"/>
      <c r="J2426" s="1"/>
      <c r="K2426" s="46"/>
      <c r="L2426" s="1"/>
      <c r="M2426" s="1"/>
      <c r="N2426" s="1"/>
    </row>
    <row r="2427" spans="1:14" ht="11.65" customHeight="1">
      <c r="A2427" s="24">
        <v>2356</v>
      </c>
      <c r="C2427" s="67">
        <v>108373</v>
      </c>
      <c r="D2427" s="23" t="s">
        <v>463</v>
      </c>
      <c r="H2427" s="46"/>
      <c r="I2427" s="1"/>
      <c r="J2427" s="1"/>
      <c r="K2427" s="46"/>
      <c r="L2427" s="1"/>
      <c r="M2427" s="1"/>
      <c r="N2427" s="1"/>
    </row>
    <row r="2428" spans="1:14" ht="11.65" customHeight="1">
      <c r="A2428" s="24">
        <v>2357</v>
      </c>
      <c r="C2428" s="67"/>
      <c r="F2428" s="67" t="s">
        <v>668</v>
      </c>
      <c r="G2428" s="23" t="s">
        <v>128</v>
      </c>
      <c r="H2428" s="46"/>
      <c r="I2428" s="1">
        <v>-27207262.225000001</v>
      </c>
      <c r="J2428" s="1">
        <v>-12173565.305</v>
      </c>
      <c r="K2428" s="46"/>
      <c r="L2428" s="1">
        <v>-28872157.773995928</v>
      </c>
      <c r="M2428" s="1">
        <f>L2428-N2428</f>
        <v>-16181388.75811849</v>
      </c>
      <c r="N2428" s="5">
        <v>-12690769.015877439</v>
      </c>
    </row>
    <row r="2429" spans="1:14" ht="11.65" customHeight="1">
      <c r="A2429" s="24">
        <v>2358</v>
      </c>
      <c r="C2429" s="67"/>
      <c r="H2429" s="46" t="s">
        <v>580</v>
      </c>
      <c r="I2429" s="6">
        <v>-27207262.225000001</v>
      </c>
      <c r="J2429" s="6">
        <v>-12173565.305</v>
      </c>
      <c r="K2429" s="46"/>
      <c r="L2429" s="6">
        <f>SUBTOTAL(9,L2428)</f>
        <v>-28872157.773995928</v>
      </c>
      <c r="M2429" s="6">
        <f>SUBTOTAL(9,M2428)</f>
        <v>-16181388.75811849</v>
      </c>
      <c r="N2429" s="6">
        <f>SUBTOTAL(9,N2428)</f>
        <v>-12690769.015877439</v>
      </c>
    </row>
    <row r="2430" spans="1:14" ht="11.65" customHeight="1">
      <c r="A2430" s="24">
        <v>2359</v>
      </c>
      <c r="C2430" s="67"/>
      <c r="H2430" s="46"/>
      <c r="I2430" s="1"/>
      <c r="J2430" s="1"/>
      <c r="K2430" s="46"/>
      <c r="L2430" s="1"/>
      <c r="M2430" s="1"/>
      <c r="N2430" s="1"/>
    </row>
    <row r="2431" spans="1:14" ht="11.65" customHeight="1">
      <c r="A2431" s="24">
        <v>2360</v>
      </c>
      <c r="C2431" s="67" t="s">
        <v>595</v>
      </c>
      <c r="D2431" s="23" t="s">
        <v>465</v>
      </c>
      <c r="H2431" s="46"/>
      <c r="I2431" s="1"/>
      <c r="J2431" s="1"/>
      <c r="K2431" s="46"/>
      <c r="L2431" s="1"/>
      <c r="M2431" s="1"/>
      <c r="N2431" s="1"/>
    </row>
    <row r="2432" spans="1:14" ht="11.65" customHeight="1">
      <c r="A2432" s="24">
        <v>2361</v>
      </c>
      <c r="C2432" s="67"/>
      <c r="F2432" s="67" t="s">
        <v>668</v>
      </c>
      <c r="G2432" s="23" t="s">
        <v>128</v>
      </c>
      <c r="H2432" s="46"/>
      <c r="I2432" s="1">
        <v>0</v>
      </c>
      <c r="J2432" s="1">
        <v>0</v>
      </c>
      <c r="K2432" s="46"/>
      <c r="L2432" s="1">
        <v>0</v>
      </c>
      <c r="M2432" s="1">
        <f>L2432-N2432</f>
        <v>0</v>
      </c>
      <c r="N2432" s="5">
        <v>0</v>
      </c>
    </row>
    <row r="2433" spans="1:14" ht="11.65" customHeight="1">
      <c r="A2433" s="24">
        <v>2362</v>
      </c>
      <c r="C2433" s="67"/>
      <c r="H2433" s="46" t="s">
        <v>580</v>
      </c>
      <c r="I2433" s="6">
        <v>0</v>
      </c>
      <c r="J2433" s="6">
        <v>0</v>
      </c>
      <c r="K2433" s="46"/>
      <c r="L2433" s="6">
        <f>SUBTOTAL(9,L2432)</f>
        <v>0</v>
      </c>
      <c r="M2433" s="6">
        <f>SUBTOTAL(9,M2432)</f>
        <v>0</v>
      </c>
      <c r="N2433" s="6">
        <f>SUBTOTAL(9,N2432)</f>
        <v>0</v>
      </c>
    </row>
    <row r="2434" spans="1:14" ht="11.65" customHeight="1">
      <c r="A2434" s="24">
        <v>2363</v>
      </c>
      <c r="C2434" s="67"/>
      <c r="H2434" s="46"/>
      <c r="I2434" s="1"/>
      <c r="J2434" s="1"/>
      <c r="K2434" s="46"/>
      <c r="L2434" s="1"/>
      <c r="M2434" s="1"/>
      <c r="N2434" s="1"/>
    </row>
    <row r="2435" spans="1:14" ht="11.65" customHeight="1">
      <c r="A2435" s="24">
        <v>2364</v>
      </c>
      <c r="C2435" s="67" t="s">
        <v>596</v>
      </c>
      <c r="D2435" s="23" t="s">
        <v>467</v>
      </c>
      <c r="H2435" s="46"/>
      <c r="I2435" s="1"/>
      <c r="J2435" s="1"/>
      <c r="K2435" s="46"/>
      <c r="L2435" s="1"/>
      <c r="M2435" s="1"/>
      <c r="N2435" s="1"/>
    </row>
    <row r="2436" spans="1:14" ht="11.65" customHeight="1">
      <c r="A2436" s="24">
        <v>2365</v>
      </c>
      <c r="C2436" s="67"/>
      <c r="F2436" s="67" t="s">
        <v>668</v>
      </c>
      <c r="G2436" s="23" t="s">
        <v>128</v>
      </c>
      <c r="H2436" s="46"/>
      <c r="I2436" s="1">
        <v>0</v>
      </c>
      <c r="J2436" s="1">
        <v>0</v>
      </c>
      <c r="K2436" s="46"/>
      <c r="L2436" s="1">
        <v>0</v>
      </c>
      <c r="M2436" s="1">
        <f>L2436-N2436</f>
        <v>0</v>
      </c>
      <c r="N2436" s="5">
        <v>0</v>
      </c>
    </row>
    <row r="2437" spans="1:14" ht="11.65" customHeight="1">
      <c r="A2437" s="24">
        <v>2366</v>
      </c>
      <c r="C2437" s="67"/>
      <c r="H2437" s="46" t="s">
        <v>580</v>
      </c>
      <c r="I2437" s="6">
        <v>0</v>
      </c>
      <c r="J2437" s="6">
        <v>0</v>
      </c>
      <c r="K2437" s="46"/>
      <c r="L2437" s="6">
        <f>SUBTOTAL(9,L2436)</f>
        <v>0</v>
      </c>
      <c r="M2437" s="6">
        <f>SUBTOTAL(9,M2436)</f>
        <v>0</v>
      </c>
      <c r="N2437" s="6">
        <f>SUBTOTAL(9,N2436)</f>
        <v>0</v>
      </c>
    </row>
    <row r="2438" spans="1:14" ht="11.65" customHeight="1">
      <c r="A2438" s="24">
        <v>2367</v>
      </c>
      <c r="C2438" s="67"/>
      <c r="H2438" s="46"/>
      <c r="I2438" s="1"/>
      <c r="J2438" s="1"/>
      <c r="K2438" s="46"/>
      <c r="L2438" s="1"/>
      <c r="M2438" s="1"/>
      <c r="N2438" s="1"/>
    </row>
    <row r="2439" spans="1:14" ht="11.65" customHeight="1">
      <c r="A2439" s="24">
        <v>2368</v>
      </c>
      <c r="C2439" s="67" t="s">
        <v>597</v>
      </c>
      <c r="D2439" s="23" t="s">
        <v>467</v>
      </c>
      <c r="H2439" s="46"/>
      <c r="I2439" s="1"/>
      <c r="J2439" s="1"/>
      <c r="K2439" s="46"/>
      <c r="L2439" s="1"/>
      <c r="M2439" s="1"/>
      <c r="N2439" s="1"/>
    </row>
    <row r="2440" spans="1:14" ht="11.65" customHeight="1">
      <c r="A2440" s="24">
        <v>2369</v>
      </c>
      <c r="C2440" s="67"/>
      <c r="F2440" s="67" t="s">
        <v>668</v>
      </c>
      <c r="G2440" s="23" t="s">
        <v>128</v>
      </c>
      <c r="H2440" s="46"/>
      <c r="I2440" s="1">
        <v>766466.5</v>
      </c>
      <c r="J2440" s="1">
        <v>538164.5</v>
      </c>
      <c r="K2440" s="46"/>
      <c r="L2440" s="1">
        <v>766466.5</v>
      </c>
      <c r="M2440" s="1">
        <f>L2440-N2440</f>
        <v>228302</v>
      </c>
      <c r="N2440" s="5">
        <v>538164.5</v>
      </c>
    </row>
    <row r="2441" spans="1:14" ht="11.65" customHeight="1">
      <c r="A2441" s="24">
        <v>2370</v>
      </c>
      <c r="C2441" s="67"/>
      <c r="H2441" s="46" t="s">
        <v>580</v>
      </c>
      <c r="I2441" s="6">
        <v>766466.5</v>
      </c>
      <c r="J2441" s="6">
        <v>538164.5</v>
      </c>
      <c r="K2441" s="46"/>
      <c r="L2441" s="6">
        <f>SUBTOTAL(9,L2440)</f>
        <v>766466.5</v>
      </c>
      <c r="M2441" s="6">
        <f>SUBTOTAL(9,M2440)</f>
        <v>228302</v>
      </c>
      <c r="N2441" s="6">
        <f>SUBTOTAL(9,N2440)</f>
        <v>538164.5</v>
      </c>
    </row>
    <row r="2442" spans="1:14" ht="11.65" customHeight="1">
      <c r="A2442" s="24">
        <v>2371</v>
      </c>
      <c r="C2442" s="67"/>
      <c r="H2442" s="46"/>
      <c r="I2442" s="1"/>
      <c r="J2442" s="1"/>
      <c r="K2442" s="46"/>
      <c r="L2442" s="1"/>
      <c r="M2442" s="1"/>
      <c r="N2442" s="1"/>
    </row>
    <row r="2443" spans="1:14" ht="11.65" customHeight="1">
      <c r="A2443" s="24">
        <v>2372</v>
      </c>
      <c r="C2443" s="67"/>
      <c r="H2443" s="46"/>
      <c r="I2443" s="1"/>
      <c r="J2443" s="1"/>
      <c r="K2443" s="46"/>
      <c r="L2443" s="1"/>
      <c r="M2443" s="1"/>
      <c r="N2443" s="1"/>
    </row>
    <row r="2444" spans="1:14" ht="11.65" customHeight="1" thickBot="1">
      <c r="A2444" s="24">
        <v>2373</v>
      </c>
      <c r="C2444" s="68" t="s">
        <v>598</v>
      </c>
      <c r="H2444" s="69" t="s">
        <v>580</v>
      </c>
      <c r="I2444" s="8">
        <v>-2086860049.9749966</v>
      </c>
      <c r="J2444" s="8">
        <v>-716073377.72999775</v>
      </c>
      <c r="K2444" s="69"/>
      <c r="L2444" s="8">
        <f>SUBTOTAL(9,L2374:L2441)</f>
        <v>-2236989523.1501169</v>
      </c>
      <c r="M2444" s="8">
        <f>SUBTOTAL(9,M2374:M2441)</f>
        <v>-1474278072.1277285</v>
      </c>
      <c r="N2444" s="8">
        <f>SUBTOTAL(9,N2374:N2441)</f>
        <v>-762711451.02238858</v>
      </c>
    </row>
    <row r="2445" spans="1:14" ht="11.65" customHeight="1" thickTop="1">
      <c r="A2445" s="24">
        <v>2374</v>
      </c>
      <c r="C2445" s="67"/>
      <c r="H2445" s="46"/>
      <c r="I2445" s="1"/>
      <c r="J2445" s="1"/>
      <c r="K2445" s="46"/>
      <c r="L2445" s="1"/>
      <c r="M2445" s="1"/>
      <c r="N2445" s="1"/>
    </row>
    <row r="2446" spans="1:14" ht="11.65" customHeight="1">
      <c r="A2446" s="24">
        <v>2375</v>
      </c>
      <c r="C2446" s="67" t="s">
        <v>599</v>
      </c>
      <c r="H2446" s="46"/>
      <c r="I2446" s="1"/>
      <c r="J2446" s="1"/>
      <c r="K2446" s="46"/>
      <c r="L2446" s="1"/>
      <c r="M2446" s="1"/>
      <c r="N2446" s="1"/>
    </row>
    <row r="2447" spans="1:14" ht="11.65" customHeight="1">
      <c r="A2447" s="24">
        <v>2376</v>
      </c>
      <c r="C2447" s="67"/>
      <c r="E2447" s="67" t="s">
        <v>128</v>
      </c>
      <c r="H2447" s="46"/>
      <c r="I2447" s="1">
        <v>-2086860049.9749966</v>
      </c>
      <c r="J2447" s="1">
        <v>-716073377.72999775</v>
      </c>
      <c r="K2447" s="46"/>
      <c r="L2447" s="1">
        <v>-2236989523.1501169</v>
      </c>
      <c r="M2447" s="1">
        <f>L2447-N2447</f>
        <v>-1474278072.1277285</v>
      </c>
      <c r="N2447" s="5">
        <v>-762711451.02238858</v>
      </c>
    </row>
    <row r="2448" spans="1:14" ht="11.65" customHeight="1">
      <c r="A2448" s="24">
        <v>2377</v>
      </c>
      <c r="C2448" s="67"/>
      <c r="H2448" s="46"/>
      <c r="I2448" s="1"/>
      <c r="J2448" s="1"/>
      <c r="K2448" s="46"/>
      <c r="L2448" s="1"/>
      <c r="M2448" s="1"/>
      <c r="N2448" s="1"/>
    </row>
    <row r="2449" spans="1:14" ht="11.65" customHeight="1" thickBot="1">
      <c r="A2449" s="24">
        <v>2378</v>
      </c>
      <c r="C2449" s="67" t="s">
        <v>600</v>
      </c>
      <c r="H2449" s="46"/>
      <c r="I2449" s="13">
        <v>-2086860049.9749966</v>
      </c>
      <c r="J2449" s="13">
        <v>-716073377.72999775</v>
      </c>
      <c r="K2449" s="46"/>
      <c r="L2449" s="13">
        <f>SUM(L2447)</f>
        <v>-2236989523.1501169</v>
      </c>
      <c r="M2449" s="13">
        <f>SUM(M2447)</f>
        <v>-1474278072.1277285</v>
      </c>
      <c r="N2449" s="13">
        <f>SUM(N2447)</f>
        <v>-762711451.02238858</v>
      </c>
    </row>
    <row r="2450" spans="1:14" ht="11.65" customHeight="1" thickTop="1">
      <c r="A2450" s="24">
        <v>2379</v>
      </c>
      <c r="C2450" s="67" t="s">
        <v>601</v>
      </c>
      <c r="D2450" s="23" t="s">
        <v>602</v>
      </c>
      <c r="H2450" s="46"/>
      <c r="I2450" s="1"/>
      <c r="J2450" s="1"/>
      <c r="K2450" s="46"/>
      <c r="L2450" s="1"/>
      <c r="M2450" s="1"/>
      <c r="N2450" s="1"/>
    </row>
    <row r="2451" spans="1:14" ht="11.65" customHeight="1">
      <c r="A2451" s="24">
        <v>2380</v>
      </c>
      <c r="C2451" s="67"/>
      <c r="F2451" s="67" t="s">
        <v>659</v>
      </c>
      <c r="G2451" s="23" t="s">
        <v>128</v>
      </c>
      <c r="H2451" s="46"/>
      <c r="I2451" s="1">
        <v>-154056064.1899997</v>
      </c>
      <c r="J2451" s="1">
        <v>-54997288.564999998</v>
      </c>
      <c r="K2451" s="46"/>
      <c r="L2451" s="1">
        <v>-151749290.20820355</v>
      </c>
      <c r="M2451" s="1">
        <f t="shared" ref="M2451:M2457" si="46">L2451-N2451</f>
        <v>-95087767.649472564</v>
      </c>
      <c r="N2451" s="5">
        <v>-56661522.558730997</v>
      </c>
    </row>
    <row r="2452" spans="1:14" ht="11.65" customHeight="1">
      <c r="A2452" s="24">
        <v>2381</v>
      </c>
      <c r="C2452" s="67"/>
      <c r="F2452" s="67" t="s">
        <v>666</v>
      </c>
      <c r="G2452" s="23" t="s">
        <v>132</v>
      </c>
      <c r="H2452" s="46"/>
      <c r="I2452" s="1">
        <v>-4262160.42</v>
      </c>
      <c r="J2452" s="1">
        <v>-1839321.7350376993</v>
      </c>
      <c r="K2452" s="46"/>
      <c r="L2452" s="1">
        <v>-2174017.1883978741</v>
      </c>
      <c r="M2452" s="1">
        <f t="shared" si="46"/>
        <v>-1235827.0047994447</v>
      </c>
      <c r="N2452" s="5">
        <v>-938190.18359842931</v>
      </c>
    </row>
    <row r="2453" spans="1:14" ht="11.65" customHeight="1">
      <c r="A2453" s="24">
        <v>2382</v>
      </c>
      <c r="C2453" s="67"/>
      <c r="F2453" s="67" t="s">
        <v>666</v>
      </c>
      <c r="G2453" s="23" t="s">
        <v>132</v>
      </c>
      <c r="H2453" s="46"/>
      <c r="I2453" s="1">
        <v>-7582301.4599999897</v>
      </c>
      <c r="J2453" s="1">
        <v>-3272118.0112188412</v>
      </c>
      <c r="K2453" s="46"/>
      <c r="L2453" s="1">
        <v>-2765819.5014235768</v>
      </c>
      <c r="M2453" s="1">
        <f t="shared" si="46"/>
        <v>-1572238.9171996922</v>
      </c>
      <c r="N2453" s="5">
        <v>-1193580.5842238846</v>
      </c>
    </row>
    <row r="2454" spans="1:14" ht="11.65" customHeight="1">
      <c r="A2454" s="24">
        <v>2383</v>
      </c>
      <c r="C2454" s="67"/>
      <c r="F2454" s="67" t="s">
        <v>667</v>
      </c>
      <c r="G2454" s="23" t="s">
        <v>132</v>
      </c>
      <c r="H2454" s="46"/>
      <c r="I2454" s="1">
        <v>-51132890.074999899</v>
      </c>
      <c r="J2454" s="1">
        <v>-22066235.622881781</v>
      </c>
      <c r="K2454" s="46"/>
      <c r="L2454" s="1">
        <v>-59062972.582894899</v>
      </c>
      <c r="M2454" s="1">
        <f t="shared" si="46"/>
        <v>-33574535.146827132</v>
      </c>
      <c r="N2454" s="5">
        <v>-25488437.436067767</v>
      </c>
    </row>
    <row r="2455" spans="1:14" ht="11.65" customHeight="1">
      <c r="A2455" s="24">
        <v>2384</v>
      </c>
      <c r="C2455" s="67"/>
      <c r="F2455" s="67" t="s">
        <v>665</v>
      </c>
      <c r="G2455" s="23" t="s">
        <v>129</v>
      </c>
      <c r="H2455" s="46"/>
      <c r="I2455" s="1">
        <v>-7256837.21</v>
      </c>
      <c r="J2455" s="1">
        <v>-3620636.7688535159</v>
      </c>
      <c r="K2455" s="46"/>
      <c r="L2455" s="1">
        <v>-8336629.2624439141</v>
      </c>
      <c r="M2455" s="1">
        <f t="shared" si="46"/>
        <v>-4177254.3774305293</v>
      </c>
      <c r="N2455" s="5">
        <v>-4159374.8850133847</v>
      </c>
    </row>
    <row r="2456" spans="1:14" ht="11.65" customHeight="1">
      <c r="A2456" s="24">
        <v>2385</v>
      </c>
      <c r="C2456" s="67"/>
      <c r="F2456" s="67" t="s">
        <v>660</v>
      </c>
      <c r="G2456" s="23" t="s">
        <v>131</v>
      </c>
      <c r="H2456" s="46"/>
      <c r="I2456" s="1">
        <v>-71576566</v>
      </c>
      <c r="J2456" s="1">
        <v>-30673139.663359866</v>
      </c>
      <c r="K2456" s="46"/>
      <c r="L2456" s="1">
        <v>-65088325.643592432</v>
      </c>
      <c r="M2456" s="1">
        <f t="shared" si="46"/>
        <v>-37175865.985297173</v>
      </c>
      <c r="N2456" s="5">
        <v>-27912459.658295263</v>
      </c>
    </row>
    <row r="2457" spans="1:14" ht="11.65" customHeight="1">
      <c r="A2457" s="24">
        <v>2386</v>
      </c>
      <c r="C2457" s="67"/>
      <c r="F2457" s="67" t="s">
        <v>571</v>
      </c>
      <c r="G2457" s="23" t="s">
        <v>130</v>
      </c>
      <c r="H2457" s="46"/>
      <c r="I2457" s="1">
        <v>-323685.92</v>
      </c>
      <c r="J2457" s="1">
        <v>-139034.00224277712</v>
      </c>
      <c r="K2457" s="46"/>
      <c r="L2457" s="1">
        <v>-293750.19206052099</v>
      </c>
      <c r="M2457" s="1">
        <f t="shared" si="46"/>
        <v>-167574.59300524334</v>
      </c>
      <c r="N2457" s="5">
        <v>-126175.59905527766</v>
      </c>
    </row>
    <row r="2458" spans="1:14" ht="11.65" customHeight="1">
      <c r="A2458" s="24">
        <v>2387</v>
      </c>
      <c r="C2458" s="67"/>
      <c r="F2458" s="67" t="s">
        <v>571</v>
      </c>
      <c r="G2458" s="23" t="s">
        <v>132</v>
      </c>
      <c r="H2458" s="46"/>
      <c r="I2458" s="1">
        <v>-40263.379999999997</v>
      </c>
      <c r="J2458" s="1">
        <v>-17375.533218452205</v>
      </c>
      <c r="K2458" s="46"/>
      <c r="L2458" s="1">
        <v>-52299.6268245721</v>
      </c>
      <c r="M2458" s="1">
        <f>L2458-N2458</f>
        <v>-29729.889678733711</v>
      </c>
      <c r="N2458" s="5">
        <v>-22569.73714583839</v>
      </c>
    </row>
    <row r="2459" spans="1:14" ht="11.65" customHeight="1">
      <c r="A2459" s="24">
        <v>2388</v>
      </c>
      <c r="C2459" s="67"/>
      <c r="F2459" s="67" t="s">
        <v>571</v>
      </c>
      <c r="G2459" s="23" t="s">
        <v>132</v>
      </c>
      <c r="H2459" s="46"/>
      <c r="I2459" s="1">
        <v>-2121563.3149999999</v>
      </c>
      <c r="J2459" s="1">
        <v>-915553.8818358538</v>
      </c>
      <c r="K2459" s="46"/>
      <c r="L2459" s="1">
        <v>-1942021.3391687733</v>
      </c>
      <c r="M2459" s="1">
        <f>L2459-N2459</f>
        <v>-1103948.224351536</v>
      </c>
      <c r="N2459" s="5">
        <v>-838073.11481723737</v>
      </c>
    </row>
    <row r="2460" spans="1:14" ht="11.65" customHeight="1">
      <c r="A2460" s="24">
        <v>2389</v>
      </c>
      <c r="C2460" s="67"/>
      <c r="H2460" s="46" t="s">
        <v>580</v>
      </c>
      <c r="I2460" s="6">
        <v>-298352331.96999955</v>
      </c>
      <c r="J2460" s="6">
        <v>-117540703.78364877</v>
      </c>
      <c r="K2460" s="46"/>
      <c r="L2460" s="6">
        <f>SUBTOTAL(9,L2451:L2459)</f>
        <v>-291465125.54501009</v>
      </c>
      <c r="M2460" s="6">
        <f>SUBTOTAL(9,M2451:M2459)</f>
        <v>-174124741.78806204</v>
      </c>
      <c r="N2460" s="6">
        <f>SUBTOTAL(9,N2451:N2459)</f>
        <v>-117340383.75694807</v>
      </c>
    </row>
    <row r="2461" spans="1:14" ht="11.65" customHeight="1">
      <c r="A2461" s="24">
        <v>2390</v>
      </c>
      <c r="C2461" s="67"/>
      <c r="H2461" s="46"/>
      <c r="I2461" s="1"/>
      <c r="J2461" s="1"/>
      <c r="K2461" s="46"/>
      <c r="L2461" s="1"/>
      <c r="M2461" s="1"/>
      <c r="N2461" s="1"/>
    </row>
    <row r="2462" spans="1:14" ht="11.65" customHeight="1">
      <c r="A2462" s="24">
        <v>2391</v>
      </c>
      <c r="C2462" s="67"/>
      <c r="H2462" s="46"/>
      <c r="I2462" s="1"/>
      <c r="J2462" s="1"/>
      <c r="K2462" s="46"/>
      <c r="L2462" s="1"/>
      <c r="M2462" s="1"/>
      <c r="N2462" s="1"/>
    </row>
    <row r="2463" spans="1:14" ht="11.65" customHeight="1">
      <c r="A2463" s="24">
        <v>2392</v>
      </c>
      <c r="C2463" s="67" t="s">
        <v>603</v>
      </c>
      <c r="D2463" s="23" t="s">
        <v>604</v>
      </c>
      <c r="H2463" s="46"/>
      <c r="I2463" s="1"/>
      <c r="J2463" s="1"/>
      <c r="K2463" s="46"/>
      <c r="L2463" s="1"/>
      <c r="M2463" s="1"/>
      <c r="N2463" s="1"/>
    </row>
    <row r="2464" spans="1:14" ht="11.65" customHeight="1">
      <c r="A2464" s="24">
        <v>2393</v>
      </c>
      <c r="C2464" s="67"/>
      <c r="F2464" s="67" t="s">
        <v>571</v>
      </c>
      <c r="G2464" s="23" t="s">
        <v>128</v>
      </c>
      <c r="H2464" s="46"/>
      <c r="I2464" s="1">
        <v>0</v>
      </c>
      <c r="J2464" s="1">
        <v>0</v>
      </c>
      <c r="K2464" s="46"/>
      <c r="L2464" s="1">
        <v>0</v>
      </c>
      <c r="M2464" s="1">
        <f>L2464-N2464</f>
        <v>0</v>
      </c>
      <c r="N2464" s="5">
        <v>0</v>
      </c>
    </row>
    <row r="2465" spans="1:14" ht="11.65" customHeight="1">
      <c r="A2465" s="24">
        <v>2394</v>
      </c>
      <c r="C2465" s="67"/>
      <c r="F2465" s="67" t="s">
        <v>571</v>
      </c>
      <c r="G2465" s="23" t="s">
        <v>130</v>
      </c>
      <c r="H2465" s="46"/>
      <c r="I2465" s="1">
        <v>-165553278.699999</v>
      </c>
      <c r="J2465" s="1">
        <v>-71110707.942053109</v>
      </c>
      <c r="K2465" s="46"/>
      <c r="L2465" s="1">
        <v>-159461844.78380039</v>
      </c>
      <c r="M2465" s="1">
        <f>L2465-N2465</f>
        <v>-90967612.827994958</v>
      </c>
      <c r="N2465" s="5">
        <v>-68494231.955805436</v>
      </c>
    </row>
    <row r="2466" spans="1:14" ht="11.65" customHeight="1">
      <c r="A2466" s="24">
        <v>2395</v>
      </c>
      <c r="C2466" s="67"/>
      <c r="H2466" s="46" t="s">
        <v>580</v>
      </c>
      <c r="I2466" s="22">
        <v>-165553278.699999</v>
      </c>
      <c r="J2466" s="22">
        <v>-71110707.942053109</v>
      </c>
      <c r="K2466" s="46"/>
      <c r="L2466" s="22">
        <f>SUBTOTAL(9,L2464:L2465)</f>
        <v>-159461844.78380039</v>
      </c>
      <c r="M2466" s="22">
        <f>SUBTOTAL(9,M2464:M2465)</f>
        <v>-90967612.827994958</v>
      </c>
      <c r="N2466" s="22">
        <f>SUBTOTAL(9,N2464:N2465)</f>
        <v>-68494231.955805436</v>
      </c>
    </row>
    <row r="2467" spans="1:14" ht="11.65" customHeight="1">
      <c r="A2467" s="24">
        <v>2396</v>
      </c>
      <c r="C2467" s="67" t="s">
        <v>603</v>
      </c>
      <c r="D2467" s="23" t="s">
        <v>605</v>
      </c>
      <c r="H2467" s="46"/>
      <c r="I2467" s="1"/>
      <c r="J2467" s="1"/>
      <c r="K2467" s="46"/>
      <c r="L2467" s="1"/>
      <c r="M2467" s="1"/>
      <c r="N2467" s="1"/>
    </row>
    <row r="2468" spans="1:14" ht="11.65" customHeight="1">
      <c r="A2468" s="24">
        <v>2397</v>
      </c>
      <c r="C2468" s="67"/>
      <c r="F2468" s="67" t="s">
        <v>571</v>
      </c>
      <c r="G2468" s="23" t="s">
        <v>128</v>
      </c>
      <c r="H2468" s="46"/>
      <c r="I2468" s="1">
        <v>0</v>
      </c>
      <c r="J2468" s="1">
        <v>0</v>
      </c>
      <c r="K2468" s="46"/>
      <c r="L2468" s="1">
        <v>0</v>
      </c>
      <c r="M2468" s="1">
        <f>L2468-N2468</f>
        <v>0</v>
      </c>
      <c r="N2468" s="5">
        <v>0</v>
      </c>
    </row>
    <row r="2469" spans="1:14" ht="11.65" customHeight="1">
      <c r="A2469" s="24">
        <v>2398</v>
      </c>
      <c r="C2469" s="67"/>
      <c r="H2469" s="46" t="s">
        <v>580</v>
      </c>
      <c r="I2469" s="6">
        <v>-165553278.699999</v>
      </c>
      <c r="J2469" s="6">
        <v>-71110707.942053109</v>
      </c>
      <c r="K2469" s="46"/>
      <c r="L2469" s="6">
        <f>SUBTOTAL(9,L2464:L2468)</f>
        <v>-159461844.78380039</v>
      </c>
      <c r="M2469" s="6">
        <f>SUBTOTAL(9,M2464:M2468)</f>
        <v>-90967612.827994958</v>
      </c>
      <c r="N2469" s="6">
        <f>SUBTOTAL(9,N2464:N2468)</f>
        <v>-68494231.955805436</v>
      </c>
    </row>
    <row r="2470" spans="1:14" ht="11.65" customHeight="1">
      <c r="A2470" s="24">
        <v>2399</v>
      </c>
      <c r="C2470" s="67"/>
      <c r="H2470" s="46"/>
      <c r="I2470" s="1"/>
      <c r="J2470" s="1"/>
      <c r="K2470" s="46"/>
      <c r="L2470" s="1"/>
      <c r="M2470" s="1"/>
      <c r="N2470" s="1"/>
    </row>
    <row r="2471" spans="1:14" ht="11.65" customHeight="1">
      <c r="A2471" s="24">
        <v>2400</v>
      </c>
      <c r="C2471" s="67">
        <v>1081390</v>
      </c>
      <c r="D2471" s="23" t="s">
        <v>606</v>
      </c>
      <c r="H2471" s="46"/>
      <c r="I2471" s="1"/>
      <c r="J2471" s="1"/>
      <c r="K2471" s="46"/>
      <c r="L2471" s="1"/>
      <c r="M2471" s="1"/>
      <c r="N2471" s="1"/>
    </row>
    <row r="2472" spans="1:14" ht="11.65" customHeight="1">
      <c r="A2472" s="24">
        <v>2401</v>
      </c>
      <c r="C2472" s="67"/>
      <c r="F2472" s="67" t="s">
        <v>660</v>
      </c>
      <c r="G2472" s="23" t="s">
        <v>131</v>
      </c>
      <c r="H2472" s="46" t="s">
        <v>580</v>
      </c>
      <c r="I2472" s="1">
        <v>0</v>
      </c>
      <c r="J2472" s="1">
        <v>0</v>
      </c>
      <c r="K2472" s="46"/>
      <c r="L2472" s="1">
        <v>0</v>
      </c>
      <c r="M2472" s="1">
        <f>L2472-N2472</f>
        <v>0</v>
      </c>
      <c r="N2472" s="5">
        <v>0</v>
      </c>
    </row>
    <row r="2473" spans="1:14" ht="11.65" customHeight="1">
      <c r="A2473" s="24">
        <v>2402</v>
      </c>
      <c r="C2473" s="67"/>
      <c r="H2473" s="46"/>
      <c r="I2473" s="22">
        <v>0</v>
      </c>
      <c r="J2473" s="22">
        <v>0</v>
      </c>
      <c r="K2473" s="46"/>
      <c r="L2473" s="22">
        <f>SUBTOTAL(9,L2472:L2472)</f>
        <v>0</v>
      </c>
      <c r="M2473" s="22">
        <f>SUBTOTAL(9,M2472:M2472)</f>
        <v>0</v>
      </c>
      <c r="N2473" s="22">
        <f>SUBTOTAL(9,N2472:N2472)</f>
        <v>0</v>
      </c>
    </row>
    <row r="2474" spans="1:14" ht="11.65" customHeight="1">
      <c r="A2474" s="24">
        <v>2403</v>
      </c>
      <c r="C2474" s="67"/>
      <c r="H2474" s="46"/>
      <c r="I2474" s="1"/>
      <c r="J2474" s="1"/>
      <c r="K2474" s="46"/>
      <c r="L2474" s="1"/>
      <c r="M2474" s="1"/>
      <c r="N2474" s="1"/>
    </row>
    <row r="2475" spans="1:14" ht="11.65" customHeight="1">
      <c r="A2475" s="24">
        <v>2404</v>
      </c>
      <c r="C2475" s="67"/>
      <c r="D2475" s="23" t="s">
        <v>484</v>
      </c>
      <c r="H2475" s="46"/>
      <c r="I2475" s="1">
        <v>0</v>
      </c>
      <c r="J2475" s="1">
        <v>0</v>
      </c>
      <c r="K2475" s="46"/>
      <c r="L2475" s="1">
        <f>-L2473</f>
        <v>0</v>
      </c>
      <c r="M2475" s="1">
        <f>-M2473</f>
        <v>0</v>
      </c>
      <c r="N2475" s="5">
        <v>0</v>
      </c>
    </row>
    <row r="2476" spans="1:14" ht="11.65" customHeight="1">
      <c r="A2476" s="24">
        <v>2405</v>
      </c>
      <c r="C2476" s="67"/>
      <c r="H2476" s="46" t="s">
        <v>580</v>
      </c>
      <c r="I2476" s="6">
        <v>0</v>
      </c>
      <c r="J2476" s="6">
        <v>0</v>
      </c>
      <c r="K2476" s="46"/>
      <c r="L2476" s="6">
        <f>SUBTOTAL(9,L2472:L2475)</f>
        <v>0</v>
      </c>
      <c r="M2476" s="6">
        <f>SUBTOTAL(9,M2472:M2475)</f>
        <v>0</v>
      </c>
      <c r="N2476" s="6">
        <f>SUBTOTAL(9,N2472:N2475)</f>
        <v>0</v>
      </c>
    </row>
    <row r="2477" spans="1:14" ht="11.65" customHeight="1">
      <c r="A2477" s="24">
        <v>2406</v>
      </c>
      <c r="C2477" s="67"/>
      <c r="H2477" s="46"/>
      <c r="I2477" s="1"/>
      <c r="J2477" s="1"/>
      <c r="K2477" s="46"/>
      <c r="L2477" s="1"/>
      <c r="M2477" s="1"/>
      <c r="N2477" s="1"/>
    </row>
    <row r="2478" spans="1:14" ht="11.65" customHeight="1">
      <c r="A2478" s="24">
        <v>2407</v>
      </c>
      <c r="C2478" s="67">
        <v>1081399</v>
      </c>
      <c r="D2478" s="23" t="s">
        <v>606</v>
      </c>
      <c r="H2478" s="46"/>
      <c r="I2478" s="1"/>
      <c r="J2478" s="1"/>
      <c r="K2478" s="46"/>
      <c r="L2478" s="1"/>
      <c r="M2478" s="1"/>
      <c r="N2478" s="1"/>
    </row>
    <row r="2479" spans="1:14" ht="11.65" customHeight="1">
      <c r="A2479" s="24">
        <v>2408</v>
      </c>
      <c r="C2479" s="67"/>
      <c r="F2479" s="67" t="s">
        <v>571</v>
      </c>
      <c r="G2479" s="23" t="s">
        <v>128</v>
      </c>
      <c r="H2479" s="46"/>
      <c r="I2479" s="1">
        <v>0</v>
      </c>
      <c r="J2479" s="1">
        <v>0</v>
      </c>
      <c r="K2479" s="46"/>
      <c r="L2479" s="1">
        <v>0</v>
      </c>
      <c r="M2479" s="1">
        <f>L2479-N2479</f>
        <v>0</v>
      </c>
      <c r="N2479" s="5">
        <v>0</v>
      </c>
    </row>
    <row r="2480" spans="1:14" ht="11.65" customHeight="1">
      <c r="A2480" s="24">
        <v>2409</v>
      </c>
      <c r="C2480" s="67"/>
      <c r="F2480" s="67" t="s">
        <v>571</v>
      </c>
      <c r="G2480" s="23" t="s">
        <v>130</v>
      </c>
      <c r="H2480" s="46" t="s">
        <v>580</v>
      </c>
      <c r="I2480" s="1">
        <v>0</v>
      </c>
      <c r="J2480" s="1">
        <v>0</v>
      </c>
      <c r="K2480" s="46"/>
      <c r="L2480" s="1">
        <v>0</v>
      </c>
      <c r="M2480" s="1">
        <f>L2480-N2480</f>
        <v>0</v>
      </c>
      <c r="N2480" s="5">
        <v>0</v>
      </c>
    </row>
    <row r="2481" spans="1:14" ht="11.65" customHeight="1">
      <c r="A2481" s="24">
        <v>2410</v>
      </c>
      <c r="C2481" s="67"/>
      <c r="H2481" s="46"/>
      <c r="I2481" s="22">
        <v>0</v>
      </c>
      <c r="J2481" s="22">
        <v>0</v>
      </c>
      <c r="K2481" s="46"/>
      <c r="L2481" s="22">
        <f>SUBTOTAL(9,L2479:L2480)</f>
        <v>0</v>
      </c>
      <c r="M2481" s="22">
        <f>SUBTOTAL(9,M2479:M2480)</f>
        <v>0</v>
      </c>
      <c r="N2481" s="22">
        <f>SUBTOTAL(9,N2479:N2480)</f>
        <v>0</v>
      </c>
    </row>
    <row r="2482" spans="1:14" ht="11.65" customHeight="1">
      <c r="A2482" s="24">
        <v>2411</v>
      </c>
      <c r="C2482" s="67"/>
      <c r="H2482" s="46"/>
      <c r="I2482" s="1"/>
      <c r="J2482" s="1"/>
      <c r="K2482" s="46"/>
      <c r="L2482" s="1"/>
      <c r="M2482" s="1"/>
      <c r="N2482" s="1"/>
    </row>
    <row r="2483" spans="1:14" ht="11.65" customHeight="1">
      <c r="A2483" s="24">
        <v>2412</v>
      </c>
      <c r="C2483" s="67"/>
      <c r="D2483" s="23" t="s">
        <v>484</v>
      </c>
      <c r="H2483" s="46"/>
      <c r="I2483" s="1">
        <v>0</v>
      </c>
      <c r="J2483" s="1">
        <v>0</v>
      </c>
      <c r="K2483" s="46"/>
      <c r="L2483" s="1">
        <f>-L2481</f>
        <v>0</v>
      </c>
      <c r="M2483" s="1">
        <f>-M2481</f>
        <v>0</v>
      </c>
      <c r="N2483" s="5">
        <v>0</v>
      </c>
    </row>
    <row r="2484" spans="1:14" ht="11.65" customHeight="1">
      <c r="A2484" s="24">
        <v>2413</v>
      </c>
      <c r="C2484" s="67"/>
      <c r="H2484" s="46" t="s">
        <v>580</v>
      </c>
      <c r="I2484" s="6">
        <v>0</v>
      </c>
      <c r="J2484" s="6">
        <v>0</v>
      </c>
      <c r="K2484" s="46"/>
      <c r="L2484" s="6">
        <f>SUBTOTAL(9,L2479:L2483)</f>
        <v>0</v>
      </c>
      <c r="M2484" s="6">
        <f>SUBTOTAL(9,M2479:M2483)</f>
        <v>0</v>
      </c>
      <c r="N2484" s="6">
        <f>SUBTOTAL(9,N2479:N2483)</f>
        <v>0</v>
      </c>
    </row>
    <row r="2485" spans="1:14" ht="11.65" customHeight="1">
      <c r="A2485" s="24">
        <v>2414</v>
      </c>
      <c r="C2485" s="67"/>
      <c r="H2485" s="46"/>
      <c r="I2485" s="1"/>
      <c r="J2485" s="1"/>
      <c r="K2485" s="46"/>
      <c r="L2485" s="1"/>
      <c r="M2485" s="1"/>
      <c r="N2485" s="1"/>
    </row>
    <row r="2486" spans="1:14" ht="11.65" customHeight="1">
      <c r="A2486" s="24">
        <v>2415</v>
      </c>
      <c r="C2486" s="67"/>
      <c r="H2486" s="46"/>
      <c r="I2486" s="1"/>
      <c r="J2486" s="1"/>
      <c r="K2486" s="46"/>
      <c r="L2486" s="1"/>
      <c r="M2486" s="1"/>
      <c r="N2486" s="1"/>
    </row>
    <row r="2487" spans="1:14" ht="11.65" customHeight="1" thickBot="1">
      <c r="A2487" s="24">
        <v>2416</v>
      </c>
      <c r="C2487" s="68" t="s">
        <v>607</v>
      </c>
      <c r="H2487" s="69" t="s">
        <v>580</v>
      </c>
      <c r="I2487" s="8">
        <v>-463905610.66999853</v>
      </c>
      <c r="J2487" s="8">
        <v>-188651411.72570187</v>
      </c>
      <c r="K2487" s="69"/>
      <c r="L2487" s="8">
        <f>SUBTOTAL(9,L2451:L2484)</f>
        <v>-450926970.32881045</v>
      </c>
      <c r="M2487" s="8">
        <f>SUBTOTAL(9,M2451:M2484)</f>
        <v>-265092354.61605698</v>
      </c>
      <c r="N2487" s="8">
        <f>SUBTOTAL(9,N2451:N2484)</f>
        <v>-185834615.7127535</v>
      </c>
    </row>
    <row r="2488" spans="1:14" ht="11.65" customHeight="1" thickTop="1">
      <c r="A2488" s="24">
        <v>2417</v>
      </c>
      <c r="C2488" s="67"/>
      <c r="H2488" s="46"/>
      <c r="I2488" s="9"/>
      <c r="J2488" s="9"/>
      <c r="K2488" s="46"/>
      <c r="L2488" s="9"/>
      <c r="M2488" s="1"/>
      <c r="N2488" s="1"/>
    </row>
    <row r="2489" spans="1:14" ht="11.65" customHeight="1">
      <c r="A2489" s="24">
        <v>2418</v>
      </c>
      <c r="C2489" s="67"/>
      <c r="E2489" s="43"/>
      <c r="H2489" s="46"/>
      <c r="I2489" s="9"/>
      <c r="J2489" s="9"/>
      <c r="K2489" s="46"/>
      <c r="L2489" s="9"/>
      <c r="M2489" s="9"/>
      <c r="N2489" s="9"/>
    </row>
    <row r="2490" spans="1:14" ht="11.65" customHeight="1">
      <c r="A2490" s="24">
        <v>2419</v>
      </c>
      <c r="C2490" s="70"/>
      <c r="D2490" s="71"/>
      <c r="E2490" s="72"/>
      <c r="G2490" s="71"/>
      <c r="H2490" s="73"/>
      <c r="I2490" s="10"/>
      <c r="J2490" s="10"/>
      <c r="K2490" s="73"/>
      <c r="L2490" s="10"/>
      <c r="M2490" s="10"/>
      <c r="N2490" s="10"/>
    </row>
    <row r="2491" spans="1:14" ht="11.65" customHeight="1">
      <c r="A2491" s="24">
        <v>2420</v>
      </c>
      <c r="C2491" s="67" t="s">
        <v>608</v>
      </c>
      <c r="H2491" s="46"/>
      <c r="I2491" s="1"/>
      <c r="J2491" s="1"/>
      <c r="K2491" s="46"/>
      <c r="L2491" s="1"/>
      <c r="M2491" s="1"/>
      <c r="N2491" s="1"/>
    </row>
    <row r="2492" spans="1:14" ht="11.65" customHeight="1">
      <c r="A2492" s="24">
        <v>2421</v>
      </c>
      <c r="C2492" s="67"/>
      <c r="E2492" s="67" t="s">
        <v>128</v>
      </c>
      <c r="H2492" s="46"/>
      <c r="I2492" s="1">
        <v>-154056064.1899997</v>
      </c>
      <c r="J2492" s="1">
        <v>-54997288.564999998</v>
      </c>
      <c r="K2492" s="46"/>
      <c r="L2492" s="1">
        <v>-151749290.20820355</v>
      </c>
      <c r="M2492" s="1">
        <f t="shared" ref="M2492:M2502" si="47">L2492-N2492</f>
        <v>-95087767.649472564</v>
      </c>
      <c r="N2492" s="5">
        <v>-56661522.558730997</v>
      </c>
    </row>
    <row r="2493" spans="1:14" ht="11.65" customHeight="1">
      <c r="A2493" s="24">
        <v>2422</v>
      </c>
      <c r="C2493" s="67"/>
      <c r="E2493" s="23" t="s">
        <v>133</v>
      </c>
      <c r="H2493" s="46"/>
      <c r="I2493" s="1">
        <v>0</v>
      </c>
      <c r="J2493" s="1">
        <v>0</v>
      </c>
      <c r="K2493" s="46"/>
      <c r="L2493" s="1">
        <v>0</v>
      </c>
      <c r="M2493" s="1">
        <f t="shared" si="47"/>
        <v>0</v>
      </c>
      <c r="N2493" s="5">
        <v>0</v>
      </c>
    </row>
    <row r="2494" spans="1:14" ht="11.65" customHeight="1">
      <c r="A2494" s="24">
        <v>2423</v>
      </c>
      <c r="C2494" s="67"/>
      <c r="E2494" s="23" t="s">
        <v>211</v>
      </c>
      <c r="H2494" s="46"/>
      <c r="I2494" s="1">
        <v>0</v>
      </c>
      <c r="J2494" s="1">
        <v>0</v>
      </c>
      <c r="K2494" s="46"/>
      <c r="L2494" s="1">
        <v>0</v>
      </c>
      <c r="M2494" s="1">
        <f t="shared" si="47"/>
        <v>0</v>
      </c>
      <c r="N2494" s="5">
        <v>0</v>
      </c>
    </row>
    <row r="2495" spans="1:14" ht="11.65" customHeight="1">
      <c r="A2495" s="24">
        <v>2424</v>
      </c>
      <c r="C2495" s="67"/>
      <c r="E2495" s="43" t="s">
        <v>130</v>
      </c>
      <c r="H2495" s="46"/>
      <c r="I2495" s="1">
        <v>-165876964.61999899</v>
      </c>
      <c r="J2495" s="1">
        <v>-71249741.944295883</v>
      </c>
      <c r="K2495" s="46"/>
      <c r="L2495" s="1">
        <v>-159755594.97586092</v>
      </c>
      <c r="M2495" s="1">
        <f t="shared" si="47"/>
        <v>-91135187.421000212</v>
      </c>
      <c r="N2495" s="5">
        <v>-68620407.554860711</v>
      </c>
    </row>
    <row r="2496" spans="1:14" ht="11.65" customHeight="1">
      <c r="A2496" s="24">
        <v>2425</v>
      </c>
      <c r="C2496" s="67"/>
      <c r="E2496" s="43" t="s">
        <v>131</v>
      </c>
      <c r="H2496" s="46"/>
      <c r="I2496" s="1">
        <v>-71576566</v>
      </c>
      <c r="J2496" s="1">
        <v>-30673139.663359866</v>
      </c>
      <c r="K2496" s="46"/>
      <c r="L2496" s="1">
        <v>-65088325.643592432</v>
      </c>
      <c r="M2496" s="1">
        <f t="shared" si="47"/>
        <v>-37175865.985297173</v>
      </c>
      <c r="N2496" s="5">
        <v>-27912459.658295263</v>
      </c>
    </row>
    <row r="2497" spans="1:14" ht="11.65" customHeight="1">
      <c r="A2497" s="24">
        <v>2426</v>
      </c>
      <c r="C2497" s="67"/>
      <c r="E2497" s="43" t="s">
        <v>129</v>
      </c>
      <c r="H2497" s="46"/>
      <c r="I2497" s="1">
        <v>-7256837.21</v>
      </c>
      <c r="J2497" s="1">
        <v>-3620636.7688535159</v>
      </c>
      <c r="K2497" s="46"/>
      <c r="L2497" s="1">
        <v>-8336629.2624439141</v>
      </c>
      <c r="M2497" s="1">
        <f t="shared" si="47"/>
        <v>-4177254.3774305293</v>
      </c>
      <c r="N2497" s="5">
        <v>-4159374.8850133847</v>
      </c>
    </row>
    <row r="2498" spans="1:14" ht="11.65" customHeight="1">
      <c r="A2498" s="24">
        <v>2427</v>
      </c>
      <c r="C2498" s="67"/>
      <c r="E2498" s="23" t="s">
        <v>132</v>
      </c>
      <c r="H2498" s="46"/>
      <c r="I2498" s="1">
        <v>-65139178.649999887</v>
      </c>
      <c r="J2498" s="1">
        <v>-28110604.784192629</v>
      </c>
      <c r="K2498" s="46"/>
      <c r="L2498" s="1">
        <v>-65997130.238709696</v>
      </c>
      <c r="M2498" s="1">
        <f t="shared" si="47"/>
        <v>-37516279.182856545</v>
      </c>
      <c r="N2498" s="5">
        <v>-28480851.055853155</v>
      </c>
    </row>
    <row r="2499" spans="1:14" ht="11.65" customHeight="1">
      <c r="A2499" s="24">
        <v>2428</v>
      </c>
      <c r="C2499" s="67"/>
      <c r="E2499" s="23" t="s">
        <v>207</v>
      </c>
      <c r="H2499" s="46"/>
      <c r="I2499" s="1">
        <v>0</v>
      </c>
      <c r="J2499" s="1">
        <v>0</v>
      </c>
      <c r="K2499" s="46"/>
      <c r="L2499" s="1">
        <v>0</v>
      </c>
      <c r="M2499" s="1">
        <f>L2499-N2499</f>
        <v>0</v>
      </c>
      <c r="N2499" s="5">
        <v>0</v>
      </c>
    </row>
    <row r="2500" spans="1:14" ht="11.65" customHeight="1">
      <c r="A2500" s="24">
        <v>2429</v>
      </c>
      <c r="C2500" s="67"/>
      <c r="E2500" s="23" t="s">
        <v>213</v>
      </c>
      <c r="H2500" s="46"/>
      <c r="I2500" s="1">
        <v>0</v>
      </c>
      <c r="J2500" s="1">
        <v>0</v>
      </c>
      <c r="K2500" s="46"/>
      <c r="L2500" s="1">
        <v>0</v>
      </c>
      <c r="M2500" s="1">
        <f>L2500-N2500</f>
        <v>0</v>
      </c>
      <c r="N2500" s="5">
        <v>0</v>
      </c>
    </row>
    <row r="2501" spans="1:14" ht="11.65" customHeight="1">
      <c r="A2501" s="24">
        <v>2430</v>
      </c>
      <c r="C2501" s="67"/>
      <c r="E2501" s="23" t="s">
        <v>216</v>
      </c>
      <c r="H2501" s="46"/>
      <c r="I2501" s="1">
        <v>0</v>
      </c>
      <c r="J2501" s="1">
        <v>0</v>
      </c>
      <c r="K2501" s="46"/>
      <c r="L2501" s="1">
        <v>0</v>
      </c>
      <c r="M2501" s="1">
        <f>L2501-N2501</f>
        <v>0</v>
      </c>
      <c r="N2501" s="5">
        <v>0</v>
      </c>
    </row>
    <row r="2502" spans="1:14" ht="11.65" customHeight="1">
      <c r="A2502" s="24">
        <v>2431</v>
      </c>
      <c r="C2502" s="67"/>
      <c r="E2502" s="23" t="s">
        <v>484</v>
      </c>
      <c r="H2502" s="46"/>
      <c r="I2502" s="1">
        <v>0</v>
      </c>
      <c r="J2502" s="1">
        <v>0</v>
      </c>
      <c r="K2502" s="46"/>
      <c r="L2502" s="1">
        <v>0</v>
      </c>
      <c r="M2502" s="1">
        <f t="shared" si="47"/>
        <v>0</v>
      </c>
      <c r="N2502" s="5">
        <v>0</v>
      </c>
    </row>
    <row r="2503" spans="1:14" ht="11.65" customHeight="1" thickBot="1">
      <c r="A2503" s="24">
        <v>2432</v>
      </c>
      <c r="C2503" s="67" t="s">
        <v>609</v>
      </c>
      <c r="H2503" s="46" t="s">
        <v>1</v>
      </c>
      <c r="I2503" s="13">
        <v>-463905610.66999853</v>
      </c>
      <c r="J2503" s="13">
        <v>-188651411.7257019</v>
      </c>
      <c r="K2503" s="46"/>
      <c r="L2503" s="13">
        <f>SUM(L2492:L2502)</f>
        <v>-450926970.32881051</v>
      </c>
      <c r="M2503" s="13">
        <f>SUM(M2492:M2502)</f>
        <v>-265092354.61605704</v>
      </c>
      <c r="N2503" s="13">
        <f>SUM(N2492:N2502)</f>
        <v>-185834615.7127535</v>
      </c>
    </row>
    <row r="2504" spans="1:14" ht="11.65" customHeight="1" thickTop="1">
      <c r="A2504" s="24">
        <v>2433</v>
      </c>
      <c r="C2504" s="67"/>
      <c r="H2504" s="46"/>
      <c r="I2504" s="1"/>
      <c r="J2504" s="1"/>
      <c r="K2504" s="46"/>
      <c r="L2504" s="1"/>
      <c r="M2504" s="1"/>
      <c r="N2504" s="1"/>
    </row>
    <row r="2505" spans="1:14" ht="11.65" customHeight="1">
      <c r="A2505" s="24">
        <v>2434</v>
      </c>
      <c r="C2505" s="67"/>
      <c r="H2505" s="46"/>
      <c r="I2505" s="1"/>
      <c r="J2505" s="1"/>
      <c r="K2505" s="46"/>
      <c r="L2505" s="1"/>
      <c r="M2505" s="1"/>
      <c r="N2505" s="1"/>
    </row>
    <row r="2506" spans="1:14" ht="11.65" customHeight="1" thickBot="1">
      <c r="A2506" s="24">
        <v>2435</v>
      </c>
      <c r="C2506" s="68" t="s">
        <v>610</v>
      </c>
      <c r="H2506" s="69" t="s">
        <v>580</v>
      </c>
      <c r="I2506" s="8">
        <v>-6827482367.4499931</v>
      </c>
      <c r="J2506" s="8">
        <v>-2750328243.6366396</v>
      </c>
      <c r="K2506" s="69"/>
      <c r="L2506" s="8">
        <f>L2487+L2444+L2372+L2356</f>
        <v>-7244245242.7231884</v>
      </c>
      <c r="M2506" s="8">
        <f>M2487+M2444+M2372+M2356</f>
        <v>-4329430036.7185059</v>
      </c>
      <c r="N2506" s="8">
        <f>N2487+N2444+N2372+N2356</f>
        <v>-2914815206.0046835</v>
      </c>
    </row>
    <row r="2507" spans="1:14" ht="11.65" customHeight="1" thickTop="1">
      <c r="A2507" s="24">
        <v>2436</v>
      </c>
      <c r="C2507" s="67" t="s">
        <v>611</v>
      </c>
      <c r="D2507" s="23" t="s">
        <v>612</v>
      </c>
      <c r="H2507" s="46"/>
      <c r="I2507" s="1"/>
      <c r="J2507" s="1"/>
      <c r="K2507" s="46"/>
      <c r="L2507" s="1"/>
      <c r="M2507" s="1"/>
      <c r="N2507" s="1"/>
    </row>
    <row r="2508" spans="1:14" ht="11.65" customHeight="1">
      <c r="A2508" s="24">
        <v>2437</v>
      </c>
      <c r="C2508" s="67"/>
      <c r="F2508" s="67" t="s">
        <v>571</v>
      </c>
      <c r="G2508" s="23" t="s">
        <v>132</v>
      </c>
      <c r="H2508" s="46"/>
      <c r="I2508" s="1">
        <v>0</v>
      </c>
      <c r="J2508" s="1">
        <v>0</v>
      </c>
      <c r="K2508" s="46"/>
      <c r="L2508" s="1">
        <v>0</v>
      </c>
      <c r="M2508" s="1">
        <f>L2508-N2508</f>
        <v>0</v>
      </c>
      <c r="N2508" s="5">
        <v>0</v>
      </c>
    </row>
    <row r="2509" spans="1:14" ht="11.65" customHeight="1">
      <c r="A2509" s="24">
        <v>2438</v>
      </c>
      <c r="C2509" s="67"/>
      <c r="F2509" s="67" t="s">
        <v>571</v>
      </c>
      <c r="G2509" s="23" t="s">
        <v>132</v>
      </c>
      <c r="H2509" s="46"/>
      <c r="I2509" s="1">
        <v>0</v>
      </c>
      <c r="J2509" s="1">
        <v>0</v>
      </c>
      <c r="K2509" s="46"/>
      <c r="L2509" s="1">
        <v>0</v>
      </c>
      <c r="M2509" s="1">
        <f>L2509-N2509</f>
        <v>0</v>
      </c>
      <c r="N2509" s="5">
        <v>0</v>
      </c>
    </row>
    <row r="2510" spans="1:14" ht="11.65" customHeight="1" thickBot="1">
      <c r="A2510" s="24">
        <v>2439</v>
      </c>
      <c r="C2510" s="67"/>
      <c r="H2510" s="46" t="s">
        <v>613</v>
      </c>
      <c r="I2510" s="13">
        <v>0</v>
      </c>
      <c r="J2510" s="13">
        <v>0</v>
      </c>
      <c r="K2510" s="46"/>
      <c r="L2510" s="13">
        <f>SUBTOTAL(9,L2508:L2509)</f>
        <v>0</v>
      </c>
      <c r="M2510" s="13">
        <f>SUBTOTAL(9,M2508:M2509)</f>
        <v>0</v>
      </c>
      <c r="N2510" s="13">
        <f>SUBTOTAL(9,N2508:N2509)</f>
        <v>0</v>
      </c>
    </row>
    <row r="2511" spans="1:14" ht="11.65" customHeight="1" thickTop="1">
      <c r="A2511" s="24">
        <v>2440</v>
      </c>
      <c r="C2511" s="67"/>
      <c r="H2511" s="46"/>
      <c r="I2511" s="1"/>
      <c r="J2511" s="1"/>
      <c r="K2511" s="46"/>
      <c r="L2511" s="1"/>
      <c r="M2511" s="1"/>
      <c r="N2511" s="1"/>
    </row>
    <row r="2512" spans="1:14" ht="11.65" customHeight="1">
      <c r="A2512" s="24">
        <v>2441</v>
      </c>
      <c r="C2512" s="67"/>
      <c r="H2512" s="46"/>
      <c r="I2512" s="1"/>
      <c r="J2512" s="1"/>
      <c r="K2512" s="46"/>
      <c r="L2512" s="1"/>
      <c r="M2512" s="1"/>
      <c r="N2512" s="1"/>
    </row>
    <row r="2513" spans="1:14" ht="11.65" customHeight="1">
      <c r="A2513" s="24">
        <v>2442</v>
      </c>
      <c r="C2513" s="67" t="s">
        <v>614</v>
      </c>
      <c r="D2513" s="23" t="s">
        <v>615</v>
      </c>
      <c r="H2513" s="46"/>
      <c r="I2513" s="1"/>
      <c r="J2513" s="1"/>
      <c r="K2513" s="46"/>
      <c r="L2513" s="1"/>
      <c r="M2513" s="1"/>
      <c r="N2513" s="1"/>
    </row>
    <row r="2514" spans="1:14" ht="11.65" customHeight="1">
      <c r="A2514" s="24">
        <v>2443</v>
      </c>
      <c r="C2514" s="67"/>
      <c r="F2514" s="67" t="s">
        <v>659</v>
      </c>
      <c r="G2514" s="23" t="s">
        <v>128</v>
      </c>
      <c r="H2514" s="46"/>
      <c r="I2514" s="1">
        <v>-16228069.765000001</v>
      </c>
      <c r="J2514" s="1">
        <v>-11759.514999999999</v>
      </c>
      <c r="K2514" s="46"/>
      <c r="L2514" s="1">
        <v>-17940589.495451599</v>
      </c>
      <c r="M2514" s="1">
        <f>L2514-N2514</f>
        <v>-17927437.8579516</v>
      </c>
      <c r="N2514" s="5">
        <v>-13151.637499999986</v>
      </c>
    </row>
    <row r="2515" spans="1:14" ht="11.65" customHeight="1">
      <c r="A2515" s="24">
        <v>2444</v>
      </c>
      <c r="C2515" s="67"/>
      <c r="F2515" s="67" t="s">
        <v>665</v>
      </c>
      <c r="G2515" s="23" t="s">
        <v>129</v>
      </c>
      <c r="H2515" s="46"/>
      <c r="I2515" s="1">
        <v>-2728091.9350000001</v>
      </c>
      <c r="J2515" s="1">
        <v>-1361120.5106079176</v>
      </c>
      <c r="K2515" s="46"/>
      <c r="L2515" s="1">
        <v>-3248496.1837206157</v>
      </c>
      <c r="M2515" s="1">
        <f>L2515-N2515</f>
        <v>-1627731.6018651014</v>
      </c>
      <c r="N2515" s="5">
        <v>-1620764.5818555143</v>
      </c>
    </row>
    <row r="2516" spans="1:14" ht="11.65" customHeight="1">
      <c r="A2516" s="24">
        <v>2445</v>
      </c>
      <c r="C2516" s="67"/>
      <c r="F2516" s="67" t="s">
        <v>664</v>
      </c>
      <c r="G2516" s="23" t="s">
        <v>132</v>
      </c>
      <c r="H2516" s="46"/>
      <c r="I2516" s="1">
        <v>0</v>
      </c>
      <c r="J2516" s="1">
        <v>0</v>
      </c>
      <c r="K2516" s="46"/>
      <c r="L2516" s="1">
        <v>0</v>
      </c>
      <c r="M2516" s="1">
        <f>L2516-N2516</f>
        <v>0</v>
      </c>
      <c r="N2516" s="5">
        <v>0</v>
      </c>
    </row>
    <row r="2517" spans="1:14" ht="11.65" customHeight="1">
      <c r="A2517" s="24">
        <v>2446</v>
      </c>
      <c r="C2517" s="67"/>
      <c r="F2517" s="67" t="s">
        <v>660</v>
      </c>
      <c r="G2517" s="23" t="s">
        <v>131</v>
      </c>
      <c r="H2517" s="46"/>
      <c r="I2517" s="1">
        <v>-10882068.705</v>
      </c>
      <c r="J2517" s="1">
        <v>-4663358.8598640319</v>
      </c>
      <c r="K2517" s="46"/>
      <c r="L2517" s="1">
        <v>-13104869.990453124</v>
      </c>
      <c r="M2517" s="1">
        <f>L2517-N2517</f>
        <v>-7484981.1498844186</v>
      </c>
      <c r="N2517" s="5">
        <v>-5619888.8405687055</v>
      </c>
    </row>
    <row r="2518" spans="1:14" ht="11.65" customHeight="1">
      <c r="A2518" s="24">
        <v>2447</v>
      </c>
      <c r="C2518" s="67"/>
      <c r="F2518" s="67" t="s">
        <v>571</v>
      </c>
      <c r="G2518" s="23" t="s">
        <v>130</v>
      </c>
      <c r="H2518" s="46"/>
      <c r="I2518" s="1">
        <v>0</v>
      </c>
      <c r="J2518" s="1">
        <v>0</v>
      </c>
      <c r="K2518" s="46"/>
      <c r="L2518" s="1">
        <v>0</v>
      </c>
      <c r="M2518" s="1">
        <f>L2518-N2518</f>
        <v>0</v>
      </c>
      <c r="N2518" s="5">
        <v>0</v>
      </c>
    </row>
    <row r="2519" spans="1:14" ht="11.65" customHeight="1" thickBot="1">
      <c r="A2519" s="24">
        <v>2448</v>
      </c>
      <c r="C2519" s="67"/>
      <c r="H2519" s="46" t="s">
        <v>613</v>
      </c>
      <c r="I2519" s="13">
        <v>-29838230.405000001</v>
      </c>
      <c r="J2519" s="13">
        <v>-6036238.8854719494</v>
      </c>
      <c r="K2519" s="46"/>
      <c r="L2519" s="13">
        <f>SUBTOTAL(9,L2514:L2518)</f>
        <v>-34293955.669625342</v>
      </c>
      <c r="M2519" s="13">
        <f>SUBTOTAL(9,M2514:M2518)</f>
        <v>-27040150.609701119</v>
      </c>
      <c r="N2519" s="13">
        <f>SUBTOTAL(9,N2514:N2518)</f>
        <v>-7253805.0599242197</v>
      </c>
    </row>
    <row r="2520" spans="1:14" ht="11.65" customHeight="1" thickTop="1">
      <c r="A2520" s="24">
        <v>2449</v>
      </c>
      <c r="C2520" s="67"/>
      <c r="H2520" s="46"/>
      <c r="I2520" s="1"/>
      <c r="J2520" s="1"/>
      <c r="K2520" s="46"/>
      <c r="L2520" s="1"/>
      <c r="M2520" s="1"/>
      <c r="N2520" s="1"/>
    </row>
    <row r="2521" spans="1:14" ht="11.65" customHeight="1">
      <c r="A2521" s="24">
        <v>2450</v>
      </c>
      <c r="C2521" s="67"/>
      <c r="H2521" s="46"/>
      <c r="I2521" s="1"/>
      <c r="J2521" s="1"/>
      <c r="K2521" s="46"/>
      <c r="L2521" s="1"/>
      <c r="M2521" s="1"/>
      <c r="N2521" s="1"/>
    </row>
    <row r="2522" spans="1:14" ht="11.65" customHeight="1">
      <c r="A2522" s="24">
        <v>2451</v>
      </c>
      <c r="C2522" s="67" t="s">
        <v>616</v>
      </c>
      <c r="D2522" s="23" t="s">
        <v>617</v>
      </c>
      <c r="H2522" s="46"/>
      <c r="I2522" s="1"/>
      <c r="J2522" s="1"/>
      <c r="K2522" s="46"/>
      <c r="L2522" s="1"/>
      <c r="M2522" s="1"/>
      <c r="N2522" s="1"/>
    </row>
    <row r="2523" spans="1:14" ht="11.65" customHeight="1">
      <c r="A2523" s="24">
        <v>2452</v>
      </c>
      <c r="C2523" s="67"/>
      <c r="F2523" s="67" t="s">
        <v>571</v>
      </c>
      <c r="G2523" s="23" t="s">
        <v>132</v>
      </c>
      <c r="H2523" s="46"/>
      <c r="I2523" s="1">
        <v>0</v>
      </c>
      <c r="J2523" s="1">
        <v>0</v>
      </c>
      <c r="K2523" s="46"/>
      <c r="L2523" s="1">
        <v>0</v>
      </c>
      <c r="M2523" s="1">
        <f>L2523-N2523</f>
        <v>0</v>
      </c>
      <c r="N2523" s="5">
        <v>0</v>
      </c>
    </row>
    <row r="2524" spans="1:14" ht="11.65" customHeight="1">
      <c r="A2524" s="24">
        <v>2453</v>
      </c>
      <c r="C2524" s="67"/>
      <c r="E2524" s="43"/>
      <c r="F2524" s="67" t="s">
        <v>571</v>
      </c>
      <c r="G2524" s="23" t="s">
        <v>132</v>
      </c>
      <c r="H2524" s="46"/>
      <c r="I2524" s="1">
        <v>0</v>
      </c>
      <c r="J2524" s="1">
        <v>0</v>
      </c>
      <c r="K2524" s="46"/>
      <c r="L2524" s="1">
        <v>0</v>
      </c>
      <c r="M2524" s="1">
        <f>L2524-N2524</f>
        <v>0</v>
      </c>
      <c r="N2524" s="5">
        <v>0</v>
      </c>
    </row>
    <row r="2525" spans="1:14" ht="11.65" customHeight="1">
      <c r="A2525" s="24">
        <v>2454</v>
      </c>
      <c r="C2525" s="67"/>
      <c r="F2525" s="67" t="s">
        <v>571</v>
      </c>
      <c r="G2525" s="23" t="s">
        <v>132</v>
      </c>
      <c r="H2525" s="46"/>
      <c r="I2525" s="1">
        <v>-156722.91500000001</v>
      </c>
      <c r="J2525" s="1">
        <v>-67633.274098576963</v>
      </c>
      <c r="K2525" s="46"/>
      <c r="L2525" s="1">
        <v>-593652.22105480218</v>
      </c>
      <c r="M2525" s="1">
        <f>L2525-N2525</f>
        <v>-337463.49851969344</v>
      </c>
      <c r="N2525" s="5">
        <v>-256188.72253510874</v>
      </c>
    </row>
    <row r="2526" spans="1:14" ht="11.65" customHeight="1">
      <c r="A2526" s="24">
        <v>2455</v>
      </c>
      <c r="C2526" s="67"/>
      <c r="F2526" s="67" t="s">
        <v>571</v>
      </c>
      <c r="G2526" s="23" t="s">
        <v>132</v>
      </c>
      <c r="H2526" s="46"/>
      <c r="I2526" s="1">
        <v>-437050.2</v>
      </c>
      <c r="J2526" s="1">
        <v>-188607.61983298918</v>
      </c>
      <c r="K2526" s="46"/>
      <c r="L2526" s="1">
        <v>-523346.56672963162</v>
      </c>
      <c r="M2526" s="1">
        <f>L2526-N2526</f>
        <v>-297498.02507779741</v>
      </c>
      <c r="N2526" s="5">
        <v>-225848.54165183421</v>
      </c>
    </row>
    <row r="2527" spans="1:14" ht="11.65" customHeight="1">
      <c r="A2527" s="24">
        <v>2456</v>
      </c>
      <c r="C2527" s="67"/>
      <c r="H2527" s="46" t="s">
        <v>613</v>
      </c>
      <c r="I2527" s="6">
        <v>-593773.11499999999</v>
      </c>
      <c r="J2527" s="6">
        <v>-256240.89393156616</v>
      </c>
      <c r="K2527" s="46"/>
      <c r="L2527" s="6">
        <f>SUBTOTAL(9,L2523:L2526)</f>
        <v>-1116998.7877844339</v>
      </c>
      <c r="M2527" s="6">
        <f>SUBTOTAL(9,M2523:M2526)</f>
        <v>-634961.52359749086</v>
      </c>
      <c r="N2527" s="6">
        <f>SUBTOTAL(9,N2523:N2526)</f>
        <v>-482037.26418694295</v>
      </c>
    </row>
    <row r="2528" spans="1:14" ht="11.65" customHeight="1">
      <c r="A2528" s="24">
        <v>2457</v>
      </c>
      <c r="C2528" s="67"/>
      <c r="H2528" s="46"/>
      <c r="I2528" s="1"/>
      <c r="J2528" s="1"/>
      <c r="K2528" s="46"/>
      <c r="L2528" s="1"/>
      <c r="M2528" s="1"/>
      <c r="N2528" s="1"/>
    </row>
    <row r="2529" spans="1:14" ht="11.65" customHeight="1">
      <c r="A2529" s="24">
        <v>2458</v>
      </c>
      <c r="C2529" s="67"/>
      <c r="H2529" s="46"/>
      <c r="I2529" s="1"/>
      <c r="J2529" s="1"/>
      <c r="K2529" s="46"/>
      <c r="L2529" s="1"/>
      <c r="M2529" s="1"/>
      <c r="N2529" s="1"/>
    </row>
    <row r="2530" spans="1:14" ht="11.65" customHeight="1">
      <c r="A2530" s="24">
        <v>2459</v>
      </c>
      <c r="C2530" s="67" t="s">
        <v>618</v>
      </c>
      <c r="D2530" s="23" t="s">
        <v>619</v>
      </c>
      <c r="H2530" s="46"/>
      <c r="I2530" s="1"/>
      <c r="J2530" s="1"/>
      <c r="K2530" s="46"/>
      <c r="L2530" s="1"/>
      <c r="M2530" s="1"/>
      <c r="N2530" s="1"/>
    </row>
    <row r="2531" spans="1:14" ht="11.65" customHeight="1">
      <c r="A2531" s="24">
        <v>2460</v>
      </c>
      <c r="C2531" s="67"/>
      <c r="F2531" s="67" t="s">
        <v>661</v>
      </c>
      <c r="G2531" s="23" t="s">
        <v>128</v>
      </c>
      <c r="H2531" s="46"/>
      <c r="I2531" s="1">
        <v>-1037764.31</v>
      </c>
      <c r="J2531" s="1">
        <v>-28376.654999999999</v>
      </c>
      <c r="K2531" s="46"/>
      <c r="L2531" s="1">
        <v>-1025312.2313543165</v>
      </c>
      <c r="M2531" s="1">
        <f t="shared" ref="M2531:M2541" si="48">L2531-N2531</f>
        <v>-977392.59061058681</v>
      </c>
      <c r="N2531" s="5">
        <v>-47919.640743729607</v>
      </c>
    </row>
    <row r="2532" spans="1:14" ht="11.65" customHeight="1">
      <c r="A2532" s="24">
        <v>2461</v>
      </c>
      <c r="C2532" s="67"/>
      <c r="F2532" s="67" t="s">
        <v>662</v>
      </c>
      <c r="G2532" s="23" t="s">
        <v>132</v>
      </c>
      <c r="H2532" s="46"/>
      <c r="I2532" s="1">
        <v>0</v>
      </c>
      <c r="J2532" s="1">
        <v>0</v>
      </c>
      <c r="K2532" s="46"/>
      <c r="L2532" s="1">
        <v>0</v>
      </c>
      <c r="M2532" s="1">
        <f t="shared" si="48"/>
        <v>0</v>
      </c>
      <c r="N2532" s="5">
        <v>0</v>
      </c>
    </row>
    <row r="2533" spans="1:14" ht="11.65" customHeight="1">
      <c r="A2533" s="24">
        <v>2462</v>
      </c>
      <c r="C2533" s="67"/>
      <c r="F2533" s="67" t="s">
        <v>663</v>
      </c>
      <c r="G2533" s="23" t="s">
        <v>132</v>
      </c>
      <c r="H2533" s="46"/>
      <c r="I2533" s="1">
        <v>-349396.255</v>
      </c>
      <c r="J2533" s="1">
        <v>-150780.83944157936</v>
      </c>
      <c r="K2533" s="46"/>
      <c r="L2533" s="1">
        <v>-371676.79867173167</v>
      </c>
      <c r="M2533" s="1">
        <f t="shared" si="48"/>
        <v>-211280.86167268574</v>
      </c>
      <c r="N2533" s="5">
        <v>-160395.93699904592</v>
      </c>
    </row>
    <row r="2534" spans="1:14" ht="11.65" customHeight="1">
      <c r="A2534" s="24">
        <v>2463</v>
      </c>
      <c r="C2534" s="67"/>
      <c r="F2534" s="67" t="s">
        <v>571</v>
      </c>
      <c r="G2534" s="23" t="s">
        <v>130</v>
      </c>
      <c r="H2534" s="46"/>
      <c r="I2534" s="1">
        <v>-1300879.4950000001</v>
      </c>
      <c r="J2534" s="1">
        <v>-558771.54812731047</v>
      </c>
      <c r="K2534" s="46"/>
      <c r="L2534" s="1">
        <v>-1887766.3435079837</v>
      </c>
      <c r="M2534" s="1">
        <f t="shared" si="48"/>
        <v>-1076907.1314757515</v>
      </c>
      <c r="N2534" s="5">
        <v>-810859.2120322322</v>
      </c>
    </row>
    <row r="2535" spans="1:14" ht="11.65" customHeight="1">
      <c r="A2535" s="24">
        <v>2464</v>
      </c>
      <c r="C2535" s="67"/>
      <c r="F2535" s="67" t="s">
        <v>664</v>
      </c>
      <c r="G2535" s="23" t="s">
        <v>132</v>
      </c>
      <c r="H2535" s="46"/>
      <c r="I2535" s="1">
        <v>-46683873.274999902</v>
      </c>
      <c r="J2535" s="1">
        <v>-20146276.613035813</v>
      </c>
      <c r="K2535" s="46"/>
      <c r="L2535" s="1">
        <v>-47134682.620848604</v>
      </c>
      <c r="M2535" s="1">
        <f t="shared" si="48"/>
        <v>-26793860.672473758</v>
      </c>
      <c r="N2535" s="5">
        <v>-20340821.948374845</v>
      </c>
    </row>
    <row r="2536" spans="1:14" ht="11.65" customHeight="1">
      <c r="A2536" s="24">
        <v>2465</v>
      </c>
      <c r="C2536" s="67"/>
      <c r="F2536" s="67" t="s">
        <v>664</v>
      </c>
      <c r="G2536" s="23" t="s">
        <v>132</v>
      </c>
      <c r="H2536" s="46"/>
      <c r="I2536" s="1">
        <v>-16138278.865</v>
      </c>
      <c r="J2536" s="1">
        <v>-6964422.7709509898</v>
      </c>
      <c r="K2536" s="46"/>
      <c r="L2536" s="1">
        <v>-22632370.567572735</v>
      </c>
      <c r="M2536" s="1">
        <f>L2536-N2536</f>
        <v>-12865443.235362174</v>
      </c>
      <c r="N2536" s="5">
        <v>-9766927.3322105613</v>
      </c>
    </row>
    <row r="2537" spans="1:14" ht="11.65" customHeight="1">
      <c r="A2537" s="24">
        <v>2466</v>
      </c>
      <c r="C2537" s="67"/>
      <c r="F2537" s="67" t="s">
        <v>664</v>
      </c>
      <c r="G2537" s="23" t="s">
        <v>132</v>
      </c>
      <c r="H2537" s="46"/>
      <c r="I2537" s="1">
        <v>-3395399.28</v>
      </c>
      <c r="J2537" s="1">
        <v>-1465273.7296160604</v>
      </c>
      <c r="K2537" s="46"/>
      <c r="L2537" s="1">
        <v>-3895977.5740621258</v>
      </c>
      <c r="M2537" s="1">
        <f>L2537-N2537</f>
        <v>-2214680.8782442063</v>
      </c>
      <c r="N2537" s="5">
        <v>-1681296.6958179194</v>
      </c>
    </row>
    <row r="2538" spans="1:14" ht="11.65" customHeight="1">
      <c r="A2538" s="24">
        <v>2467</v>
      </c>
      <c r="C2538" s="67"/>
      <c r="F2538" s="67" t="s">
        <v>665</v>
      </c>
      <c r="G2538" s="23" t="s">
        <v>129</v>
      </c>
      <c r="H2538" s="46"/>
      <c r="I2538" s="1">
        <v>-95035808.424999893</v>
      </c>
      <c r="J2538" s="1">
        <v>-47415992.99859082</v>
      </c>
      <c r="K2538" s="46"/>
      <c r="L2538" s="1">
        <v>-105989097.24115109</v>
      </c>
      <c r="M2538" s="1">
        <f t="shared" si="48"/>
        <v>-53108205.543581598</v>
      </c>
      <c r="N2538" s="5">
        <v>-52880891.697569497</v>
      </c>
    </row>
    <row r="2539" spans="1:14" ht="11.65" customHeight="1">
      <c r="A2539" s="24">
        <v>2468</v>
      </c>
      <c r="C2539" s="67"/>
      <c r="F2539" s="67" t="s">
        <v>571</v>
      </c>
      <c r="G2539" s="23" t="s">
        <v>132</v>
      </c>
      <c r="H2539" s="46"/>
      <c r="I2539" s="1">
        <v>0</v>
      </c>
      <c r="J2539" s="1">
        <v>0</v>
      </c>
      <c r="K2539" s="46"/>
      <c r="L2539" s="1">
        <v>0</v>
      </c>
      <c r="M2539" s="1">
        <f>L2539-N2539</f>
        <v>0</v>
      </c>
      <c r="N2539" s="5">
        <v>0</v>
      </c>
    </row>
    <row r="2540" spans="1:14" ht="11.65" customHeight="1">
      <c r="A2540" s="24">
        <v>2469</v>
      </c>
      <c r="C2540" s="67"/>
      <c r="F2540" s="67" t="s">
        <v>571</v>
      </c>
      <c r="G2540" s="23" t="s">
        <v>132</v>
      </c>
      <c r="H2540" s="46"/>
      <c r="I2540" s="1">
        <v>-132560.095</v>
      </c>
      <c r="J2540" s="1">
        <v>-57205.886195189778</v>
      </c>
      <c r="K2540" s="46"/>
      <c r="L2540" s="1">
        <v>-171087.87999999995</v>
      </c>
      <c r="M2540" s="1">
        <f>L2540-N2540</f>
        <v>-97255.451072906304</v>
      </c>
      <c r="N2540" s="5">
        <v>-73832.428927093642</v>
      </c>
    </row>
    <row r="2541" spans="1:14" ht="11.65" customHeight="1">
      <c r="A2541" s="24">
        <v>2470</v>
      </c>
      <c r="C2541" s="67"/>
      <c r="F2541" s="67" t="s">
        <v>660</v>
      </c>
      <c r="G2541" s="23" t="s">
        <v>131</v>
      </c>
      <c r="H2541" s="46"/>
      <c r="I2541" s="1">
        <v>-261065426.014999</v>
      </c>
      <c r="J2541" s="1">
        <v>-111875949.36354737</v>
      </c>
      <c r="K2541" s="46"/>
      <c r="L2541" s="1">
        <v>-284664573.32254845</v>
      </c>
      <c r="M2541" s="1">
        <f t="shared" si="48"/>
        <v>-162589096.03158092</v>
      </c>
      <c r="N2541" s="5">
        <v>-122075477.29096752</v>
      </c>
    </row>
    <row r="2542" spans="1:14" ht="11.65" customHeight="1">
      <c r="A2542" s="24">
        <v>2471</v>
      </c>
      <c r="C2542" s="67"/>
      <c r="H2542" s="46" t="s">
        <v>613</v>
      </c>
      <c r="I2542" s="22">
        <v>-425139386.01499879</v>
      </c>
      <c r="J2542" s="22">
        <v>-188663050.40450513</v>
      </c>
      <c r="K2542" s="46"/>
      <c r="L2542" s="22">
        <f>SUBTOTAL(9,L2531:L2541)</f>
        <v>-467772544.57971704</v>
      </c>
      <c r="M2542" s="22">
        <f>SUBTOTAL(9,M2531:M2541)</f>
        <v>-259934122.39607459</v>
      </c>
      <c r="N2542" s="22">
        <f>SUBTOTAL(9,N2531:N2541)</f>
        <v>-207838422.18364245</v>
      </c>
    </row>
    <row r="2543" spans="1:14" ht="11.65" customHeight="1">
      <c r="A2543" s="24">
        <v>2472</v>
      </c>
      <c r="C2543" s="67" t="s">
        <v>618</v>
      </c>
      <c r="D2543" s="23" t="s">
        <v>498</v>
      </c>
      <c r="H2543" s="46"/>
      <c r="I2543" s="1"/>
      <c r="J2543" s="1"/>
      <c r="K2543" s="46"/>
      <c r="L2543" s="1"/>
      <c r="M2543" s="1"/>
      <c r="N2543" s="1"/>
    </row>
    <row r="2544" spans="1:14" ht="11.65" customHeight="1">
      <c r="A2544" s="24">
        <v>2473</v>
      </c>
      <c r="C2544" s="67"/>
      <c r="F2544" s="67" t="s">
        <v>657</v>
      </c>
      <c r="G2544" s="23" t="s">
        <v>637</v>
      </c>
      <c r="H2544" s="46"/>
      <c r="I2544" s="1">
        <v>0</v>
      </c>
      <c r="J2544" s="1">
        <v>0</v>
      </c>
      <c r="K2544" s="46"/>
      <c r="L2544" s="1">
        <v>0</v>
      </c>
      <c r="M2544" s="1">
        <f>L2544-N2544</f>
        <v>0</v>
      </c>
      <c r="N2544" s="5">
        <v>0</v>
      </c>
    </row>
    <row r="2545" spans="1:14" ht="11.65" customHeight="1" thickBot="1">
      <c r="A2545" s="24">
        <v>2474</v>
      </c>
      <c r="C2545" s="67"/>
      <c r="H2545" s="46" t="s">
        <v>1</v>
      </c>
      <c r="I2545" s="13">
        <v>-425139386.01499879</v>
      </c>
      <c r="J2545" s="13">
        <v>-188663050.40450513</v>
      </c>
      <c r="K2545" s="46"/>
      <c r="L2545" s="13">
        <f>SUBTOTAL(9,L2531:L2544)</f>
        <v>-467772544.57971704</v>
      </c>
      <c r="M2545" s="13">
        <f>SUBTOTAL(9,M2531:M2544)</f>
        <v>-259934122.39607459</v>
      </c>
      <c r="N2545" s="13">
        <f>SUBTOTAL(9,N2531:N2544)</f>
        <v>-207838422.18364245</v>
      </c>
    </row>
    <row r="2546" spans="1:14" ht="11.65" customHeight="1" thickTop="1">
      <c r="A2546" s="24">
        <v>2475</v>
      </c>
      <c r="C2546" s="67"/>
      <c r="H2546" s="46"/>
      <c r="I2546" s="4"/>
      <c r="J2546" s="4"/>
      <c r="K2546" s="46"/>
      <c r="L2546" s="4"/>
      <c r="M2546" s="1"/>
      <c r="N2546" s="1"/>
    </row>
    <row r="2547" spans="1:14" ht="11.65" customHeight="1">
      <c r="A2547" s="24">
        <v>2476</v>
      </c>
      <c r="C2547" s="67">
        <v>111390</v>
      </c>
      <c r="D2547" s="43" t="s">
        <v>620</v>
      </c>
      <c r="H2547" s="46"/>
      <c r="I2547" s="4"/>
      <c r="J2547" s="4"/>
      <c r="K2547" s="46"/>
      <c r="L2547" s="4"/>
      <c r="M2547" s="1"/>
      <c r="N2547" s="1"/>
    </row>
    <row r="2548" spans="1:14" ht="11.65" customHeight="1">
      <c r="A2548" s="24">
        <v>2477</v>
      </c>
      <c r="C2548" s="67"/>
      <c r="D2548" s="43"/>
      <c r="F2548" s="67" t="s">
        <v>659</v>
      </c>
      <c r="G2548" s="23" t="s">
        <v>128</v>
      </c>
      <c r="H2548" s="46"/>
      <c r="I2548" s="1">
        <v>-5581416.6550000003</v>
      </c>
      <c r="J2548" s="1">
        <v>-3071180.0350000001</v>
      </c>
      <c r="K2548" s="46"/>
      <c r="L2548" s="1">
        <v>-5581416.6550000003</v>
      </c>
      <c r="M2548" s="1">
        <f>L2548-N2548</f>
        <v>-2510236.62</v>
      </c>
      <c r="N2548" s="5">
        <v>-3071180.0350000001</v>
      </c>
    </row>
    <row r="2549" spans="1:14" ht="11.65" customHeight="1">
      <c r="A2549" s="24">
        <v>2478</v>
      </c>
      <c r="C2549" s="67"/>
      <c r="D2549" s="43"/>
      <c r="F2549" s="67" t="s">
        <v>571</v>
      </c>
      <c r="G2549" s="23" t="s">
        <v>132</v>
      </c>
      <c r="H2549" s="46"/>
      <c r="I2549" s="1">
        <v>-2976259.915</v>
      </c>
      <c r="J2549" s="1">
        <v>-1284395.4735004921</v>
      </c>
      <c r="K2549" s="46"/>
      <c r="L2549" s="1">
        <v>-2976259.915</v>
      </c>
      <c r="M2549" s="1">
        <f>L2549-N2549</f>
        <v>-1691864.441499508</v>
      </c>
      <c r="N2549" s="5">
        <v>-1284395.4735004921</v>
      </c>
    </row>
    <row r="2550" spans="1:14" ht="11.65" customHeight="1">
      <c r="A2550" s="24">
        <v>2479</v>
      </c>
      <c r="C2550" s="67"/>
      <c r="F2550" s="67" t="s">
        <v>660</v>
      </c>
      <c r="G2550" s="23" t="s">
        <v>131</v>
      </c>
      <c r="H2550" s="46"/>
      <c r="I2550" s="1">
        <v>1332075.83</v>
      </c>
      <c r="J2550" s="1">
        <v>570842.52932413679</v>
      </c>
      <c r="K2550" s="46"/>
      <c r="L2550" s="1">
        <v>1332075.83</v>
      </c>
      <c r="M2550" s="1">
        <f>L2550-N2550</f>
        <v>760828.79761723534</v>
      </c>
      <c r="N2550" s="5">
        <v>571247.03238276474</v>
      </c>
    </row>
    <row r="2551" spans="1:14" ht="11.65" customHeight="1">
      <c r="A2551" s="24">
        <v>2480</v>
      </c>
      <c r="C2551" s="67"/>
      <c r="H2551" s="46" t="s">
        <v>486</v>
      </c>
      <c r="I2551" s="6">
        <v>-7225600.7400000002</v>
      </c>
      <c r="J2551" s="6">
        <v>-3784732.9791763555</v>
      </c>
      <c r="K2551" s="46"/>
      <c r="L2551" s="6">
        <f>SUBTOTAL(9,L2548:L2550)</f>
        <v>-7225600.7400000002</v>
      </c>
      <c r="M2551" s="6">
        <f>SUBTOTAL(9,M2548:M2550)</f>
        <v>-3441272.2638822729</v>
      </c>
      <c r="N2551" s="6">
        <f>SUBTOTAL(9,N2548:N2550)</f>
        <v>-3784328.4761177273</v>
      </c>
    </row>
    <row r="2552" spans="1:14" ht="11.65" customHeight="1">
      <c r="A2552" s="24">
        <v>2481</v>
      </c>
      <c r="C2552" s="67"/>
      <c r="H2552" s="46"/>
      <c r="I2552" s="1"/>
      <c r="J2552" s="1"/>
      <c r="K2552" s="46"/>
      <c r="L2552" s="1"/>
      <c r="M2552" s="1"/>
      <c r="N2552" s="1"/>
    </row>
    <row r="2553" spans="1:14" ht="11.65" customHeight="1">
      <c r="A2553" s="24">
        <v>2482</v>
      </c>
      <c r="C2553" s="67"/>
      <c r="E2553" s="81" t="s">
        <v>621</v>
      </c>
      <c r="H2553" s="46"/>
      <c r="I2553" s="6">
        <v>7225600.7400000002</v>
      </c>
      <c r="J2553" s="6">
        <v>3784732.9791763555</v>
      </c>
      <c r="K2553" s="46"/>
      <c r="L2553" s="6">
        <f>-L2551</f>
        <v>7225600.7400000002</v>
      </c>
      <c r="M2553" s="6">
        <f>-M2551</f>
        <v>3441272.2638822729</v>
      </c>
      <c r="N2553" s="6">
        <f>-N2551</f>
        <v>3784328.4761177273</v>
      </c>
    </row>
    <row r="2554" spans="1:14" ht="11.65" customHeight="1">
      <c r="A2554" s="24">
        <v>2483</v>
      </c>
      <c r="C2554" s="67"/>
      <c r="H2554" s="46"/>
      <c r="I2554" s="1"/>
      <c r="J2554" s="1"/>
      <c r="K2554" s="46"/>
      <c r="L2554" s="1"/>
      <c r="M2554" s="1"/>
      <c r="N2554" s="1"/>
    </row>
    <row r="2555" spans="1:14" ht="11.65" customHeight="1" thickBot="1">
      <c r="A2555" s="24">
        <v>2484</v>
      </c>
      <c r="C2555" s="68" t="s">
        <v>622</v>
      </c>
      <c r="H2555" s="69" t="s">
        <v>613</v>
      </c>
      <c r="I2555" s="16">
        <v>-455571389.53499877</v>
      </c>
      <c r="J2555" s="16">
        <v>-194955530.18390864</v>
      </c>
      <c r="K2555" s="69"/>
      <c r="L2555" s="16">
        <f>SUBTOTAL(9,L2508:L2553)</f>
        <v>-503183499.03712684</v>
      </c>
      <c r="M2555" s="16">
        <f>SUBTOTAL(9,M2508:M2553)</f>
        <v>-287609234.52937317</v>
      </c>
      <c r="N2555" s="16">
        <f>SUBTOTAL(9,N2508:N2553)</f>
        <v>-215574264.50775361</v>
      </c>
    </row>
    <row r="2556" spans="1:14" ht="11.65" customHeight="1" thickTop="1">
      <c r="A2556" s="24">
        <v>2485</v>
      </c>
      <c r="C2556" s="67" t="s">
        <v>1</v>
      </c>
      <c r="H2556" s="46"/>
      <c r="I2556" s="9"/>
      <c r="J2556" s="9"/>
      <c r="K2556" s="46"/>
      <c r="L2556" s="9"/>
      <c r="M2556" s="1"/>
      <c r="N2556" s="1"/>
    </row>
    <row r="2557" spans="1:14" ht="11.65" customHeight="1">
      <c r="A2557" s="24">
        <v>2486</v>
      </c>
      <c r="C2557" s="67"/>
      <c r="H2557" s="46"/>
      <c r="I2557" s="9"/>
      <c r="J2557" s="9"/>
      <c r="K2557" s="46"/>
      <c r="L2557" s="9"/>
      <c r="M2557" s="1"/>
      <c r="N2557" s="1"/>
    </row>
    <row r="2558" spans="1:14" ht="11.65" customHeight="1">
      <c r="A2558" s="24">
        <v>2487</v>
      </c>
      <c r="C2558" s="67"/>
      <c r="E2558" s="43"/>
      <c r="H2558" s="46"/>
      <c r="I2558" s="9"/>
      <c r="J2558" s="9"/>
      <c r="K2558" s="46"/>
      <c r="L2558" s="9"/>
      <c r="M2558" s="9"/>
      <c r="N2558" s="9"/>
    </row>
    <row r="2559" spans="1:14" ht="11.65" customHeight="1">
      <c r="A2559" s="24">
        <v>2488</v>
      </c>
      <c r="C2559" s="70"/>
      <c r="D2559" s="71"/>
      <c r="E2559" s="72"/>
      <c r="G2559" s="71"/>
      <c r="H2559" s="73"/>
      <c r="I2559" s="10"/>
      <c r="J2559" s="10"/>
      <c r="K2559" s="73"/>
      <c r="L2559" s="10"/>
      <c r="M2559" s="10"/>
      <c r="N2559" s="10"/>
    </row>
    <row r="2560" spans="1:14" ht="11.65" customHeight="1">
      <c r="A2560" s="24">
        <v>2489</v>
      </c>
      <c r="C2560" s="67" t="s">
        <v>623</v>
      </c>
      <c r="H2560" s="46"/>
      <c r="I2560" s="1"/>
      <c r="J2560" s="1"/>
      <c r="K2560" s="46"/>
      <c r="L2560" s="1"/>
      <c r="M2560" s="1"/>
      <c r="N2560" s="1"/>
    </row>
    <row r="2561" spans="1:14" ht="11.65" customHeight="1">
      <c r="A2561" s="24">
        <v>2490</v>
      </c>
      <c r="C2561" s="67"/>
      <c r="E2561" s="67" t="s">
        <v>128</v>
      </c>
      <c r="H2561" s="46"/>
      <c r="I2561" s="1">
        <v>-22847250.73</v>
      </c>
      <c r="J2561" s="1">
        <v>-3111316.2050000001</v>
      </c>
      <c r="K2561" s="46"/>
      <c r="L2561" s="1">
        <v>-24547318.381805915</v>
      </c>
      <c r="M2561" s="1">
        <f t="shared" ref="M2561:M2569" si="49">L2561-N2561</f>
        <v>-21415067.068562187</v>
      </c>
      <c r="N2561" s="5">
        <v>-3132251.3132437295</v>
      </c>
    </row>
    <row r="2562" spans="1:14" ht="11.65" customHeight="1">
      <c r="A2562" s="24">
        <v>2491</v>
      </c>
      <c r="C2562" s="67"/>
      <c r="E2562" s="23" t="s">
        <v>133</v>
      </c>
      <c r="H2562" s="46"/>
      <c r="I2562" s="1">
        <v>0</v>
      </c>
      <c r="J2562" s="1">
        <v>0</v>
      </c>
      <c r="K2562" s="46"/>
      <c r="L2562" s="1">
        <v>0</v>
      </c>
      <c r="M2562" s="1">
        <f t="shared" si="49"/>
        <v>0</v>
      </c>
      <c r="N2562" s="5">
        <v>0</v>
      </c>
    </row>
    <row r="2563" spans="1:14" ht="11.65" customHeight="1">
      <c r="A2563" s="24">
        <v>2492</v>
      </c>
      <c r="C2563" s="67"/>
      <c r="E2563" s="23" t="s">
        <v>211</v>
      </c>
      <c r="H2563" s="46"/>
      <c r="I2563" s="1">
        <v>0</v>
      </c>
      <c r="J2563" s="1">
        <v>0</v>
      </c>
      <c r="K2563" s="46"/>
      <c r="L2563" s="1">
        <v>0</v>
      </c>
      <c r="M2563" s="1">
        <f t="shared" si="49"/>
        <v>0</v>
      </c>
      <c r="N2563" s="5">
        <v>0</v>
      </c>
    </row>
    <row r="2564" spans="1:14" ht="11.65" customHeight="1">
      <c r="A2564" s="24">
        <v>2493</v>
      </c>
      <c r="C2564" s="67"/>
      <c r="E2564" s="43" t="s">
        <v>130</v>
      </c>
      <c r="H2564" s="46"/>
      <c r="I2564" s="1">
        <v>-1300879.4950000001</v>
      </c>
      <c r="J2564" s="1">
        <v>-558771.54812731047</v>
      </c>
      <c r="K2564" s="46"/>
      <c r="L2564" s="1">
        <v>-1887766.3435079837</v>
      </c>
      <c r="M2564" s="1">
        <f t="shared" si="49"/>
        <v>-1076907.1314757515</v>
      </c>
      <c r="N2564" s="5">
        <v>-810859.2120322322</v>
      </c>
    </row>
    <row r="2565" spans="1:14" ht="11.65" customHeight="1">
      <c r="A2565" s="24">
        <v>2494</v>
      </c>
      <c r="C2565" s="67"/>
      <c r="E2565" s="43" t="s">
        <v>131</v>
      </c>
      <c r="H2565" s="46"/>
      <c r="I2565" s="1">
        <v>-270615418.88999903</v>
      </c>
      <c r="J2565" s="1">
        <v>-115968465.69408725</v>
      </c>
      <c r="K2565" s="46"/>
      <c r="L2565" s="1">
        <v>-296437367.48300159</v>
      </c>
      <c r="M2565" s="1">
        <f t="shared" si="49"/>
        <v>-169313248.38384813</v>
      </c>
      <c r="N2565" s="5">
        <v>-127124119.09915346</v>
      </c>
    </row>
    <row r="2566" spans="1:14" ht="11.65" customHeight="1">
      <c r="A2566" s="24">
        <v>2495</v>
      </c>
      <c r="C2566" s="67"/>
      <c r="E2566" s="43" t="s">
        <v>129</v>
      </c>
      <c r="H2566" s="46"/>
      <c r="I2566" s="1">
        <v>-97763900.359999895</v>
      </c>
      <c r="J2566" s="1">
        <v>-48777113.50919874</v>
      </c>
      <c r="K2566" s="46"/>
      <c r="L2566" s="1">
        <v>-109237593.42487171</v>
      </c>
      <c r="M2566" s="1">
        <f t="shared" si="49"/>
        <v>-54735937.145446703</v>
      </c>
      <c r="N2566" s="5">
        <v>-54501656.27942501</v>
      </c>
    </row>
    <row r="2567" spans="1:14" ht="11.65" customHeight="1">
      <c r="A2567" s="24">
        <v>2496</v>
      </c>
      <c r="C2567" s="67"/>
      <c r="E2567" s="67" t="s">
        <v>213</v>
      </c>
      <c r="H2567" s="46"/>
      <c r="I2567" s="1">
        <v>0</v>
      </c>
      <c r="J2567" s="1">
        <v>0</v>
      </c>
      <c r="K2567" s="46"/>
      <c r="L2567" s="1">
        <v>0</v>
      </c>
      <c r="M2567" s="1">
        <f>L2567-N2567</f>
        <v>0</v>
      </c>
      <c r="N2567" s="5">
        <v>0</v>
      </c>
    </row>
    <row r="2568" spans="1:14" ht="11.65" customHeight="1">
      <c r="A2568" s="24">
        <v>2497</v>
      </c>
      <c r="C2568" s="67"/>
      <c r="E2568" s="67" t="s">
        <v>216</v>
      </c>
      <c r="H2568" s="46"/>
      <c r="I2568" s="1">
        <v>0</v>
      </c>
      <c r="J2568" s="1">
        <v>0</v>
      </c>
      <c r="K2568" s="46"/>
      <c r="L2568" s="1">
        <v>0</v>
      </c>
      <c r="M2568" s="1">
        <f>L2568-N2568</f>
        <v>0</v>
      </c>
      <c r="N2568" s="5">
        <v>0</v>
      </c>
    </row>
    <row r="2569" spans="1:14" ht="11.65" customHeight="1">
      <c r="A2569" s="24">
        <v>2498</v>
      </c>
      <c r="C2569" s="67"/>
      <c r="E2569" s="23" t="s">
        <v>132</v>
      </c>
      <c r="H2569" s="46"/>
      <c r="I2569" s="1">
        <v>-70269540.799999908</v>
      </c>
      <c r="J2569" s="1">
        <v>-30324596.206671692</v>
      </c>
      <c r="K2569" s="46"/>
      <c r="L2569" s="1">
        <v>-78299054.143939629</v>
      </c>
      <c r="M2569" s="1">
        <f t="shared" si="49"/>
        <v>-44509347.063922733</v>
      </c>
      <c r="N2569" s="5">
        <v>-33789707.080016896</v>
      </c>
    </row>
    <row r="2570" spans="1:14" ht="11.65" customHeight="1">
      <c r="A2570" s="24">
        <v>2499</v>
      </c>
      <c r="C2570" s="67"/>
      <c r="E2570" s="23" t="s">
        <v>624</v>
      </c>
      <c r="H2570" s="46"/>
      <c r="I2570" s="1">
        <v>7225600.7400000002</v>
      </c>
      <c r="J2570" s="1">
        <v>3784732.9791763555</v>
      </c>
      <c r="K2570" s="46"/>
      <c r="L2570" s="1">
        <f>L2553</f>
        <v>7225600.7400000002</v>
      </c>
      <c r="M2570" s="1">
        <f>M2553</f>
        <v>3441272.2638822729</v>
      </c>
      <c r="N2570" s="1">
        <f>N2553</f>
        <v>3784328.4761177273</v>
      </c>
    </row>
    <row r="2571" spans="1:14" ht="11.65" customHeight="1" thickBot="1">
      <c r="A2571" s="24">
        <v>2500</v>
      </c>
      <c r="C2571" s="67" t="s">
        <v>625</v>
      </c>
      <c r="H2571" s="46" t="s">
        <v>1</v>
      </c>
      <c r="I2571" s="13">
        <v>-455571389.53499883</v>
      </c>
      <c r="J2571" s="13">
        <v>-194955530.18390864</v>
      </c>
      <c r="K2571" s="46"/>
      <c r="L2571" s="13">
        <f>SUM(L2561:L2570)</f>
        <v>-503183499.03712678</v>
      </c>
      <c r="M2571" s="13">
        <f>SUM(M2561:M2570)</f>
        <v>-287609234.52937317</v>
      </c>
      <c r="N2571" s="13">
        <f>SUM(N2561:N2570)</f>
        <v>-215574264.50775361</v>
      </c>
    </row>
    <row r="2572" spans="1:14" ht="11.65" customHeight="1" thickTop="1">
      <c r="A2572" s="24"/>
      <c r="C2572" s="67"/>
      <c r="I2572" s="1"/>
      <c r="J2572" s="1"/>
      <c r="L2572" s="1"/>
      <c r="M2572" s="1"/>
      <c r="N2572" s="1"/>
    </row>
    <row r="2573" spans="1:14" ht="11.65" customHeight="1">
      <c r="C2573" s="67"/>
      <c r="I2573" s="1"/>
      <c r="J2573" s="1"/>
      <c r="L2573" s="1"/>
      <c r="M2573" s="1"/>
      <c r="N2573" s="1"/>
    </row>
    <row r="2574" spans="1:14" ht="11.65" customHeight="1">
      <c r="B2574" s="26"/>
      <c r="C2574" s="67"/>
      <c r="D2574" s="26"/>
      <c r="E2574" s="26"/>
      <c r="F2574" s="26"/>
      <c r="G2574" s="26"/>
      <c r="I2574" s="9"/>
      <c r="J2574" s="9"/>
      <c r="L2574" s="9"/>
      <c r="M2574" s="1"/>
      <c r="N2574" s="1"/>
    </row>
    <row r="2575" spans="1:14">
      <c r="A2575" s="23" t="s">
        <v>626</v>
      </c>
      <c r="C2575" s="67" t="s">
        <v>626</v>
      </c>
      <c r="E2575" s="23" t="s">
        <v>626</v>
      </c>
      <c r="F2575" s="23" t="s">
        <v>626</v>
      </c>
      <c r="G2575" s="23" t="s">
        <v>626</v>
      </c>
      <c r="H2575" s="24" t="s">
        <v>626</v>
      </c>
      <c r="I2575" s="23" t="s">
        <v>626</v>
      </c>
      <c r="J2575" s="23" t="s">
        <v>626</v>
      </c>
      <c r="L2575" s="23" t="s">
        <v>626</v>
      </c>
      <c r="M2575" s="23" t="s">
        <v>626</v>
      </c>
      <c r="N2575" s="23" t="s">
        <v>626</v>
      </c>
    </row>
  </sheetData>
  <pageMargins left="0.4" right="0" top="0.47" bottom="0.25" header="0.34" footer="0.25"/>
  <pageSetup scale="78" orientation="portrait" r:id="rId1"/>
  <headerFooter>
    <oddHeader>&amp;RPage 2.&amp;P</oddHeader>
  </headerFooter>
  <rowBreaks count="38" manualBreakCount="38">
    <brk id="59" max="13" man="1"/>
    <brk id="136" max="16383" man="1"/>
    <brk id="215" max="13" man="1"/>
    <brk id="284" max="13" man="1"/>
    <brk id="364" max="16383" man="1"/>
    <brk id="427" max="13" man="1"/>
    <brk id="495" max="13" man="1"/>
    <brk id="572" max="13" man="1"/>
    <brk id="650" max="13" man="1"/>
    <brk id="724" max="13" man="1"/>
    <brk id="793" max="13" man="1"/>
    <brk id="858" max="13" man="1"/>
    <brk id="926" max="13" man="1"/>
    <brk id="993" max="13" man="1"/>
    <brk id="1063" max="13" man="1"/>
    <brk id="1136" max="13" man="1"/>
    <brk id="1195" max="13" man="1"/>
    <brk id="1257" max="13" man="1"/>
    <brk id="1316" max="13" man="1"/>
    <brk id="1392" max="13" man="1"/>
    <brk id="1465" max="13" man="1"/>
    <brk id="1538" max="13" man="1"/>
    <brk id="1607" max="13" man="1"/>
    <brk id="1678" max="13" man="1"/>
    <brk id="1740" max="13" man="1"/>
    <brk id="1790" max="13" man="1"/>
    <brk id="1839" max="13" man="1"/>
    <brk id="1907" max="13" man="1"/>
    <brk id="1969" max="13" man="1"/>
    <brk id="2016" max="13" man="1"/>
    <brk id="2077" max="13" man="1"/>
    <brk id="2138" max="13" man="1"/>
    <brk id="2198" max="13" man="1"/>
    <brk id="2248" max="13" man="1"/>
    <brk id="2317" max="13" man="1"/>
    <brk id="2372" max="13" man="1"/>
    <brk id="2449" max="13" man="1"/>
    <brk id="252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Pages 2.1 - 2.39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2012-07-11T21:34:30Z</dcterms:created>
  <dcterms:modified xsi:type="dcterms:W3CDTF">2012-07-18T21:06:02Z</dcterms:modified>
</cp:coreProperties>
</file>